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27000" windowWidth="22260" windowHeight="12648" activeTab="4" xr2:uid="{00000000-000D-0000-FFFF-FFFF00000000}"/>
  </bookViews>
  <sheets>
    <sheet name="loadLibs" sheetId="1" r:id="rId1"/>
    <sheet name="LIBORMarketModel" sheetId="6" r:id="rId2"/>
    <sheet name="SIMMSwap" sheetId="5" r:id="rId3"/>
    <sheet name="SIMMSwaption" sheetId="18" r:id="rId4"/>
    <sheet name="SIMMBermudan" sheetId="19" r:id="rId5"/>
    <sheet name="BermudanHardValues" sheetId="22" r:id="rId6"/>
    <sheet name="SwapHardVarlues" sheetId="21" r:id="rId7"/>
    <sheet name="SwaptionHardValues" sheetId="20" r:id="rId8"/>
    <sheet name="EnumInput" sheetId="17" r:id="rId9"/>
    <sheet name="Tabelle1" sheetId="23" r:id="rId10"/>
  </sheets>
  <externalReferences>
    <externalReference r:id="rId11"/>
    <externalReference r:id="rId12"/>
  </externalReferences>
  <definedNames>
    <definedName name="obLibs">loadLibs!$E$27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9" l="1"/>
  <c r="I11" i="19"/>
  <c r="H11" i="19"/>
  <c r="G11" i="19"/>
  <c r="F11" i="19"/>
  <c r="B11" i="19"/>
  <c r="C11" i="19"/>
  <c r="D11" i="19"/>
  <c r="E11" i="19"/>
  <c r="C39" i="19"/>
  <c r="D43" i="19"/>
  <c r="C43" i="19"/>
  <c r="B43" i="19"/>
  <c r="C54" i="19"/>
  <c r="G54" i="19"/>
  <c r="D54" i="19"/>
  <c r="B55" i="19"/>
  <c r="C55" i="19"/>
  <c r="J15" i="6"/>
  <c r="B56" i="19"/>
  <c r="C56" i="19"/>
  <c r="R56" i="19"/>
  <c r="B57" i="19"/>
  <c r="C57" i="19"/>
  <c r="R57" i="19"/>
  <c r="B58" i="19"/>
  <c r="C58" i="19"/>
  <c r="R58" i="19"/>
  <c r="B59" i="19"/>
  <c r="C59" i="19"/>
  <c r="R59" i="19"/>
  <c r="B60" i="19"/>
  <c r="C60" i="19"/>
  <c r="R60" i="19"/>
  <c r="B61" i="19"/>
  <c r="C61" i="19"/>
  <c r="R61" i="19"/>
  <c r="B62" i="19"/>
  <c r="C62" i="19"/>
  <c r="R62" i="19"/>
  <c r="B63" i="19"/>
  <c r="C63" i="19"/>
  <c r="R63" i="19"/>
  <c r="B64" i="19"/>
  <c r="C64" i="19"/>
  <c r="R64" i="19"/>
  <c r="B65" i="19"/>
  <c r="C65" i="19"/>
  <c r="R65" i="19"/>
  <c r="B66" i="19"/>
  <c r="C66" i="19"/>
  <c r="R66" i="19"/>
  <c r="B67" i="19"/>
  <c r="C67" i="19"/>
  <c r="R67" i="19"/>
  <c r="B68" i="19"/>
  <c r="C68" i="19"/>
  <c r="R68" i="19"/>
  <c r="B69" i="19"/>
  <c r="C69" i="19"/>
  <c r="R69" i="19"/>
  <c r="B70" i="19"/>
  <c r="C70" i="19"/>
  <c r="R70" i="19"/>
  <c r="B71" i="19"/>
  <c r="C71" i="19"/>
  <c r="R71" i="19"/>
  <c r="B72" i="19"/>
  <c r="C72" i="19"/>
  <c r="R72" i="19"/>
  <c r="B73" i="19"/>
  <c r="C73" i="19"/>
  <c r="R73" i="19"/>
  <c r="B74" i="19"/>
  <c r="C74" i="19"/>
  <c r="R74" i="19"/>
  <c r="B75" i="19"/>
  <c r="C75" i="19"/>
  <c r="R75" i="19"/>
  <c r="B76" i="19"/>
  <c r="C76" i="19"/>
  <c r="R76" i="19"/>
  <c r="B77" i="19"/>
  <c r="C77" i="19"/>
  <c r="R77" i="19"/>
  <c r="B78" i="19"/>
  <c r="C78" i="19"/>
  <c r="R78" i="19"/>
  <c r="B79" i="19"/>
  <c r="C79" i="19"/>
  <c r="R79" i="19"/>
  <c r="B80" i="19"/>
  <c r="C80" i="19"/>
  <c r="R80" i="19"/>
  <c r="B81" i="19"/>
  <c r="C81" i="19"/>
  <c r="R81" i="19"/>
  <c r="B82" i="19"/>
  <c r="C82" i="19"/>
  <c r="R82" i="19"/>
  <c r="B83" i="19"/>
  <c r="C83" i="19"/>
  <c r="R83" i="19"/>
  <c r="B84" i="19"/>
  <c r="C84" i="19"/>
  <c r="R84" i="19"/>
  <c r="B85" i="19"/>
  <c r="C85" i="19"/>
  <c r="R85" i="19"/>
  <c r="B86" i="19"/>
  <c r="C86" i="19"/>
  <c r="R86" i="19"/>
  <c r="B87" i="19"/>
  <c r="C87" i="19"/>
  <c r="R87" i="19"/>
  <c r="B88" i="19"/>
  <c r="C88" i="19"/>
  <c r="R88" i="19"/>
  <c r="B89" i="19"/>
  <c r="C89" i="19"/>
  <c r="R89" i="19"/>
  <c r="B90" i="19"/>
  <c r="C90" i="19"/>
  <c r="R90" i="19"/>
  <c r="B91" i="19"/>
  <c r="C91" i="19"/>
  <c r="R91" i="19"/>
  <c r="B92" i="19"/>
  <c r="C92" i="19"/>
  <c r="R92" i="19"/>
  <c r="B93" i="19"/>
  <c r="C93" i="19"/>
  <c r="R93" i="19"/>
  <c r="B94" i="19"/>
  <c r="C94" i="19"/>
  <c r="R94" i="19"/>
  <c r="B95" i="19"/>
  <c r="C95" i="19"/>
  <c r="R95" i="19"/>
  <c r="B96" i="19"/>
  <c r="C96" i="19"/>
  <c r="R96" i="19"/>
  <c r="B97" i="19"/>
  <c r="C97" i="19"/>
  <c r="R97" i="19"/>
  <c r="B98" i="19"/>
  <c r="C98" i="19"/>
  <c r="R98" i="19"/>
  <c r="B99" i="19"/>
  <c r="C99" i="19"/>
  <c r="R99" i="19"/>
  <c r="B100" i="19"/>
  <c r="C100" i="19"/>
  <c r="R100" i="19"/>
  <c r="B101" i="19"/>
  <c r="C101" i="19"/>
  <c r="R101" i="19"/>
  <c r="B102" i="19"/>
  <c r="C102" i="19"/>
  <c r="R102" i="19"/>
  <c r="B103" i="19"/>
  <c r="C103" i="19"/>
  <c r="R103" i="19"/>
  <c r="B104" i="19"/>
  <c r="C104" i="19"/>
  <c r="R104" i="19"/>
  <c r="B105" i="19"/>
  <c r="C105" i="19"/>
  <c r="R105" i="19"/>
  <c r="B106" i="19"/>
  <c r="C106" i="19"/>
  <c r="R106" i="19"/>
  <c r="B107" i="19"/>
  <c r="C107" i="19"/>
  <c r="R107" i="19"/>
  <c r="B108" i="19"/>
  <c r="C108" i="19"/>
  <c r="R108" i="19"/>
  <c r="B109" i="19"/>
  <c r="C109" i="19"/>
  <c r="R109" i="19"/>
  <c r="B110" i="19"/>
  <c r="C110" i="19"/>
  <c r="R110" i="19"/>
  <c r="B111" i="19"/>
  <c r="C111" i="19"/>
  <c r="R111" i="19"/>
  <c r="B112" i="19"/>
  <c r="C112" i="19"/>
  <c r="R112" i="19"/>
  <c r="B113" i="19"/>
  <c r="C113" i="19"/>
  <c r="R113" i="19"/>
  <c r="B114" i="19"/>
  <c r="C114" i="19"/>
  <c r="R114" i="19"/>
  <c r="B115" i="19"/>
  <c r="C115" i="19"/>
  <c r="R115" i="19"/>
  <c r="B116" i="19"/>
  <c r="C116" i="19"/>
  <c r="R116" i="19"/>
  <c r="B117" i="19"/>
  <c r="C117" i="19"/>
  <c r="R117" i="19"/>
  <c r="B118" i="19"/>
  <c r="C118" i="19"/>
  <c r="R118" i="19"/>
  <c r="B119" i="19"/>
  <c r="C119" i="19"/>
  <c r="R119" i="19"/>
  <c r="B120" i="19"/>
  <c r="C120" i="19"/>
  <c r="R120" i="19"/>
  <c r="B121" i="19"/>
  <c r="C121" i="19"/>
  <c r="R121" i="19"/>
  <c r="B122" i="19"/>
  <c r="C122" i="19"/>
  <c r="R122" i="19"/>
  <c r="B123" i="19"/>
  <c r="C123" i="19"/>
  <c r="R123" i="19"/>
  <c r="B124" i="19"/>
  <c r="C124" i="19"/>
  <c r="R124" i="19"/>
  <c r="B125" i="19"/>
  <c r="C125" i="19"/>
  <c r="R125" i="19"/>
  <c r="B126" i="19"/>
  <c r="C126" i="19"/>
  <c r="R126" i="19"/>
  <c r="B127" i="19"/>
  <c r="C127" i="19"/>
  <c r="R127" i="19"/>
  <c r="B128" i="19"/>
  <c r="C128" i="19"/>
  <c r="R128" i="19"/>
  <c r="B129" i="19"/>
  <c r="C129" i="19"/>
  <c r="R129" i="19"/>
  <c r="B130" i="19"/>
  <c r="C130" i="19"/>
  <c r="R130" i="19"/>
  <c r="B131" i="19"/>
  <c r="C131" i="19"/>
  <c r="R131" i="19"/>
  <c r="B132" i="19"/>
  <c r="C132" i="19"/>
  <c r="R132" i="19"/>
  <c r="B133" i="19"/>
  <c r="C133" i="19"/>
  <c r="R133" i="19"/>
  <c r="B134" i="19"/>
  <c r="C134" i="19"/>
  <c r="R134" i="19"/>
  <c r="B135" i="19"/>
  <c r="C135" i="19"/>
  <c r="R135" i="19"/>
  <c r="B136" i="19"/>
  <c r="C136" i="19"/>
  <c r="R136" i="19"/>
  <c r="B137" i="19"/>
  <c r="C137" i="19"/>
  <c r="R137" i="19"/>
  <c r="B138" i="19"/>
  <c r="C138" i="19"/>
  <c r="R138" i="19"/>
  <c r="B139" i="19"/>
  <c r="C139" i="19"/>
  <c r="R139" i="19"/>
  <c r="B140" i="19"/>
  <c r="C140" i="19"/>
  <c r="R140" i="19"/>
  <c r="B141" i="19"/>
  <c r="C141" i="19"/>
  <c r="R141" i="19"/>
  <c r="B142" i="19"/>
  <c r="C142" i="19"/>
  <c r="R142" i="19"/>
  <c r="B143" i="19"/>
  <c r="C143" i="19"/>
  <c r="R143" i="19"/>
  <c r="B144" i="19"/>
  <c r="C144" i="19"/>
  <c r="R144" i="19"/>
  <c r="B145" i="19"/>
  <c r="C145" i="19"/>
  <c r="R145" i="19"/>
  <c r="B146" i="19"/>
  <c r="C146" i="19"/>
  <c r="R146" i="19"/>
  <c r="B147" i="19"/>
  <c r="C147" i="19"/>
  <c r="R147" i="19"/>
  <c r="B148" i="19"/>
  <c r="C148" i="19"/>
  <c r="R148" i="19"/>
  <c r="B149" i="19"/>
  <c r="C149" i="19"/>
  <c r="R149" i="19"/>
  <c r="B150" i="19"/>
  <c r="C150" i="19"/>
  <c r="R150" i="19"/>
  <c r="B151" i="19"/>
  <c r="C151" i="19"/>
  <c r="R151" i="19"/>
  <c r="B152" i="19"/>
  <c r="C152" i="19"/>
  <c r="R152" i="19"/>
  <c r="B153" i="19"/>
  <c r="C153" i="19"/>
  <c r="R153" i="19"/>
  <c r="B154" i="19"/>
  <c r="C154" i="19"/>
  <c r="R154" i="19"/>
  <c r="B155" i="19"/>
  <c r="C155" i="19"/>
  <c r="R155" i="19"/>
  <c r="B156" i="19"/>
  <c r="C156" i="19"/>
  <c r="R156" i="19"/>
  <c r="B157" i="19"/>
  <c r="C157" i="19"/>
  <c r="R157" i="19"/>
  <c r="B158" i="19"/>
  <c r="C158" i="19"/>
  <c r="R158" i="19"/>
  <c r="B159" i="19"/>
  <c r="C159" i="19"/>
  <c r="R159" i="19"/>
  <c r="B160" i="19"/>
  <c r="C160" i="19"/>
  <c r="R160" i="19"/>
  <c r="B161" i="19"/>
  <c r="C161" i="19"/>
  <c r="R161" i="19"/>
  <c r="B162" i="19"/>
  <c r="C162" i="19"/>
  <c r="R162" i="19"/>
  <c r="B163" i="19"/>
  <c r="C163" i="19"/>
  <c r="R163" i="19"/>
  <c r="B164" i="19"/>
  <c r="C164" i="19"/>
  <c r="R164" i="19"/>
  <c r="B165" i="19"/>
  <c r="C165" i="19"/>
  <c r="R165" i="19"/>
  <c r="B166" i="19"/>
  <c r="C166" i="19"/>
  <c r="R166" i="19"/>
  <c r="B167" i="19"/>
  <c r="C167" i="19"/>
  <c r="R167" i="19"/>
  <c r="B168" i="19"/>
  <c r="C168" i="19"/>
  <c r="R168" i="19"/>
  <c r="B169" i="19"/>
  <c r="C169" i="19"/>
  <c r="R169" i="19"/>
  <c r="B170" i="19"/>
  <c r="C170" i="19"/>
  <c r="R170" i="19"/>
  <c r="B171" i="19"/>
  <c r="C171" i="19"/>
  <c r="R171" i="19"/>
  <c r="B172" i="19"/>
  <c r="C172" i="19"/>
  <c r="R172" i="19"/>
  <c r="B173" i="19"/>
  <c r="C173" i="19"/>
  <c r="R173" i="19"/>
  <c r="B174" i="19"/>
  <c r="C174" i="19"/>
  <c r="R174" i="19"/>
  <c r="B175" i="19"/>
  <c r="C175" i="19"/>
  <c r="R175" i="19"/>
  <c r="B176" i="19"/>
  <c r="C176" i="19"/>
  <c r="R176" i="19"/>
  <c r="B177" i="19"/>
  <c r="C177" i="19"/>
  <c r="R177" i="19"/>
  <c r="B178" i="19"/>
  <c r="C178" i="19"/>
  <c r="R178" i="19"/>
  <c r="B179" i="19"/>
  <c r="C179" i="19"/>
  <c r="R179" i="19"/>
  <c r="B180" i="19"/>
  <c r="C180" i="19"/>
  <c r="R180" i="19"/>
  <c r="B181" i="19"/>
  <c r="C181" i="19"/>
  <c r="R181" i="19"/>
  <c r="B182" i="19"/>
  <c r="C182" i="19"/>
  <c r="R182" i="19"/>
  <c r="B183" i="19"/>
  <c r="C183" i="19"/>
  <c r="R183" i="19"/>
  <c r="B184" i="19"/>
  <c r="C184" i="19"/>
  <c r="R184" i="19"/>
  <c r="B185" i="19"/>
  <c r="C185" i="19"/>
  <c r="R185" i="19"/>
  <c r="B186" i="19"/>
  <c r="C186" i="19"/>
  <c r="R186" i="19"/>
  <c r="B187" i="19"/>
  <c r="C187" i="19"/>
  <c r="R187" i="19"/>
  <c r="B188" i="19"/>
  <c r="C188" i="19"/>
  <c r="R188" i="19"/>
  <c r="B189" i="19"/>
  <c r="C189" i="19"/>
  <c r="R189" i="19"/>
  <c r="B190" i="19"/>
  <c r="C190" i="19"/>
  <c r="R190" i="19"/>
  <c r="B191" i="19"/>
  <c r="C191" i="19"/>
  <c r="R191" i="19"/>
  <c r="B192" i="19"/>
  <c r="C192" i="19"/>
  <c r="R192" i="19"/>
  <c r="B193" i="19"/>
  <c r="C193" i="19"/>
  <c r="R193" i="19"/>
  <c r="B194" i="19"/>
  <c r="C194" i="19"/>
  <c r="R194" i="19"/>
  <c r="B195" i="19"/>
  <c r="C195" i="19"/>
  <c r="R195" i="19"/>
  <c r="B196" i="19"/>
  <c r="C196" i="19"/>
  <c r="R196" i="19"/>
  <c r="B197" i="19"/>
  <c r="C197" i="19"/>
  <c r="R197" i="19"/>
  <c r="B198" i="19"/>
  <c r="C198" i="19"/>
  <c r="R198" i="19"/>
  <c r="B199" i="19"/>
  <c r="C199" i="19"/>
  <c r="R199" i="19"/>
  <c r="B200" i="19"/>
  <c r="C200" i="19"/>
  <c r="R200" i="19"/>
  <c r="B201" i="19"/>
  <c r="C201" i="19"/>
  <c r="R201" i="19"/>
  <c r="B202" i="19"/>
  <c r="C202" i="19"/>
  <c r="R202" i="19"/>
  <c r="B203" i="19"/>
  <c r="C203" i="19"/>
  <c r="R203" i="19"/>
  <c r="B204" i="19"/>
  <c r="C204" i="19"/>
  <c r="R204" i="19"/>
  <c r="B205" i="19"/>
  <c r="C205" i="19"/>
  <c r="R205" i="19"/>
  <c r="B206" i="19"/>
  <c r="C206" i="19"/>
  <c r="R206" i="19"/>
  <c r="B207" i="19"/>
  <c r="C207" i="19"/>
  <c r="R207" i="19"/>
  <c r="B208" i="19"/>
  <c r="C208" i="19"/>
  <c r="R208" i="19"/>
  <c r="B209" i="19"/>
  <c r="C209" i="19"/>
  <c r="R209" i="19"/>
  <c r="B210" i="19"/>
  <c r="C210" i="19"/>
  <c r="R210" i="19"/>
  <c r="B211" i="19"/>
  <c r="C211" i="19"/>
  <c r="R211" i="19"/>
  <c r="B212" i="19"/>
  <c r="C212" i="19"/>
  <c r="R212" i="19"/>
  <c r="B213" i="19"/>
  <c r="C213" i="19"/>
  <c r="R213" i="19"/>
  <c r="B214" i="19"/>
  <c r="C214" i="19"/>
  <c r="R214" i="19"/>
  <c r="B215" i="19"/>
  <c r="C215" i="19"/>
  <c r="R215" i="19"/>
  <c r="B216" i="19"/>
  <c r="C216" i="19"/>
  <c r="R216" i="19"/>
  <c r="B217" i="19"/>
  <c r="C217" i="19"/>
  <c r="R217" i="19"/>
  <c r="B218" i="19"/>
  <c r="C218" i="19"/>
  <c r="R218" i="19"/>
  <c r="B219" i="19"/>
  <c r="C219" i="19"/>
  <c r="R219" i="19"/>
  <c r="B220" i="19"/>
  <c r="C220" i="19"/>
  <c r="R220" i="19"/>
  <c r="B221" i="19"/>
  <c r="C221" i="19"/>
  <c r="R221" i="19"/>
  <c r="B222" i="19"/>
  <c r="C222" i="19"/>
  <c r="R222" i="19"/>
  <c r="B223" i="19"/>
  <c r="C223" i="19"/>
  <c r="R223" i="19"/>
  <c r="B224" i="19"/>
  <c r="C224" i="19"/>
  <c r="R224" i="19"/>
  <c r="B225" i="19"/>
  <c r="C225" i="19"/>
  <c r="R225" i="19"/>
  <c r="B226" i="19"/>
  <c r="C226" i="19"/>
  <c r="R226" i="19"/>
  <c r="B227" i="19"/>
  <c r="C227" i="19"/>
  <c r="R227" i="19"/>
  <c r="B228" i="19"/>
  <c r="C228" i="19"/>
  <c r="R228" i="19"/>
  <c r="B229" i="19"/>
  <c r="C229" i="19"/>
  <c r="R229" i="19"/>
  <c r="B230" i="19"/>
  <c r="C230" i="19"/>
  <c r="R230" i="19"/>
  <c r="B231" i="19"/>
  <c r="C231" i="19"/>
  <c r="R231" i="19"/>
  <c r="B232" i="19"/>
  <c r="C232" i="19"/>
  <c r="R232" i="19"/>
  <c r="B233" i="19"/>
  <c r="C233" i="19"/>
  <c r="R233" i="19"/>
  <c r="B234" i="19"/>
  <c r="C234" i="19"/>
  <c r="R234" i="19"/>
  <c r="B235" i="19"/>
  <c r="C235" i="19"/>
  <c r="R235" i="19"/>
  <c r="B236" i="19"/>
  <c r="C236" i="19"/>
  <c r="R236" i="19"/>
  <c r="B237" i="19"/>
  <c r="C237" i="19"/>
  <c r="R237" i="19"/>
  <c r="B238" i="19"/>
  <c r="C238" i="19"/>
  <c r="R238" i="19"/>
  <c r="B239" i="19"/>
  <c r="C239" i="19"/>
  <c r="R239" i="19"/>
  <c r="B240" i="19"/>
  <c r="C240" i="19"/>
  <c r="R240" i="19"/>
  <c r="B241" i="19"/>
  <c r="C241" i="19"/>
  <c r="R241" i="19"/>
  <c r="B242" i="19"/>
  <c r="C242" i="19"/>
  <c r="R242" i="19"/>
  <c r="B243" i="19"/>
  <c r="C243" i="19"/>
  <c r="R243" i="19"/>
  <c r="B244" i="19"/>
  <c r="C244" i="19"/>
  <c r="R244" i="19"/>
  <c r="B245" i="19"/>
  <c r="C245" i="19"/>
  <c r="R245" i="19"/>
  <c r="B246" i="19"/>
  <c r="C246" i="19"/>
  <c r="R246" i="19"/>
  <c r="B247" i="19"/>
  <c r="C247" i="19"/>
  <c r="R247" i="19"/>
  <c r="B248" i="19"/>
  <c r="C248" i="19"/>
  <c r="R248" i="19"/>
  <c r="B249" i="19"/>
  <c r="C249" i="19"/>
  <c r="R249" i="19"/>
  <c r="B250" i="19"/>
  <c r="C250" i="19"/>
  <c r="R250" i="19"/>
  <c r="B251" i="19"/>
  <c r="C251" i="19"/>
  <c r="R251" i="19"/>
  <c r="B252" i="19"/>
  <c r="C252" i="19"/>
  <c r="R252" i="19"/>
  <c r="B253" i="19"/>
  <c r="C253" i="19"/>
  <c r="R253" i="19"/>
  <c r="R254" i="19"/>
  <c r="R255" i="19"/>
  <c r="R256" i="19"/>
  <c r="R257" i="19"/>
  <c r="R258" i="19"/>
  <c r="R259" i="19"/>
  <c r="R260" i="19"/>
  <c r="R261" i="19"/>
  <c r="R262" i="19"/>
  <c r="R263" i="19"/>
  <c r="R264" i="19"/>
  <c r="R265" i="19"/>
  <c r="R266" i="19"/>
  <c r="R267" i="19"/>
  <c r="R268" i="19"/>
  <c r="R269" i="19"/>
  <c r="R270" i="19"/>
  <c r="R271" i="19"/>
  <c r="R272" i="19"/>
  <c r="R273" i="19"/>
  <c r="R274" i="19"/>
  <c r="R275" i="19"/>
  <c r="R276" i="19"/>
  <c r="R277" i="19"/>
  <c r="R278" i="19"/>
  <c r="R279" i="19"/>
  <c r="R280" i="19"/>
  <c r="R281" i="19"/>
  <c r="R282" i="19"/>
  <c r="R283" i="19"/>
  <c r="R284" i="19"/>
  <c r="R285" i="19"/>
  <c r="R286" i="19"/>
  <c r="R287" i="19"/>
  <c r="R288" i="19"/>
  <c r="R289" i="19"/>
  <c r="R290" i="19"/>
  <c r="R291" i="19"/>
  <c r="R292" i="19"/>
  <c r="R293" i="19"/>
  <c r="R294" i="19"/>
  <c r="R295" i="19"/>
  <c r="R296" i="19"/>
  <c r="R297" i="19"/>
  <c r="R298" i="19"/>
  <c r="R299" i="19"/>
  <c r="R300" i="19"/>
  <c r="R301" i="19"/>
  <c r="R302" i="19"/>
  <c r="R303" i="19"/>
  <c r="R304" i="19"/>
  <c r="R305" i="19"/>
  <c r="R306" i="19"/>
  <c r="R307" i="19"/>
  <c r="R308" i="19"/>
  <c r="R309" i="19"/>
  <c r="R310" i="19"/>
  <c r="R311" i="19"/>
  <c r="R312" i="19"/>
  <c r="R313" i="19"/>
  <c r="R314" i="19"/>
  <c r="R315" i="19"/>
  <c r="R316" i="19"/>
  <c r="R317" i="19"/>
  <c r="R318" i="19"/>
  <c r="R319" i="19"/>
  <c r="R320" i="19"/>
  <c r="R321" i="19"/>
  <c r="R322" i="19"/>
  <c r="R323" i="19"/>
  <c r="R324" i="19"/>
  <c r="R325" i="19"/>
  <c r="R326" i="19"/>
  <c r="R327" i="19"/>
  <c r="R328" i="19"/>
  <c r="R329" i="19"/>
  <c r="R330" i="19"/>
  <c r="R331" i="19"/>
  <c r="R332" i="19"/>
  <c r="R333" i="19"/>
  <c r="R334" i="19"/>
  <c r="R335" i="19"/>
  <c r="R336" i="19"/>
  <c r="R337" i="19"/>
  <c r="R338" i="19"/>
  <c r="R339" i="19"/>
  <c r="R340" i="19"/>
  <c r="R341" i="19"/>
  <c r="R342" i="19"/>
  <c r="R343" i="19"/>
  <c r="R344" i="19"/>
  <c r="R345" i="19"/>
  <c r="R346" i="19"/>
  <c r="R347" i="19"/>
  <c r="R348" i="19"/>
  <c r="R349" i="19"/>
  <c r="R350" i="19"/>
  <c r="R351" i="19"/>
  <c r="R352" i="19"/>
  <c r="R353" i="19"/>
  <c r="R354" i="19"/>
  <c r="R355" i="19"/>
  <c r="R356" i="19"/>
  <c r="R357" i="19"/>
  <c r="R358" i="19"/>
  <c r="R359" i="19"/>
  <c r="R360" i="19"/>
  <c r="R361" i="19"/>
  <c r="R362" i="19"/>
  <c r="R363" i="19"/>
  <c r="R364" i="19"/>
  <c r="R365" i="19"/>
  <c r="R366" i="19"/>
  <c r="R367" i="19"/>
  <c r="R368" i="19"/>
  <c r="R369" i="19"/>
  <c r="R370" i="19"/>
  <c r="R371" i="19"/>
  <c r="R372" i="19"/>
  <c r="R373" i="19"/>
  <c r="R374" i="19"/>
  <c r="R375" i="19"/>
  <c r="R376" i="19"/>
  <c r="R377" i="19"/>
  <c r="R378" i="19"/>
  <c r="R379" i="19"/>
  <c r="R380" i="19"/>
  <c r="R381" i="19"/>
  <c r="R382" i="19"/>
  <c r="R383" i="19"/>
  <c r="R384" i="19"/>
  <c r="R385" i="19"/>
  <c r="R386" i="19"/>
  <c r="R387" i="19"/>
  <c r="R388" i="19"/>
  <c r="R389" i="19"/>
  <c r="R390" i="19"/>
  <c r="R391" i="19"/>
  <c r="R392" i="19"/>
  <c r="R393" i="19"/>
  <c r="R394" i="19"/>
  <c r="R395" i="19"/>
  <c r="R396" i="19"/>
  <c r="R397" i="19"/>
  <c r="R398" i="19"/>
  <c r="R399" i="19"/>
  <c r="R400" i="19"/>
  <c r="R401" i="19"/>
  <c r="R402" i="19"/>
  <c r="R403" i="19"/>
  <c r="R404" i="19"/>
  <c r="R405" i="19"/>
  <c r="R406" i="19"/>
  <c r="R407" i="19"/>
  <c r="R408" i="19"/>
  <c r="R409" i="19"/>
  <c r="R410" i="19"/>
  <c r="R411" i="19"/>
  <c r="R412" i="19"/>
  <c r="R413" i="19"/>
  <c r="R414" i="19"/>
  <c r="R415" i="19"/>
  <c r="R416" i="19"/>
  <c r="R417" i="19"/>
  <c r="R418" i="19"/>
  <c r="R419" i="19"/>
  <c r="R420" i="19"/>
  <c r="R421" i="19"/>
  <c r="R422" i="19"/>
  <c r="R423" i="19"/>
  <c r="R424" i="19"/>
  <c r="R425" i="19"/>
  <c r="R426" i="19"/>
  <c r="R427" i="19"/>
  <c r="R428" i="19"/>
  <c r="R429" i="19"/>
  <c r="R430" i="19"/>
  <c r="R431" i="19"/>
  <c r="R432" i="19"/>
  <c r="R433" i="19"/>
  <c r="R434" i="19"/>
  <c r="R435" i="19"/>
  <c r="R436" i="19"/>
  <c r="R437" i="19"/>
  <c r="R438" i="19"/>
  <c r="R439" i="19"/>
  <c r="R440" i="19"/>
  <c r="R441" i="19"/>
  <c r="R442" i="19"/>
  <c r="R443" i="19"/>
  <c r="R444" i="19"/>
  <c r="R445" i="19"/>
  <c r="R446" i="19"/>
  <c r="R447" i="19"/>
  <c r="R448" i="19"/>
  <c r="R449" i="19"/>
  <c r="R450" i="19"/>
  <c r="R451" i="19"/>
  <c r="R452" i="19"/>
  <c r="R453" i="19"/>
  <c r="R454" i="19"/>
  <c r="R455" i="19"/>
  <c r="R456" i="19"/>
  <c r="R457" i="19"/>
  <c r="R458" i="19"/>
  <c r="R459" i="19"/>
  <c r="R460" i="19"/>
  <c r="R461" i="19"/>
  <c r="R462" i="19"/>
  <c r="R463" i="19"/>
  <c r="R464" i="19"/>
  <c r="R465" i="19"/>
  <c r="R466" i="19"/>
  <c r="R467" i="19"/>
  <c r="R468" i="19"/>
  <c r="R469" i="19"/>
  <c r="R470" i="19"/>
  <c r="R471" i="19"/>
  <c r="R472" i="19"/>
  <c r="R473" i="19"/>
  <c r="R474" i="19"/>
  <c r="R475" i="19"/>
  <c r="R476" i="19"/>
  <c r="R477" i="19"/>
  <c r="R478" i="19"/>
  <c r="R479" i="19"/>
  <c r="R480" i="19"/>
  <c r="R481" i="19"/>
  <c r="R482" i="19"/>
  <c r="R483" i="19"/>
  <c r="R484" i="19"/>
  <c r="R485" i="19"/>
  <c r="R486" i="19"/>
  <c r="R487" i="19"/>
  <c r="R488" i="19"/>
  <c r="R489" i="19"/>
  <c r="R490" i="19"/>
  <c r="R491" i="19"/>
  <c r="R492" i="19"/>
  <c r="R493" i="19"/>
  <c r="R494" i="19"/>
  <c r="R495" i="19"/>
  <c r="R496" i="19"/>
  <c r="R497" i="19"/>
  <c r="R498" i="19"/>
  <c r="R499" i="19"/>
  <c r="R500" i="19"/>
  <c r="R501" i="19"/>
  <c r="R502" i="19"/>
  <c r="R503" i="19"/>
  <c r="R504" i="19"/>
  <c r="R505" i="19"/>
  <c r="R506" i="19"/>
  <c r="R507" i="19"/>
  <c r="R508" i="19"/>
  <c r="R509" i="19"/>
  <c r="R510" i="19"/>
  <c r="R511" i="19"/>
  <c r="R512" i="19"/>
  <c r="R513" i="19"/>
  <c r="R514" i="19"/>
  <c r="R515" i="19"/>
  <c r="R516" i="19"/>
  <c r="R517" i="19"/>
  <c r="R518" i="19"/>
  <c r="R519" i="19"/>
  <c r="R520" i="19"/>
  <c r="R521" i="19"/>
  <c r="R522" i="19"/>
  <c r="R523" i="19"/>
  <c r="R524" i="19"/>
  <c r="R525" i="19"/>
  <c r="R526" i="19"/>
  <c r="R527" i="19"/>
  <c r="R528" i="19"/>
  <c r="R529" i="19"/>
  <c r="R530" i="19"/>
  <c r="R531" i="19"/>
  <c r="R532" i="19"/>
  <c r="R533" i="19"/>
  <c r="R534" i="19"/>
  <c r="R535" i="19"/>
  <c r="R536" i="19"/>
  <c r="R537" i="19"/>
  <c r="R538" i="19"/>
  <c r="R539" i="19"/>
  <c r="R540" i="19"/>
  <c r="R541" i="19"/>
  <c r="R542" i="19"/>
  <c r="R543" i="19"/>
  <c r="R544" i="19"/>
  <c r="R545" i="19"/>
  <c r="R546" i="19"/>
  <c r="R547" i="19"/>
  <c r="R548" i="19"/>
  <c r="R549" i="19"/>
  <c r="R550" i="19"/>
  <c r="R551" i="19"/>
  <c r="R552" i="19"/>
  <c r="R553" i="19"/>
  <c r="R554" i="19"/>
  <c r="R555" i="19"/>
  <c r="R556" i="19"/>
  <c r="R557" i="19"/>
  <c r="R558" i="19"/>
  <c r="R559" i="19"/>
  <c r="R560" i="19"/>
  <c r="R561" i="19"/>
  <c r="R562" i="19"/>
  <c r="R563" i="19"/>
  <c r="R564" i="19"/>
  <c r="R565" i="19"/>
  <c r="R566" i="19"/>
  <c r="R567" i="19"/>
  <c r="R568" i="19"/>
  <c r="R569" i="19"/>
  <c r="R570" i="19"/>
  <c r="R571" i="19"/>
  <c r="R572" i="19"/>
  <c r="R573" i="19"/>
  <c r="R574" i="19"/>
  <c r="R575" i="19"/>
  <c r="R576" i="19"/>
  <c r="R577" i="19"/>
  <c r="R578" i="19"/>
  <c r="R579" i="19"/>
  <c r="R580" i="19"/>
  <c r="R581" i="19"/>
  <c r="R582" i="19"/>
  <c r="R583" i="19"/>
  <c r="R584" i="19"/>
  <c r="R585" i="19"/>
  <c r="R586" i="19"/>
  <c r="R587" i="19"/>
  <c r="R588" i="19"/>
  <c r="R589" i="19"/>
  <c r="R590" i="19"/>
  <c r="R591" i="19"/>
  <c r="R592" i="19"/>
  <c r="R593" i="19"/>
  <c r="R594" i="19"/>
  <c r="R595" i="19"/>
  <c r="R596" i="19"/>
  <c r="R597" i="19"/>
  <c r="R598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55" i="19"/>
  <c r="K55" i="19"/>
  <c r="L55" i="19"/>
  <c r="M55" i="19"/>
  <c r="N55" i="19"/>
  <c r="O55" i="19"/>
  <c r="P55" i="19"/>
  <c r="Q55" i="19"/>
  <c r="R55" i="19"/>
  <c r="J54" i="19"/>
  <c r="K54" i="19"/>
  <c r="L54" i="19"/>
  <c r="M54" i="19"/>
  <c r="N54" i="19"/>
  <c r="O54" i="19"/>
  <c r="P54" i="19"/>
  <c r="Q54" i="19"/>
  <c r="R54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55" i="19"/>
  <c r="I54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55" i="19"/>
  <c r="H54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55" i="19"/>
  <c r="F53" i="19"/>
  <c r="E53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55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5" i="19"/>
  <c r="A386" i="19"/>
  <c r="A387" i="19"/>
  <c r="A388" i="19"/>
  <c r="A389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0" i="19"/>
  <c r="A421" i="19"/>
  <c r="A422" i="19"/>
  <c r="A423" i="19"/>
  <c r="A424" i="19"/>
  <c r="A425" i="19"/>
  <c r="A426" i="19"/>
  <c r="A427" i="19"/>
  <c r="A428" i="19"/>
  <c r="A429" i="19"/>
  <c r="A430" i="19"/>
  <c r="A431" i="19"/>
  <c r="A432" i="19"/>
  <c r="A433" i="19"/>
  <c r="A434" i="19"/>
  <c r="A435" i="19"/>
  <c r="A436" i="19"/>
  <c r="A437" i="19"/>
  <c r="A438" i="19"/>
  <c r="A439" i="19"/>
  <c r="A440" i="19"/>
  <c r="A441" i="19"/>
  <c r="A442" i="19"/>
  <c r="A443" i="19"/>
  <c r="A444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5" i="19"/>
  <c r="A486" i="19"/>
  <c r="A487" i="19"/>
  <c r="A488" i="19"/>
  <c r="A489" i="19"/>
  <c r="A490" i="19"/>
  <c r="A491" i="19"/>
  <c r="A492" i="19"/>
  <c r="A493" i="19"/>
  <c r="A494" i="19"/>
  <c r="A495" i="19"/>
  <c r="A496" i="19"/>
  <c r="A497" i="19"/>
  <c r="A498" i="19"/>
  <c r="A499" i="19"/>
  <c r="A500" i="19"/>
  <c r="A501" i="19"/>
  <c r="A502" i="19"/>
  <c r="A503" i="19"/>
  <c r="A504" i="19"/>
  <c r="A505" i="19"/>
  <c r="A506" i="19"/>
  <c r="A507" i="19"/>
  <c r="A508" i="19"/>
  <c r="A509" i="19"/>
  <c r="A510" i="19"/>
  <c r="A511" i="19"/>
  <c r="A512" i="19"/>
  <c r="A513" i="19"/>
  <c r="A514" i="19"/>
  <c r="A515" i="19"/>
  <c r="A516" i="19"/>
  <c r="A517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A541" i="19"/>
  <c r="A542" i="19"/>
  <c r="A543" i="19"/>
  <c r="A544" i="19"/>
  <c r="A545" i="19"/>
  <c r="A546" i="19"/>
  <c r="A547" i="19"/>
  <c r="A548" i="19"/>
  <c r="A549" i="19"/>
  <c r="A550" i="19"/>
  <c r="A551" i="19"/>
  <c r="A552" i="19"/>
  <c r="A553" i="19"/>
  <c r="A554" i="19"/>
  <c r="A555" i="19"/>
  <c r="A556" i="19"/>
  <c r="A557" i="19"/>
  <c r="A558" i="19"/>
  <c r="A559" i="19"/>
  <c r="A560" i="19"/>
  <c r="A561" i="19"/>
  <c r="A562" i="19"/>
  <c r="A563" i="19"/>
  <c r="A564" i="19"/>
  <c r="A565" i="19"/>
  <c r="A566" i="19"/>
  <c r="A567" i="19"/>
  <c r="A568" i="19"/>
  <c r="A569" i="19"/>
  <c r="A570" i="19"/>
  <c r="A571" i="19"/>
  <c r="A572" i="19"/>
  <c r="A573" i="19"/>
  <c r="A574" i="19"/>
  <c r="A575" i="19"/>
  <c r="A576" i="19"/>
  <c r="A577" i="19"/>
  <c r="A578" i="19"/>
  <c r="A579" i="19"/>
  <c r="A580" i="19"/>
  <c r="A581" i="19"/>
  <c r="A582" i="19"/>
  <c r="A583" i="19"/>
  <c r="A584" i="19"/>
  <c r="A585" i="19"/>
  <c r="A586" i="19"/>
  <c r="A587" i="19"/>
  <c r="A588" i="19"/>
  <c r="A589" i="19"/>
  <c r="A590" i="19"/>
  <c r="A591" i="19"/>
  <c r="A592" i="19"/>
  <c r="A593" i="19"/>
  <c r="A594" i="19"/>
  <c r="A595" i="19"/>
  <c r="A596" i="19"/>
  <c r="A597" i="19"/>
  <c r="A598" i="19"/>
  <c r="A54" i="19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39" i="18"/>
  <c r="B38" i="18"/>
  <c r="B27" i="18"/>
  <c r="H11" i="18"/>
  <c r="G11" i="18"/>
  <c r="F11" i="18"/>
  <c r="E11" i="18"/>
  <c r="D11" i="18"/>
  <c r="C11" i="18"/>
  <c r="B11" i="18"/>
  <c r="C23" i="18"/>
  <c r="D27" i="18"/>
  <c r="C27" i="18"/>
  <c r="C38" i="18"/>
  <c r="F37" i="18"/>
  <c r="F40" i="18"/>
  <c r="A40" i="18"/>
  <c r="C40" i="18"/>
  <c r="S40" i="18"/>
  <c r="C41" i="18"/>
  <c r="S41" i="18"/>
  <c r="C42" i="18"/>
  <c r="S42" i="18"/>
  <c r="C43" i="18"/>
  <c r="S43" i="18"/>
  <c r="C44" i="18"/>
  <c r="S44" i="18"/>
  <c r="C45" i="18"/>
  <c r="S45" i="18"/>
  <c r="C46" i="18"/>
  <c r="S46" i="18"/>
  <c r="C47" i="18"/>
  <c r="S47" i="18"/>
  <c r="C48" i="18"/>
  <c r="S48" i="18"/>
  <c r="C49" i="18"/>
  <c r="S49" i="18"/>
  <c r="C50" i="18"/>
  <c r="S50" i="18"/>
  <c r="C51" i="18"/>
  <c r="S51" i="18"/>
  <c r="C52" i="18"/>
  <c r="S52" i="18"/>
  <c r="C53" i="18"/>
  <c r="S53" i="18"/>
  <c r="C54" i="18"/>
  <c r="S54" i="18"/>
  <c r="C55" i="18"/>
  <c r="S55" i="18"/>
  <c r="C56" i="18"/>
  <c r="S56" i="18"/>
  <c r="C57" i="18"/>
  <c r="S57" i="18"/>
  <c r="C58" i="18"/>
  <c r="S58" i="18"/>
  <c r="C59" i="18"/>
  <c r="S59" i="18"/>
  <c r="C60" i="18"/>
  <c r="S60" i="18"/>
  <c r="C61" i="18"/>
  <c r="S61" i="18"/>
  <c r="C62" i="18"/>
  <c r="S62" i="18"/>
  <c r="C63" i="18"/>
  <c r="S63" i="18"/>
  <c r="C64" i="18"/>
  <c r="S64" i="18"/>
  <c r="C65" i="18"/>
  <c r="S65" i="18"/>
  <c r="C66" i="18"/>
  <c r="S66" i="18"/>
  <c r="C67" i="18"/>
  <c r="S67" i="18"/>
  <c r="C68" i="18"/>
  <c r="S68" i="18"/>
  <c r="C69" i="18"/>
  <c r="S69" i="18"/>
  <c r="C70" i="18"/>
  <c r="S70" i="18"/>
  <c r="C71" i="18"/>
  <c r="S71" i="18"/>
  <c r="C72" i="18"/>
  <c r="S72" i="18"/>
  <c r="C73" i="18"/>
  <c r="S73" i="18"/>
  <c r="C74" i="18"/>
  <c r="S74" i="18"/>
  <c r="C75" i="18"/>
  <c r="S75" i="18"/>
  <c r="C76" i="18"/>
  <c r="S76" i="18"/>
  <c r="C77" i="18"/>
  <c r="S77" i="18"/>
  <c r="C78" i="18"/>
  <c r="S78" i="18"/>
  <c r="C79" i="18"/>
  <c r="S79" i="18"/>
  <c r="C80" i="18"/>
  <c r="S80" i="18"/>
  <c r="C81" i="18"/>
  <c r="S81" i="18"/>
  <c r="C82" i="18"/>
  <c r="S82" i="18"/>
  <c r="C83" i="18"/>
  <c r="S83" i="18"/>
  <c r="C84" i="18"/>
  <c r="S84" i="18"/>
  <c r="C85" i="18"/>
  <c r="S85" i="18"/>
  <c r="C86" i="18"/>
  <c r="S86" i="18"/>
  <c r="C87" i="18"/>
  <c r="S87" i="18"/>
  <c r="C88" i="18"/>
  <c r="S88" i="18"/>
  <c r="C89" i="18"/>
  <c r="S89" i="18"/>
  <c r="C90" i="18"/>
  <c r="S90" i="18"/>
  <c r="C91" i="18"/>
  <c r="S91" i="18"/>
  <c r="C92" i="18"/>
  <c r="S92" i="18"/>
  <c r="C93" i="18"/>
  <c r="S93" i="18"/>
  <c r="C94" i="18"/>
  <c r="S94" i="18"/>
  <c r="C95" i="18"/>
  <c r="S95" i="18"/>
  <c r="C96" i="18"/>
  <c r="S96" i="18"/>
  <c r="C97" i="18"/>
  <c r="S97" i="18"/>
  <c r="C98" i="18"/>
  <c r="S98" i="18"/>
  <c r="C99" i="18"/>
  <c r="S99" i="18"/>
  <c r="C100" i="18"/>
  <c r="S100" i="18"/>
  <c r="C101" i="18"/>
  <c r="S101" i="18"/>
  <c r="C102" i="18"/>
  <c r="S102" i="18"/>
  <c r="C103" i="18"/>
  <c r="S103" i="18"/>
  <c r="C104" i="18"/>
  <c r="S104" i="18"/>
  <c r="C105" i="18"/>
  <c r="S105" i="18"/>
  <c r="C106" i="18"/>
  <c r="S106" i="18"/>
  <c r="C107" i="18"/>
  <c r="S107" i="18"/>
  <c r="C108" i="18"/>
  <c r="S108" i="18"/>
  <c r="C109" i="18"/>
  <c r="S109" i="18"/>
  <c r="C110" i="18"/>
  <c r="S110" i="18"/>
  <c r="C111" i="18"/>
  <c r="S111" i="18"/>
  <c r="C112" i="18"/>
  <c r="S112" i="18"/>
  <c r="C113" i="18"/>
  <c r="S113" i="18"/>
  <c r="C114" i="18"/>
  <c r="S114" i="18"/>
  <c r="C115" i="18"/>
  <c r="S115" i="18"/>
  <c r="C116" i="18"/>
  <c r="S116" i="18"/>
  <c r="C117" i="18"/>
  <c r="S117" i="18"/>
  <c r="C118" i="18"/>
  <c r="S118" i="18"/>
  <c r="C119" i="18"/>
  <c r="S119" i="18"/>
  <c r="C120" i="18"/>
  <c r="S120" i="18"/>
  <c r="C121" i="18"/>
  <c r="S121" i="18"/>
  <c r="C122" i="18"/>
  <c r="S122" i="18"/>
  <c r="C123" i="18"/>
  <c r="S123" i="18"/>
  <c r="C124" i="18"/>
  <c r="S124" i="18"/>
  <c r="C125" i="18"/>
  <c r="S125" i="18"/>
  <c r="C126" i="18"/>
  <c r="S126" i="18"/>
  <c r="C127" i="18"/>
  <c r="S127" i="18"/>
  <c r="C128" i="18"/>
  <c r="S128" i="18"/>
  <c r="C129" i="18"/>
  <c r="S129" i="18"/>
  <c r="C130" i="18"/>
  <c r="S130" i="18"/>
  <c r="C131" i="18"/>
  <c r="S131" i="18"/>
  <c r="C132" i="18"/>
  <c r="S132" i="18"/>
  <c r="C133" i="18"/>
  <c r="S133" i="18"/>
  <c r="C134" i="18"/>
  <c r="S134" i="18"/>
  <c r="C135" i="18"/>
  <c r="S135" i="18"/>
  <c r="C136" i="18"/>
  <c r="S136" i="18"/>
  <c r="C137" i="18"/>
  <c r="S137" i="18"/>
  <c r="C138" i="18"/>
  <c r="S138" i="18"/>
  <c r="C139" i="18"/>
  <c r="S139" i="18"/>
  <c r="C140" i="18"/>
  <c r="S140" i="18"/>
  <c r="C141" i="18"/>
  <c r="S141" i="18"/>
  <c r="C142" i="18"/>
  <c r="S142" i="18"/>
  <c r="C143" i="18"/>
  <c r="S143" i="18"/>
  <c r="C144" i="18"/>
  <c r="S144" i="18"/>
  <c r="C145" i="18"/>
  <c r="S145" i="18"/>
  <c r="C146" i="18"/>
  <c r="S146" i="18"/>
  <c r="C147" i="18"/>
  <c r="S147" i="18"/>
  <c r="C148" i="18"/>
  <c r="S148" i="18"/>
  <c r="C149" i="18"/>
  <c r="S149" i="18"/>
  <c r="C150" i="18"/>
  <c r="S150" i="18"/>
  <c r="C151" i="18"/>
  <c r="S151" i="18"/>
  <c r="C152" i="18"/>
  <c r="S152" i="18"/>
  <c r="C153" i="18"/>
  <c r="S153" i="18"/>
  <c r="C154" i="18"/>
  <c r="S154" i="18"/>
  <c r="C155" i="18"/>
  <c r="S155" i="18"/>
  <c r="C156" i="18"/>
  <c r="S156" i="18"/>
  <c r="C157" i="18"/>
  <c r="S157" i="18"/>
  <c r="C158" i="18"/>
  <c r="S158" i="18"/>
  <c r="C159" i="18"/>
  <c r="S159" i="18"/>
  <c r="C160" i="18"/>
  <c r="S160" i="18"/>
  <c r="C161" i="18"/>
  <c r="S161" i="18"/>
  <c r="C162" i="18"/>
  <c r="S162" i="18"/>
  <c r="C163" i="18"/>
  <c r="S163" i="18"/>
  <c r="C164" i="18"/>
  <c r="S164" i="18"/>
  <c r="C165" i="18"/>
  <c r="S165" i="18"/>
  <c r="C166" i="18"/>
  <c r="S166" i="18"/>
  <c r="C167" i="18"/>
  <c r="S167" i="18"/>
  <c r="C168" i="18"/>
  <c r="S168" i="18"/>
  <c r="C169" i="18"/>
  <c r="S169" i="18"/>
  <c r="C170" i="18"/>
  <c r="S170" i="18"/>
  <c r="C171" i="18"/>
  <c r="S171" i="18"/>
  <c r="C172" i="18"/>
  <c r="S172" i="18"/>
  <c r="C173" i="18"/>
  <c r="S173" i="18"/>
  <c r="C174" i="18"/>
  <c r="S174" i="18"/>
  <c r="C175" i="18"/>
  <c r="S175" i="18"/>
  <c r="C176" i="18"/>
  <c r="S176" i="18"/>
  <c r="C177" i="18"/>
  <c r="S177" i="18"/>
  <c r="C178" i="18"/>
  <c r="S178" i="18"/>
  <c r="C179" i="18"/>
  <c r="S179" i="18"/>
  <c r="C180" i="18"/>
  <c r="S180" i="18"/>
  <c r="C181" i="18"/>
  <c r="S181" i="18"/>
  <c r="C182" i="18"/>
  <c r="S182" i="18"/>
  <c r="C183" i="18"/>
  <c r="S183" i="18"/>
  <c r="C184" i="18"/>
  <c r="S184" i="18"/>
  <c r="C185" i="18"/>
  <c r="S185" i="18"/>
  <c r="C186" i="18"/>
  <c r="S186" i="18"/>
  <c r="C187" i="18"/>
  <c r="S187" i="18"/>
  <c r="C188" i="18"/>
  <c r="S188" i="18"/>
  <c r="C189" i="18"/>
  <c r="S189" i="18"/>
  <c r="C190" i="18"/>
  <c r="S190" i="18"/>
  <c r="C191" i="18"/>
  <c r="S191" i="18"/>
  <c r="C192" i="18"/>
  <c r="S192" i="18"/>
  <c r="C193" i="18"/>
  <c r="S193" i="18"/>
  <c r="C194" i="18"/>
  <c r="S194" i="18"/>
  <c r="C195" i="18"/>
  <c r="S195" i="18"/>
  <c r="C196" i="18"/>
  <c r="S196" i="18"/>
  <c r="C197" i="18"/>
  <c r="S197" i="18"/>
  <c r="C198" i="18"/>
  <c r="S198" i="18"/>
  <c r="C199" i="18"/>
  <c r="S199" i="18"/>
  <c r="C200" i="18"/>
  <c r="S200" i="18"/>
  <c r="C201" i="18"/>
  <c r="S201" i="18"/>
  <c r="C202" i="18"/>
  <c r="S202" i="18"/>
  <c r="C203" i="18"/>
  <c r="S203" i="18"/>
  <c r="C204" i="18"/>
  <c r="S204" i="18"/>
  <c r="C205" i="18"/>
  <c r="S205" i="18"/>
  <c r="C206" i="18"/>
  <c r="S206" i="18"/>
  <c r="C207" i="18"/>
  <c r="S207" i="18"/>
  <c r="C208" i="18"/>
  <c r="S208" i="18"/>
  <c r="C209" i="18"/>
  <c r="S209" i="18"/>
  <c r="C210" i="18"/>
  <c r="S210" i="18"/>
  <c r="C211" i="18"/>
  <c r="S211" i="18"/>
  <c r="C212" i="18"/>
  <c r="S212" i="18"/>
  <c r="C213" i="18"/>
  <c r="S213" i="18"/>
  <c r="C214" i="18"/>
  <c r="S214" i="18"/>
  <c r="C215" i="18"/>
  <c r="S215" i="18"/>
  <c r="C216" i="18"/>
  <c r="S216" i="18"/>
  <c r="C217" i="18"/>
  <c r="S217" i="18"/>
  <c r="C218" i="18"/>
  <c r="S218" i="18"/>
  <c r="C219" i="18"/>
  <c r="S219" i="18"/>
  <c r="C220" i="18"/>
  <c r="S220" i="18"/>
  <c r="C221" i="18"/>
  <c r="S221" i="18"/>
  <c r="C222" i="18"/>
  <c r="S222" i="18"/>
  <c r="C223" i="18"/>
  <c r="S223" i="18"/>
  <c r="C224" i="18"/>
  <c r="S224" i="18"/>
  <c r="C225" i="18"/>
  <c r="S225" i="18"/>
  <c r="C226" i="18"/>
  <c r="S226" i="18"/>
  <c r="C227" i="18"/>
  <c r="S227" i="18"/>
  <c r="C228" i="18"/>
  <c r="S228" i="18"/>
  <c r="C229" i="18"/>
  <c r="S229" i="18"/>
  <c r="C230" i="18"/>
  <c r="S230" i="18"/>
  <c r="C231" i="18"/>
  <c r="S231" i="18"/>
  <c r="C232" i="18"/>
  <c r="S232" i="18"/>
  <c r="C233" i="18"/>
  <c r="S233" i="18"/>
  <c r="C234" i="18"/>
  <c r="S234" i="18"/>
  <c r="C235" i="18"/>
  <c r="S235" i="18"/>
  <c r="C236" i="18"/>
  <c r="S236" i="18"/>
  <c r="C237" i="18"/>
  <c r="S237" i="18"/>
  <c r="C238" i="18"/>
  <c r="S238" i="18"/>
  <c r="C239" i="18"/>
  <c r="S239" i="18"/>
  <c r="C240" i="18"/>
  <c r="S240" i="18"/>
  <c r="C241" i="18"/>
  <c r="S241" i="18"/>
  <c r="C242" i="18"/>
  <c r="S242" i="18"/>
  <c r="C243" i="18"/>
  <c r="S243" i="18"/>
  <c r="C244" i="18"/>
  <c r="S244" i="18"/>
  <c r="C245" i="18"/>
  <c r="S245" i="18"/>
  <c r="C246" i="18"/>
  <c r="S246" i="18"/>
  <c r="C247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S571" i="18"/>
  <c r="S572" i="18"/>
  <c r="S573" i="18"/>
  <c r="S574" i="18"/>
  <c r="S575" i="18"/>
  <c r="S576" i="18"/>
  <c r="S577" i="18"/>
  <c r="S578" i="18"/>
  <c r="S579" i="18"/>
  <c r="S580" i="18"/>
  <c r="S581" i="18"/>
  <c r="S582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C39" i="18"/>
  <c r="M39" i="18"/>
  <c r="J39" i="18"/>
  <c r="K39" i="18"/>
  <c r="L39" i="18"/>
  <c r="N39" i="18"/>
  <c r="O39" i="18"/>
  <c r="P39" i="18"/>
  <c r="Q39" i="18"/>
  <c r="R39" i="18"/>
  <c r="S39" i="18"/>
  <c r="I39" i="18"/>
  <c r="J38" i="18"/>
  <c r="K38" i="18"/>
  <c r="L38" i="18"/>
  <c r="M38" i="18"/>
  <c r="N38" i="18"/>
  <c r="O38" i="18"/>
  <c r="P38" i="18"/>
  <c r="Q38" i="18"/>
  <c r="R38" i="18"/>
  <c r="S38" i="18"/>
  <c r="I38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39" i="18"/>
  <c r="H38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39" i="18"/>
  <c r="G38" i="18"/>
  <c r="E38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39" i="18"/>
  <c r="D38" i="18"/>
  <c r="A39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47" i="18"/>
  <c r="A548" i="18"/>
  <c r="A549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72" i="18"/>
  <c r="A573" i="18"/>
  <c r="A574" i="18"/>
  <c r="A575" i="18"/>
  <c r="A576" i="18"/>
  <c r="A577" i="18"/>
  <c r="A578" i="18"/>
  <c r="A579" i="18"/>
  <c r="A580" i="18"/>
  <c r="A581" i="18"/>
  <c r="A582" i="18"/>
  <c r="A38" i="18"/>
  <c r="E37" i="18"/>
  <c r="D37" i="5"/>
  <c r="C37" i="5"/>
  <c r="B37" i="5"/>
  <c r="B48" i="5"/>
  <c r="F48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49" i="5"/>
  <c r="C49" i="5"/>
  <c r="C48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49" i="5"/>
  <c r="K49" i="5"/>
  <c r="L49" i="5"/>
  <c r="M49" i="5"/>
  <c r="N49" i="5"/>
  <c r="O49" i="5"/>
  <c r="P49" i="5"/>
  <c r="Q49" i="5"/>
  <c r="R49" i="5"/>
  <c r="M48" i="5"/>
  <c r="N48" i="5"/>
  <c r="O48" i="5"/>
  <c r="P48" i="5"/>
  <c r="Q48" i="5"/>
  <c r="R48" i="5"/>
  <c r="L48" i="5"/>
  <c r="J48" i="5"/>
  <c r="K48" i="5"/>
  <c r="I48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49" i="5"/>
  <c r="H48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49" i="5"/>
  <c r="G48" i="5"/>
  <c r="F47" i="5"/>
  <c r="G11" i="5"/>
  <c r="E11" i="5"/>
  <c r="F11" i="5"/>
  <c r="D11" i="5"/>
  <c r="B11" i="5"/>
  <c r="C11" i="5"/>
  <c r="C33" i="5"/>
  <c r="F12" i="1"/>
  <c r="F21" i="1"/>
  <c r="E27" i="1"/>
  <c r="M7" i="6"/>
  <c r="K13" i="6"/>
  <c r="J13" i="6"/>
  <c r="J12" i="6"/>
  <c r="J9" i="6"/>
  <c r="J10" i="6"/>
  <c r="M8" i="6"/>
  <c r="B9" i="6"/>
  <c r="C9" i="6"/>
  <c r="D9" i="6"/>
  <c r="B18" i="6"/>
  <c r="M9" i="6"/>
  <c r="F9" i="6"/>
  <c r="G9" i="6"/>
  <c r="F18" i="6"/>
  <c r="J11" i="6"/>
  <c r="E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49" i="5"/>
  <c r="D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48" i="5"/>
  <c r="E47" i="5"/>
  <c r="D38" i="5"/>
  <c r="F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D44" i="19"/>
  <c r="G37" i="19"/>
  <c r="G36" i="19"/>
  <c r="G35" i="19"/>
  <c r="G34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C36" i="19"/>
  <c r="C35" i="19"/>
  <c r="C34" i="19"/>
  <c r="C3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C12" i="18"/>
  <c r="C13" i="18"/>
  <c r="D12" i="18"/>
  <c r="D13" i="18"/>
  <c r="D14" i="18"/>
  <c r="D15" i="18"/>
  <c r="D16" i="18"/>
  <c r="D17" i="18"/>
  <c r="D18" i="18"/>
  <c r="D19" i="18"/>
  <c r="D20" i="18"/>
  <c r="D21" i="18"/>
  <c r="F28" i="18"/>
  <c r="F247" i="18"/>
  <c r="E247" i="18"/>
  <c r="E13" i="18"/>
  <c r="E14" i="18"/>
  <c r="E15" i="18"/>
  <c r="E16" i="18"/>
  <c r="E17" i="18"/>
  <c r="E18" i="18"/>
  <c r="E19" i="18"/>
  <c r="E20" i="18"/>
  <c r="E21" i="18"/>
  <c r="C14" i="18"/>
  <c r="C15" i="18"/>
  <c r="C16" i="18"/>
  <c r="C17" i="18"/>
  <c r="C18" i="18"/>
  <c r="C19" i="18"/>
  <c r="C20" i="18"/>
  <c r="C21" i="18"/>
  <c r="D28" i="18"/>
  <c r="F246" i="18"/>
  <c r="E246" i="18"/>
  <c r="F245" i="18"/>
  <c r="E245" i="18"/>
  <c r="F244" i="18"/>
  <c r="E244" i="18"/>
  <c r="F243" i="18"/>
  <c r="E243" i="18"/>
  <c r="F242" i="18"/>
  <c r="E242" i="18"/>
  <c r="F241" i="18"/>
  <c r="E241" i="18"/>
  <c r="F240" i="18"/>
  <c r="E240" i="18"/>
  <c r="F239" i="18"/>
  <c r="E239" i="18"/>
  <c r="F238" i="18"/>
  <c r="E238" i="18"/>
  <c r="F237" i="18"/>
  <c r="E237" i="18"/>
  <c r="F236" i="18"/>
  <c r="E236" i="18"/>
  <c r="F235" i="18"/>
  <c r="E235" i="18"/>
  <c r="F234" i="18"/>
  <c r="E234" i="18"/>
  <c r="F233" i="18"/>
  <c r="E233" i="18"/>
  <c r="F232" i="18"/>
  <c r="E232" i="18"/>
  <c r="F231" i="18"/>
  <c r="E231" i="18"/>
  <c r="F230" i="18"/>
  <c r="E230" i="18"/>
  <c r="F229" i="18"/>
  <c r="E229" i="18"/>
  <c r="F228" i="18"/>
  <c r="E228" i="18"/>
  <c r="F227" i="18"/>
  <c r="E227" i="18"/>
  <c r="F226" i="18"/>
  <c r="E226" i="18"/>
  <c r="F225" i="18"/>
  <c r="E225" i="18"/>
  <c r="F224" i="18"/>
  <c r="E224" i="18"/>
  <c r="F223" i="18"/>
  <c r="E223" i="18"/>
  <c r="F222" i="18"/>
  <c r="E222" i="18"/>
  <c r="F221" i="18"/>
  <c r="E221" i="18"/>
  <c r="F220" i="18"/>
  <c r="E220" i="18"/>
  <c r="F219" i="18"/>
  <c r="E219" i="18"/>
  <c r="F218" i="18"/>
  <c r="E218" i="18"/>
  <c r="F217" i="18"/>
  <c r="E217" i="18"/>
  <c r="F216" i="18"/>
  <c r="E216" i="18"/>
  <c r="F215" i="18"/>
  <c r="E215" i="18"/>
  <c r="F214" i="18"/>
  <c r="E214" i="18"/>
  <c r="F213" i="18"/>
  <c r="E213" i="18"/>
  <c r="F212" i="18"/>
  <c r="E212" i="18"/>
  <c r="F211" i="18"/>
  <c r="E211" i="18"/>
  <c r="F210" i="18"/>
  <c r="E210" i="18"/>
  <c r="F209" i="18"/>
  <c r="E209" i="18"/>
  <c r="F208" i="18"/>
  <c r="E208" i="18"/>
  <c r="F207" i="18"/>
  <c r="E207" i="18"/>
  <c r="F206" i="18"/>
  <c r="E206" i="18"/>
  <c r="F205" i="18"/>
  <c r="E205" i="18"/>
  <c r="F204" i="18"/>
  <c r="E204" i="18"/>
  <c r="F203" i="18"/>
  <c r="E203" i="18"/>
  <c r="F202" i="18"/>
  <c r="E202" i="18"/>
  <c r="F201" i="18"/>
  <c r="E201" i="18"/>
  <c r="F200" i="18"/>
  <c r="E200" i="18"/>
  <c r="F199" i="18"/>
  <c r="E199" i="18"/>
  <c r="F198" i="18"/>
  <c r="E198" i="18"/>
  <c r="F197" i="18"/>
  <c r="E197" i="18"/>
  <c r="F196" i="18"/>
  <c r="E196" i="18"/>
  <c r="F195" i="18"/>
  <c r="E195" i="18"/>
  <c r="F194" i="18"/>
  <c r="E194" i="18"/>
  <c r="F193" i="18"/>
  <c r="E193" i="18"/>
  <c r="F192" i="18"/>
  <c r="E192" i="18"/>
  <c r="F191" i="18"/>
  <c r="E191" i="18"/>
  <c r="F190" i="18"/>
  <c r="E190" i="18"/>
  <c r="F189" i="18"/>
  <c r="E189" i="18"/>
  <c r="H37" i="18"/>
  <c r="F188" i="18"/>
  <c r="E188" i="18"/>
  <c r="F187" i="18"/>
  <c r="E187" i="18"/>
  <c r="F186" i="18"/>
  <c r="E186" i="18"/>
  <c r="F185" i="18"/>
  <c r="E185" i="18"/>
  <c r="F184" i="18"/>
  <c r="E184" i="18"/>
  <c r="F183" i="18"/>
  <c r="E183" i="18"/>
  <c r="F182" i="18"/>
  <c r="E182" i="18"/>
  <c r="F181" i="18"/>
  <c r="E181" i="18"/>
  <c r="F180" i="18"/>
  <c r="E180" i="18"/>
  <c r="F179" i="18"/>
  <c r="E179" i="18"/>
  <c r="F178" i="18"/>
  <c r="E178" i="18"/>
  <c r="F177" i="18"/>
  <c r="E177" i="18"/>
  <c r="F176" i="18"/>
  <c r="E176" i="18"/>
  <c r="F175" i="18"/>
  <c r="E175" i="18"/>
  <c r="F174" i="18"/>
  <c r="E174" i="18"/>
  <c r="F173" i="18"/>
  <c r="E173" i="18"/>
  <c r="F172" i="18"/>
  <c r="E172" i="18"/>
  <c r="F171" i="18"/>
  <c r="E171" i="18"/>
  <c r="F170" i="18"/>
  <c r="E170" i="18"/>
  <c r="F169" i="18"/>
  <c r="E169" i="18"/>
  <c r="F168" i="18"/>
  <c r="E168" i="18"/>
  <c r="F167" i="18"/>
  <c r="E167" i="18"/>
  <c r="F166" i="18"/>
  <c r="E166" i="18"/>
  <c r="F165" i="18"/>
  <c r="E165" i="18"/>
  <c r="F164" i="18"/>
  <c r="E164" i="18"/>
  <c r="F163" i="18"/>
  <c r="E163" i="18"/>
  <c r="F162" i="18"/>
  <c r="E162" i="18"/>
  <c r="F161" i="18"/>
  <c r="E161" i="18"/>
  <c r="F160" i="18"/>
  <c r="E160" i="18"/>
  <c r="F159" i="18"/>
  <c r="E159" i="18"/>
  <c r="F158" i="18"/>
  <c r="E158" i="18"/>
  <c r="F157" i="18"/>
  <c r="E157" i="18"/>
  <c r="F156" i="18"/>
  <c r="E156" i="18"/>
  <c r="F155" i="18"/>
  <c r="E155" i="18"/>
  <c r="F154" i="18"/>
  <c r="E154" i="18"/>
  <c r="F153" i="18"/>
  <c r="E153" i="18"/>
  <c r="F152" i="18"/>
  <c r="E152" i="18"/>
  <c r="F151" i="18"/>
  <c r="E151" i="18"/>
  <c r="F150" i="18"/>
  <c r="E150" i="18"/>
  <c r="F149" i="18"/>
  <c r="E149" i="18"/>
  <c r="F148" i="18"/>
  <c r="E148" i="18"/>
  <c r="F147" i="18"/>
  <c r="E147" i="18"/>
  <c r="F146" i="18"/>
  <c r="E146" i="18"/>
  <c r="F145" i="18"/>
  <c r="E145" i="18"/>
  <c r="F144" i="18"/>
  <c r="E144" i="18"/>
  <c r="F143" i="18"/>
  <c r="E143" i="18"/>
  <c r="F142" i="18"/>
  <c r="E142" i="18"/>
  <c r="F141" i="18"/>
  <c r="E141" i="18"/>
  <c r="F140" i="18"/>
  <c r="E140" i="18"/>
  <c r="F139" i="18"/>
  <c r="E139" i="18"/>
  <c r="F138" i="18"/>
  <c r="E138" i="18"/>
  <c r="F137" i="18"/>
  <c r="E137" i="18"/>
  <c r="F136" i="18"/>
  <c r="E136" i="18"/>
  <c r="F135" i="18"/>
  <c r="E135" i="18"/>
  <c r="F134" i="18"/>
  <c r="E134" i="18"/>
  <c r="F133" i="18"/>
  <c r="E133" i="18"/>
  <c r="F132" i="18"/>
  <c r="E132" i="18"/>
  <c r="F131" i="18"/>
  <c r="E131" i="18"/>
  <c r="F130" i="18"/>
  <c r="E130" i="18"/>
  <c r="F129" i="18"/>
  <c r="E129" i="18"/>
  <c r="F128" i="18"/>
  <c r="E128" i="18"/>
  <c r="F127" i="18"/>
  <c r="E127" i="18"/>
  <c r="F126" i="18"/>
  <c r="E126" i="18"/>
  <c r="F125" i="18"/>
  <c r="E125" i="18"/>
  <c r="F124" i="18"/>
  <c r="E124" i="18"/>
  <c r="F123" i="18"/>
  <c r="E123" i="18"/>
  <c r="F122" i="18"/>
  <c r="E122" i="18"/>
  <c r="F121" i="18"/>
  <c r="E121" i="18"/>
  <c r="F120" i="18"/>
  <c r="E120" i="18"/>
  <c r="F119" i="18"/>
  <c r="E119" i="18"/>
  <c r="F118" i="18"/>
  <c r="E118" i="18"/>
  <c r="F117" i="18"/>
  <c r="E117" i="18"/>
  <c r="F116" i="18"/>
  <c r="E116" i="18"/>
  <c r="F115" i="18"/>
  <c r="E115" i="18"/>
  <c r="F114" i="18"/>
  <c r="E114" i="18"/>
  <c r="F113" i="18"/>
  <c r="E113" i="18"/>
  <c r="F112" i="18"/>
  <c r="E112" i="18"/>
  <c r="F111" i="18"/>
  <c r="E111" i="18"/>
  <c r="F110" i="18"/>
  <c r="E110" i="18"/>
  <c r="F109" i="18"/>
  <c r="E109" i="18"/>
  <c r="F108" i="18"/>
  <c r="E108" i="18"/>
  <c r="F107" i="18"/>
  <c r="E107" i="18"/>
  <c r="F106" i="18"/>
  <c r="E106" i="18"/>
  <c r="F105" i="18"/>
  <c r="E105" i="18"/>
  <c r="F104" i="18"/>
  <c r="E104" i="18"/>
  <c r="F103" i="18"/>
  <c r="E103" i="18"/>
  <c r="F102" i="18"/>
  <c r="E102" i="18"/>
  <c r="F101" i="18"/>
  <c r="E101" i="18"/>
  <c r="F100" i="18"/>
  <c r="E100" i="18"/>
  <c r="F99" i="18"/>
  <c r="E99" i="18"/>
  <c r="F98" i="18"/>
  <c r="E98" i="18"/>
  <c r="F97" i="18"/>
  <c r="E97" i="18"/>
  <c r="F96" i="18"/>
  <c r="E96" i="18"/>
  <c r="F95" i="18"/>
  <c r="E95" i="18"/>
  <c r="F94" i="18"/>
  <c r="E94" i="18"/>
  <c r="F93" i="18"/>
  <c r="E93" i="18"/>
  <c r="F92" i="18"/>
  <c r="E92" i="18"/>
  <c r="F91" i="18"/>
  <c r="E91" i="18"/>
  <c r="F90" i="18"/>
  <c r="E90" i="18"/>
  <c r="F89" i="18"/>
  <c r="E89" i="18"/>
  <c r="F88" i="18"/>
  <c r="E88" i="18"/>
  <c r="F87" i="18"/>
  <c r="E87" i="18"/>
  <c r="F86" i="18"/>
  <c r="E86" i="18"/>
  <c r="F85" i="18"/>
  <c r="E85" i="18"/>
  <c r="F84" i="18"/>
  <c r="E84" i="18"/>
  <c r="F83" i="18"/>
  <c r="E83" i="18"/>
  <c r="F82" i="18"/>
  <c r="E82" i="18"/>
  <c r="F81" i="18"/>
  <c r="E81" i="18"/>
  <c r="F80" i="18"/>
  <c r="E80" i="18"/>
  <c r="F79" i="18"/>
  <c r="E79" i="18"/>
  <c r="F78" i="18"/>
  <c r="E78" i="18"/>
  <c r="F77" i="18"/>
  <c r="E77" i="18"/>
  <c r="F76" i="18"/>
  <c r="E76" i="18"/>
  <c r="F75" i="18"/>
  <c r="E75" i="18"/>
  <c r="F74" i="18"/>
  <c r="E74" i="18"/>
  <c r="F73" i="18"/>
  <c r="E73" i="18"/>
  <c r="F72" i="18"/>
  <c r="E72" i="18"/>
  <c r="F71" i="18"/>
  <c r="E71" i="18"/>
  <c r="F70" i="18"/>
  <c r="E70" i="18"/>
  <c r="F69" i="18"/>
  <c r="E69" i="18"/>
  <c r="F68" i="18"/>
  <c r="E68" i="18"/>
  <c r="F67" i="18"/>
  <c r="E67" i="18"/>
  <c r="F66" i="18"/>
  <c r="E66" i="18"/>
  <c r="F65" i="18"/>
  <c r="E65" i="18"/>
  <c r="F64" i="18"/>
  <c r="E64" i="18"/>
  <c r="F63" i="18"/>
  <c r="E63" i="18"/>
  <c r="F62" i="18"/>
  <c r="E62" i="18"/>
  <c r="F61" i="18"/>
  <c r="E61" i="18"/>
  <c r="F60" i="18"/>
  <c r="E60" i="18"/>
  <c r="F59" i="18"/>
  <c r="E59" i="18"/>
  <c r="F58" i="18"/>
  <c r="E58" i="18"/>
  <c r="F57" i="18"/>
  <c r="E57" i="18"/>
  <c r="F56" i="18"/>
  <c r="E56" i="18"/>
  <c r="F55" i="18"/>
  <c r="E55" i="18"/>
  <c r="F54" i="18"/>
  <c r="E54" i="18"/>
  <c r="F53" i="18"/>
  <c r="E53" i="18"/>
  <c r="F52" i="18"/>
  <c r="E52" i="18"/>
  <c r="F51" i="18"/>
  <c r="E51" i="18"/>
  <c r="F50" i="18"/>
  <c r="E50" i="18"/>
  <c r="F49" i="18"/>
  <c r="E49" i="18"/>
  <c r="F48" i="18"/>
  <c r="E48" i="18"/>
  <c r="F47" i="18"/>
  <c r="E47" i="18"/>
  <c r="F46" i="18"/>
  <c r="E46" i="18"/>
  <c r="F45" i="18"/>
  <c r="E45" i="18"/>
  <c r="F44" i="18"/>
  <c r="E44" i="18"/>
  <c r="F43" i="18"/>
  <c r="E43" i="18"/>
  <c r="F42" i="18"/>
  <c r="E42" i="18"/>
  <c r="F41" i="18"/>
  <c r="E41" i="18"/>
  <c r="E40" i="18"/>
  <c r="F39" i="18"/>
  <c r="E39" i="18"/>
  <c r="F38" i="18"/>
  <c r="G36" i="18"/>
  <c r="D36" i="18"/>
  <c r="F253" i="19"/>
  <c r="E253" i="19"/>
  <c r="F252" i="19"/>
  <c r="E252" i="19"/>
  <c r="F251" i="19"/>
  <c r="E251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F242" i="19"/>
  <c r="E242" i="19"/>
  <c r="F241" i="19"/>
  <c r="E241" i="19"/>
  <c r="F240" i="19"/>
  <c r="E240" i="19"/>
  <c r="F239" i="19"/>
  <c r="E239" i="19"/>
  <c r="F238" i="19"/>
  <c r="E238" i="19"/>
  <c r="F237" i="19"/>
  <c r="E237" i="19"/>
  <c r="F236" i="19"/>
  <c r="E236" i="19"/>
  <c r="F235" i="19"/>
  <c r="E235" i="19"/>
  <c r="H53" i="19"/>
  <c r="F234" i="19"/>
  <c r="E234" i="19"/>
  <c r="F233" i="19"/>
  <c r="E233" i="19"/>
  <c r="F232" i="19"/>
  <c r="E232" i="19"/>
  <c r="F231" i="19"/>
  <c r="E231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F223" i="19"/>
  <c r="E223" i="19"/>
  <c r="F222" i="19"/>
  <c r="E222" i="19"/>
  <c r="F221" i="19"/>
  <c r="E221" i="19"/>
  <c r="F220" i="19"/>
  <c r="E220" i="19"/>
  <c r="F219" i="19"/>
  <c r="E219" i="19"/>
  <c r="F218" i="19"/>
  <c r="E218" i="19"/>
  <c r="F217" i="19"/>
  <c r="E217" i="19"/>
  <c r="F216" i="19"/>
  <c r="E216" i="19"/>
  <c r="F215" i="19"/>
  <c r="E215" i="19"/>
  <c r="F214" i="19"/>
  <c r="E214" i="19"/>
  <c r="F213" i="19"/>
  <c r="E213" i="19"/>
  <c r="F212" i="19"/>
  <c r="E212" i="19"/>
  <c r="F211" i="19"/>
  <c r="E211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203" i="19"/>
  <c r="E203" i="19"/>
  <c r="F202" i="19"/>
  <c r="E202" i="19"/>
  <c r="F201" i="19"/>
  <c r="E201" i="19"/>
  <c r="F200" i="19"/>
  <c r="E200" i="19"/>
  <c r="F199" i="19"/>
  <c r="E199" i="19"/>
  <c r="F198" i="19"/>
  <c r="E198" i="19"/>
  <c r="F197" i="19"/>
  <c r="E197" i="19"/>
  <c r="F196" i="19"/>
  <c r="E196" i="19"/>
  <c r="F195" i="19"/>
  <c r="E195" i="19"/>
  <c r="F194" i="19"/>
  <c r="E194" i="19"/>
  <c r="F193" i="19"/>
  <c r="E193" i="19"/>
  <c r="F192" i="19"/>
  <c r="E192" i="19"/>
  <c r="F191" i="19"/>
  <c r="E191" i="19"/>
  <c r="F190" i="19"/>
  <c r="E190" i="19"/>
  <c r="F189" i="19"/>
  <c r="E189" i="19"/>
  <c r="F188" i="19"/>
  <c r="E188" i="19"/>
  <c r="F187" i="19"/>
  <c r="E187" i="19"/>
  <c r="F186" i="19"/>
  <c r="E186" i="19"/>
  <c r="F185" i="19"/>
  <c r="E185" i="19"/>
  <c r="F184" i="19"/>
  <c r="E184" i="19"/>
  <c r="F183" i="19"/>
  <c r="E183" i="19"/>
  <c r="F182" i="19"/>
  <c r="E182" i="19"/>
  <c r="F181" i="19"/>
  <c r="E181" i="19"/>
  <c r="F180" i="19"/>
  <c r="E180" i="19"/>
  <c r="F179" i="19"/>
  <c r="E179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F170" i="19"/>
  <c r="E170" i="19"/>
  <c r="F169" i="19"/>
  <c r="E169" i="19"/>
  <c r="F168" i="19"/>
  <c r="E168" i="19"/>
  <c r="F167" i="19"/>
  <c r="E167" i="19"/>
  <c r="F166" i="19"/>
  <c r="E166" i="19"/>
  <c r="F165" i="19"/>
  <c r="E165" i="19"/>
  <c r="F164" i="19"/>
  <c r="E164" i="19"/>
  <c r="F163" i="19"/>
  <c r="E163" i="19"/>
  <c r="F162" i="19"/>
  <c r="E162" i="19"/>
  <c r="F161" i="19"/>
  <c r="E161" i="19"/>
  <c r="F160" i="19"/>
  <c r="E160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F152" i="19"/>
  <c r="E152" i="19"/>
  <c r="F151" i="19"/>
  <c r="E151" i="19"/>
  <c r="F150" i="19"/>
  <c r="E150" i="19"/>
  <c r="F149" i="19"/>
  <c r="E149" i="19"/>
  <c r="F148" i="19"/>
  <c r="E148" i="19"/>
  <c r="F147" i="19"/>
  <c r="E147" i="19"/>
  <c r="F146" i="19"/>
  <c r="E146" i="19"/>
  <c r="F145" i="19"/>
  <c r="E145" i="19"/>
  <c r="F144" i="19"/>
  <c r="E144" i="19"/>
  <c r="F143" i="19"/>
  <c r="E143" i="19"/>
  <c r="F142" i="19"/>
  <c r="E142" i="19"/>
  <c r="F141" i="19"/>
  <c r="E141" i="19"/>
  <c r="F140" i="19"/>
  <c r="E140" i="19"/>
  <c r="F139" i="19"/>
  <c r="E139" i="19"/>
  <c r="F138" i="19"/>
  <c r="E138" i="19"/>
  <c r="F137" i="19"/>
  <c r="E137" i="19"/>
  <c r="F136" i="19"/>
  <c r="E136" i="19"/>
  <c r="F135" i="19"/>
  <c r="E135" i="19"/>
  <c r="F134" i="19"/>
  <c r="E134" i="19"/>
  <c r="F133" i="19"/>
  <c r="E133" i="19"/>
  <c r="F132" i="19"/>
  <c r="E132" i="19"/>
  <c r="F131" i="19"/>
  <c r="E131" i="19"/>
  <c r="F130" i="19"/>
  <c r="E130" i="19"/>
  <c r="F129" i="19"/>
  <c r="E129" i="19"/>
  <c r="F128" i="19"/>
  <c r="E128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F121" i="19"/>
  <c r="E121" i="19"/>
  <c r="F120" i="19"/>
  <c r="E120" i="19"/>
  <c r="F119" i="19"/>
  <c r="E119" i="19"/>
  <c r="F118" i="19"/>
  <c r="E118" i="19"/>
  <c r="F117" i="19"/>
  <c r="E117" i="19"/>
  <c r="F116" i="19"/>
  <c r="E116" i="19"/>
  <c r="F115" i="19"/>
  <c r="E115" i="19"/>
  <c r="F114" i="19"/>
  <c r="E114" i="19"/>
  <c r="F113" i="19"/>
  <c r="E113" i="19"/>
  <c r="F112" i="19"/>
  <c r="E112" i="19"/>
  <c r="F111" i="19"/>
  <c r="E111" i="19"/>
  <c r="F110" i="19"/>
  <c r="E110" i="19"/>
  <c r="F109" i="19"/>
  <c r="E109" i="19"/>
  <c r="F108" i="19"/>
  <c r="E108" i="19"/>
  <c r="F107" i="19"/>
  <c r="E107" i="19"/>
  <c r="F106" i="19"/>
  <c r="E106" i="19"/>
  <c r="F105" i="19"/>
  <c r="E105" i="19"/>
  <c r="F104" i="19"/>
  <c r="E104" i="19"/>
  <c r="F103" i="19"/>
  <c r="E103" i="19"/>
  <c r="F102" i="19"/>
  <c r="E102" i="19"/>
  <c r="F101" i="19"/>
  <c r="E101" i="19"/>
  <c r="F100" i="19"/>
  <c r="E100" i="19"/>
  <c r="F99" i="19"/>
  <c r="E99" i="19"/>
  <c r="F98" i="19"/>
  <c r="E98" i="19"/>
  <c r="F97" i="19"/>
  <c r="E97" i="19"/>
  <c r="F96" i="19"/>
  <c r="E96" i="19"/>
  <c r="F95" i="19"/>
  <c r="E95" i="19"/>
  <c r="F94" i="19"/>
  <c r="E94" i="19"/>
  <c r="F93" i="19"/>
  <c r="E93" i="19"/>
  <c r="F92" i="19"/>
  <c r="E92" i="19"/>
  <c r="F91" i="19"/>
  <c r="E91" i="19"/>
  <c r="F90" i="19"/>
  <c r="E90" i="19"/>
  <c r="F89" i="19"/>
  <c r="E89" i="19"/>
  <c r="F88" i="19"/>
  <c r="E88" i="19"/>
  <c r="F87" i="19"/>
  <c r="E87" i="19"/>
  <c r="F86" i="19"/>
  <c r="E86" i="19"/>
  <c r="F85" i="19"/>
  <c r="E85" i="19"/>
  <c r="F84" i="19"/>
  <c r="E84" i="19"/>
  <c r="F83" i="19"/>
  <c r="E83" i="19"/>
  <c r="F82" i="19"/>
  <c r="E82" i="19"/>
  <c r="F81" i="19"/>
  <c r="E81" i="19"/>
  <c r="F80" i="19"/>
  <c r="E80" i="19"/>
  <c r="F79" i="19"/>
  <c r="E79" i="19"/>
  <c r="F78" i="19"/>
  <c r="E78" i="19"/>
  <c r="F77" i="19"/>
  <c r="E77" i="19"/>
  <c r="F76" i="19"/>
  <c r="E76" i="19"/>
  <c r="F75" i="19"/>
  <c r="E75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F67" i="19"/>
  <c r="E67" i="19"/>
  <c r="F66" i="19"/>
  <c r="E66" i="19"/>
  <c r="F65" i="19"/>
  <c r="E65" i="19"/>
  <c r="F64" i="19"/>
  <c r="E64" i="19"/>
  <c r="F63" i="19"/>
  <c r="E63" i="19"/>
  <c r="F62" i="19"/>
  <c r="E62" i="19"/>
  <c r="F61" i="19"/>
  <c r="E61" i="19"/>
  <c r="F60" i="19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G52" i="19"/>
  <c r="D52" i="19"/>
  <c r="H47" i="5"/>
  <c r="G46" i="5"/>
  <c r="F38" i="5"/>
  <c r="D46" i="5"/>
  <c r="E48" i="5"/>
  <c r="F49" i="5"/>
  <c r="F56" i="5"/>
  <c r="E53" i="5"/>
  <c r="E50" i="5"/>
  <c r="F50" i="5"/>
  <c r="F51" i="5"/>
  <c r="F52" i="5"/>
  <c r="F53" i="5"/>
  <c r="F54" i="5"/>
  <c r="F55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C2" i="17"/>
  <c r="C1" i="17"/>
  <c r="F9" i="1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12" authorId="0" shapeId="0" xr:uid="{B00C2A38-5DE5-4DB5-95C0-EF81AE8F6FE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P14" authorId="0" shapeId="0" xr:uid="{3C06F898-7DC7-49D0-8CFA-4643CA8812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P15" authorId="0" shapeId="0" xr:uid="{8A0F37E7-238B-4063-8C0C-3B06A85AEF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26" authorId="0" shapeId="0" xr:uid="{6F51C1A3-12B3-41DD-87A3-B5B6C69DD2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</commentList>
</comments>
</file>

<file path=xl/sharedStrings.xml><?xml version="1.0" encoding="utf-8"?>
<sst xmlns="http://schemas.openxmlformats.org/spreadsheetml/2006/main" count="21071" uniqueCount="1423">
  <si>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</si>
  <si>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</si>
  <si>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</si>
  <si>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</si>
  <si>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</si>
  <si>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</si>
  <si>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</si>
  <si>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</si>
  <si>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</si>
  <si>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</si>
  <si>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</si>
  <si>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</si>
  <si>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</si>
  <si>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</si>
  <si>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</si>
  <si>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</si>
  <si>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lib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</si>
  <si>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</si>
  <si>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</si>
  <si>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LIBOR Market Model</t>
  </si>
  <si>
    <t xml:space="preserve">Class Name </t>
  </si>
  <si>
    <t>Forward Curve</t>
  </si>
  <si>
    <t>Classes</t>
  </si>
  <si>
    <t>Other Parameters (SIMM)</t>
  </si>
  <si>
    <t>Time</t>
  </si>
  <si>
    <t xml:space="preserve">Discount Curve </t>
  </si>
  <si>
    <t>object:</t>
  </si>
  <si>
    <t>OIS</t>
  </si>
  <si>
    <t>Libor6m</t>
  </si>
  <si>
    <t>Constant</t>
  </si>
  <si>
    <t>target\classes</t>
  </si>
  <si>
    <t>Stochastic</t>
  </si>
  <si>
    <t>Interpolation</t>
  </si>
  <si>
    <t>SIMMSimpleSwap (Plain Vanilla)</t>
  </si>
  <si>
    <t>Initial Margin Calculation Parameters</t>
  </si>
  <si>
    <t>Swap Parameters</t>
  </si>
  <si>
    <t>Fixing Dates</t>
  </si>
  <si>
    <t>Payment Dates</t>
  </si>
  <si>
    <t>Swap Rates</t>
  </si>
  <si>
    <t>Notional</t>
  </si>
  <si>
    <t>Pay Fix ?</t>
  </si>
  <si>
    <t>Curves</t>
  </si>
  <si>
    <t>Weight Mode</t>
  </si>
  <si>
    <t>Interpolation Step</t>
  </si>
  <si>
    <t>SensitivityMode</t>
  </si>
  <si>
    <t>Exact</t>
  </si>
  <si>
    <t>LinearMelting</t>
  </si>
  <si>
    <t>WeightMode</t>
  </si>
  <si>
    <t>initialmargin.isdasimm.sensitivity.AbstractSIMMSensitivityCalculation</t>
  </si>
  <si>
    <t>Time Step</t>
  </si>
  <si>
    <t>Final Time</t>
  </si>
  <si>
    <t>Paths</t>
  </si>
  <si>
    <t>initialmargin.isdasimm.products.SIMMSimpleSwap</t>
  </si>
  <si>
    <t>Use Analytic Sensis ?</t>
  </si>
  <si>
    <t>Display Interpolation</t>
  </si>
  <si>
    <t>Display Melting</t>
  </si>
  <si>
    <t>Do Calculate</t>
  </si>
  <si>
    <t>RandomVariable</t>
  </si>
  <si>
    <t>SIMMSwaption</t>
  </si>
  <si>
    <t>initialmargin.isdasimm.products.SIMMSwaption</t>
  </si>
  <si>
    <t>Exercise Time</t>
  </si>
  <si>
    <t>Delivery Type</t>
  </si>
  <si>
    <t>Physical</t>
  </si>
  <si>
    <t>Note: This sheet requires Obba 3.1 ( http://www.obba.info/ )</t>
  </si>
  <si>
    <t>ExerciseTime 
[7870]</t>
  </si>
  <si>
    <t>FixingDates311 
[7871]</t>
  </si>
  <si>
    <t>PaymentDates411 
[7872]</t>
  </si>
  <si>
    <t>SwapRates511 
[7869]</t>
  </si>
  <si>
    <t>Notional611 
[7868]</t>
  </si>
  <si>
    <t>Delivery 
[7867]</t>
  </si>
  <si>
    <t>CurveIndexNames811 
[7865]</t>
  </si>
  <si>
    <t>SIMMSwaption 
[29210]</t>
  </si>
  <si>
    <t>WeightMode 
[29226]</t>
  </si>
  <si>
    <t>InterpolationStep 
[29220]</t>
  </si>
  <si>
    <t>IsUseAnalyticSensis 
[29215]</t>
  </si>
  <si>
    <t>Expected Initial Margin</t>
  </si>
  <si>
    <t>95% Confidence Bounds</t>
  </si>
  <si>
    <t>RV38 
[29232]</t>
  </si>
  <si>
    <t/>
  </si>
  <si>
    <t>RV39 
[29245]</t>
  </si>
  <si>
    <t>RV40 
[29238]</t>
  </si>
  <si>
    <t>RV41 
[29253]</t>
  </si>
  <si>
    <t>RV42 
[29259]</t>
  </si>
  <si>
    <t>RV43 
[29265]</t>
  </si>
  <si>
    <t>RV44 
[29271]</t>
  </si>
  <si>
    <t>RV45 
[29277]</t>
  </si>
  <si>
    <t>RV46 
[29283]</t>
  </si>
  <si>
    <t>RV47 
[29289]</t>
  </si>
  <si>
    <t>RV48 
[29295]</t>
  </si>
  <si>
    <t>RV49 
[29301]</t>
  </si>
  <si>
    <t>RV50 
[29307]</t>
  </si>
  <si>
    <t>RV51 
[29313]</t>
  </si>
  <si>
    <t>RV52 
[29319]</t>
  </si>
  <si>
    <t>RV53 
[29325]</t>
  </si>
  <si>
    <t>RV54 
[29331]</t>
  </si>
  <si>
    <t>RV55 
[29337]</t>
  </si>
  <si>
    <t>RV56 
[29343]</t>
  </si>
  <si>
    <t>RV57 
[29349]</t>
  </si>
  <si>
    <t>RV58 
[29355]</t>
  </si>
  <si>
    <t>RV59 
[29361]</t>
  </si>
  <si>
    <t>RV60 
[29367]</t>
  </si>
  <si>
    <t>RV61 
[29373]</t>
  </si>
  <si>
    <t>RV62 
[29379]</t>
  </si>
  <si>
    <t>RV63 
[29385]</t>
  </si>
  <si>
    <t>RV64 
[29391]</t>
  </si>
  <si>
    <t>RV65 
[29397]</t>
  </si>
  <si>
    <t>RV66 
[29403]</t>
  </si>
  <si>
    <t>RV67 
[29409]</t>
  </si>
  <si>
    <t>RV68 
[29415]</t>
  </si>
  <si>
    <t>RV69 
[29421]</t>
  </si>
  <si>
    <t>RV70 
[29427]</t>
  </si>
  <si>
    <t>RV71 
[29433]</t>
  </si>
  <si>
    <t>RV72 
[29439]</t>
  </si>
  <si>
    <t>RV73 
[29445]</t>
  </si>
  <si>
    <t>RV74 
[29451]</t>
  </si>
  <si>
    <t>RV75 
[29457]</t>
  </si>
  <si>
    <t>RV76 
[29463]</t>
  </si>
  <si>
    <t>RV77 
[29469]</t>
  </si>
  <si>
    <t>RV78 
[29475]</t>
  </si>
  <si>
    <t>RV79 
[29481]</t>
  </si>
  <si>
    <t>RV80 
[29487]</t>
  </si>
  <si>
    <t>RV81 
[29493]</t>
  </si>
  <si>
    <t>RV82 
[29499]</t>
  </si>
  <si>
    <t>RV83 
[29505]</t>
  </si>
  <si>
    <t>RV84 
[29511]</t>
  </si>
  <si>
    <t>RV85 
[29517]</t>
  </si>
  <si>
    <t>RV86 
[29523]</t>
  </si>
  <si>
    <t>RV87 
[29529]</t>
  </si>
  <si>
    <t>RV88 
[29535]</t>
  </si>
  <si>
    <t>RV89 
[29541]</t>
  </si>
  <si>
    <t>RV90 
[29547]</t>
  </si>
  <si>
    <t>RV91 
[29553]</t>
  </si>
  <si>
    <t>RV92 
[29559]</t>
  </si>
  <si>
    <t>RV93 
[29565]</t>
  </si>
  <si>
    <t>RV94 
[29571]</t>
  </si>
  <si>
    <t>RV95 
[29577]</t>
  </si>
  <si>
    <t>RV96 
[29583]</t>
  </si>
  <si>
    <t>RV97 
[29589]</t>
  </si>
  <si>
    <t>RV98 
[29595]</t>
  </si>
  <si>
    <t>RV99 
[29601]</t>
  </si>
  <si>
    <t>RV100 
[29607]</t>
  </si>
  <si>
    <t>RV101 
[29613]</t>
  </si>
  <si>
    <t>RV102 
[29619]</t>
  </si>
  <si>
    <t>RV103 
[29625]</t>
  </si>
  <si>
    <t>RV104 
[29631]</t>
  </si>
  <si>
    <t>RV105 
[29637]</t>
  </si>
  <si>
    <t>RV106 
[29643]</t>
  </si>
  <si>
    <t>RV107 
[29649]</t>
  </si>
  <si>
    <t>RV108 
[29655]</t>
  </si>
  <si>
    <t>RV109 
[29661]</t>
  </si>
  <si>
    <t>RV110 
[29667]</t>
  </si>
  <si>
    <t>RV111 
[29673]</t>
  </si>
  <si>
    <t>RV112 
[29679]</t>
  </si>
  <si>
    <t>RV113 
[29685]</t>
  </si>
  <si>
    <t>RV114 
[29691]</t>
  </si>
  <si>
    <t>RV115 
[29697]</t>
  </si>
  <si>
    <t>RV116 
[29703]</t>
  </si>
  <si>
    <t>RV117 
[29709]</t>
  </si>
  <si>
    <t>RV118 
[29715]</t>
  </si>
  <si>
    <t>RV119 
[29721]</t>
  </si>
  <si>
    <t>RV120 
[29727]</t>
  </si>
  <si>
    <t>RV121 
[29733]</t>
  </si>
  <si>
    <t>RV122 
[29739]</t>
  </si>
  <si>
    <t>RV123 
[29745]</t>
  </si>
  <si>
    <t>RV124 
[29751]</t>
  </si>
  <si>
    <t>RV125 
[29757]</t>
  </si>
  <si>
    <t>RV126 
[29763]</t>
  </si>
  <si>
    <t>RV127 
[29769]</t>
  </si>
  <si>
    <t>RV128 
[29775]</t>
  </si>
  <si>
    <t>RV129 
[29781]</t>
  </si>
  <si>
    <t>RV130 
[29787]</t>
  </si>
  <si>
    <t>RV131 
[29793]</t>
  </si>
  <si>
    <t>RV132 
[29799]</t>
  </si>
  <si>
    <t>RV133 
[29805]</t>
  </si>
  <si>
    <t>RV134 
[29811]</t>
  </si>
  <si>
    <t>RV135 
[29817]</t>
  </si>
  <si>
    <t>RV136 
[29823]</t>
  </si>
  <si>
    <t>RV137 
[29829]</t>
  </si>
  <si>
    <t>RV138 
[29835]</t>
  </si>
  <si>
    <t>RV139 
[29841]</t>
  </si>
  <si>
    <t>RV140 
[29847]</t>
  </si>
  <si>
    <t>RV141 
[29853]</t>
  </si>
  <si>
    <t>RV142 
[29859]</t>
  </si>
  <si>
    <t>RV143 
[29865]</t>
  </si>
  <si>
    <t>RV144 
[29871]</t>
  </si>
  <si>
    <t>RV145 
[29877]</t>
  </si>
  <si>
    <t>RV146 
[29883]</t>
  </si>
  <si>
    <t>RV147 
[29889]</t>
  </si>
  <si>
    <t>RV148 
[29895]</t>
  </si>
  <si>
    <t>RV149 
[29901]</t>
  </si>
  <si>
    <t>RV150 
[29907]</t>
  </si>
  <si>
    <t>RV151 
[29913]</t>
  </si>
  <si>
    <t>RV152 
[29919]</t>
  </si>
  <si>
    <t>RV153 
[29925]</t>
  </si>
  <si>
    <t>RV154 
[29931]</t>
  </si>
  <si>
    <t>RV155 
[29937]</t>
  </si>
  <si>
    <t>RV156 
[29943]</t>
  </si>
  <si>
    <t>RV157 
[29949]</t>
  </si>
  <si>
    <t>RV158 
[29955]</t>
  </si>
  <si>
    <t>RV159 
[29961]</t>
  </si>
  <si>
    <t>RV160 
[29967]</t>
  </si>
  <si>
    <t>RV161 
[29973]</t>
  </si>
  <si>
    <t>RV162 
[29979]</t>
  </si>
  <si>
    <t>RV163 
[29985]</t>
  </si>
  <si>
    <t>RV164 
[29991]</t>
  </si>
  <si>
    <t>RV165 
[29997]</t>
  </si>
  <si>
    <t>RV166 
[30003]</t>
  </si>
  <si>
    <t>RV167 
[30009]</t>
  </si>
  <si>
    <t>RV168 
[30015]</t>
  </si>
  <si>
    <t>RV169 
[30021]</t>
  </si>
  <si>
    <t>RV170 
[30027]</t>
  </si>
  <si>
    <t>RV171 
[30033]</t>
  </si>
  <si>
    <t>RV172 
[30039]</t>
  </si>
  <si>
    <t>RV173 
[30045]</t>
  </si>
  <si>
    <t>RV174 
[30051]</t>
  </si>
  <si>
    <t>RV175 
[30057]</t>
  </si>
  <si>
    <t>RV176 
[30063]</t>
  </si>
  <si>
    <t>RV177 
[30069]</t>
  </si>
  <si>
    <t>RV178 
[30075]</t>
  </si>
  <si>
    <t>RV179 
[30081]</t>
  </si>
  <si>
    <t>RV180 
[30087]</t>
  </si>
  <si>
    <t>RV181 
[30093]</t>
  </si>
  <si>
    <t>RV182 
[30099]</t>
  </si>
  <si>
    <t>RV183 
[30105]</t>
  </si>
  <si>
    <t>RV184 
[30111]</t>
  </si>
  <si>
    <t>RV185 
[30117]</t>
  </si>
  <si>
    <t>RV186 
[30123]</t>
  </si>
  <si>
    <t>RV187 
[30129]</t>
  </si>
  <si>
    <t>RV188 
[30135]</t>
  </si>
  <si>
    <t>RV291 
[30447]</t>
  </si>
  <si>
    <t>RV292 
[30453]</t>
  </si>
  <si>
    <t>RV293 
[30459]</t>
  </si>
  <si>
    <t>RV294 
[30465]</t>
  </si>
  <si>
    <t>RV295 
[30471]</t>
  </si>
  <si>
    <t>RV296 
[30477]</t>
  </si>
  <si>
    <t>RV297 
[30483]</t>
  </si>
  <si>
    <t>RV298 
[30489]</t>
  </si>
  <si>
    <t>RV299 
[30495]</t>
  </si>
  <si>
    <t>RV300 
[30501]</t>
  </si>
  <si>
    <t>RV301 
[30507]</t>
  </si>
  <si>
    <t>RV302 
[30513]</t>
  </si>
  <si>
    <t>RV303 
[30519]</t>
  </si>
  <si>
    <t>RV304 
[30525]</t>
  </si>
  <si>
    <t>RV305 
[30531]</t>
  </si>
  <si>
    <t>RV306 
[30537]</t>
  </si>
  <si>
    <t>RV307 
[30543]</t>
  </si>
  <si>
    <t>RV308 
[30549]</t>
  </si>
  <si>
    <t>RV309 
[30555]</t>
  </si>
  <si>
    <t>RV310 
[30561]</t>
  </si>
  <si>
    <t>RV311 
[30567]</t>
  </si>
  <si>
    <t>RV312 
[30573]</t>
  </si>
  <si>
    <t>RV313 
[30579]</t>
  </si>
  <si>
    <t>RV314 
[30585]</t>
  </si>
  <si>
    <t>RV315 
[30591]</t>
  </si>
  <si>
    <t>RV316 
[30597]</t>
  </si>
  <si>
    <t>RV317 
[30603]</t>
  </si>
  <si>
    <t>RV318 
[30609]</t>
  </si>
  <si>
    <t>RV319 
[30615]</t>
  </si>
  <si>
    <t>RV320 
[30621]</t>
  </si>
  <si>
    <t>RV321 
[30627]</t>
  </si>
  <si>
    <t>RV322 
[30633]</t>
  </si>
  <si>
    <t>RV323 
[30639]</t>
  </si>
  <si>
    <t>RV324 
[30645]</t>
  </si>
  <si>
    <t>RV325 
[30651]</t>
  </si>
  <si>
    <t>RV326 
[30657]</t>
  </si>
  <si>
    <t>RV327 
[30663]</t>
  </si>
  <si>
    <t>RV328 
[30669]</t>
  </si>
  <si>
    <t>RV329 
[30675]</t>
  </si>
  <si>
    <t>RV330 
[30681]</t>
  </si>
  <si>
    <t>RV331 
[30687]</t>
  </si>
  <si>
    <t>RV332 
[30693]</t>
  </si>
  <si>
    <t>RV333 
[30699]</t>
  </si>
  <si>
    <t>RV334 
[30705]</t>
  </si>
  <si>
    <t>RV335 
[30711]</t>
  </si>
  <si>
    <t>RV336 
[30717]</t>
  </si>
  <si>
    <t>RV337 
[30723]</t>
  </si>
  <si>
    <t>RV338 
[30729]</t>
  </si>
  <si>
    <t>RV339 
[30735]</t>
  </si>
  <si>
    <t>RV340 
[30741]</t>
  </si>
  <si>
    <t>RV341 
[30747]</t>
  </si>
  <si>
    <t>RV342 
[30753]</t>
  </si>
  <si>
    <t>RV343 
[30759]</t>
  </si>
  <si>
    <t>RV344 
[30765]</t>
  </si>
  <si>
    <t>RV345 
[30771]</t>
  </si>
  <si>
    <t>RV346 
[30777]</t>
  </si>
  <si>
    <t>RV347 
[30783]</t>
  </si>
  <si>
    <t>RV348 
[30789]</t>
  </si>
  <si>
    <t>RV349 
[30795]</t>
  </si>
  <si>
    <t>RV350 
[30801]</t>
  </si>
  <si>
    <t>RV351 
[30807]</t>
  </si>
  <si>
    <t>RV352 
[30813]</t>
  </si>
  <si>
    <t>RV353 
[30819]</t>
  </si>
  <si>
    <t>RV354 
[30825]</t>
  </si>
  <si>
    <t>RV355 
[30831]</t>
  </si>
  <si>
    <t>RV356 
[30837]</t>
  </si>
  <si>
    <t>RV357 
[30843]</t>
  </si>
  <si>
    <t>RV358 
[30849]</t>
  </si>
  <si>
    <t>RV359 
[30855]</t>
  </si>
  <si>
    <t>RV360 
[30861]</t>
  </si>
  <si>
    <t>RV361 
[30867]</t>
  </si>
  <si>
    <t>RV362 
[30873]</t>
  </si>
  <si>
    <t>RV363 
[30879]</t>
  </si>
  <si>
    <t>RV364 
[30885]</t>
  </si>
  <si>
    <t>RV365 
[30891]</t>
  </si>
  <si>
    <t>RV366 
[30897]</t>
  </si>
  <si>
    <t>RV367 
[30903]</t>
  </si>
  <si>
    <t>RV368 
[30909]</t>
  </si>
  <si>
    <t>RV369 
[30915]</t>
  </si>
  <si>
    <t>RV370 
[30921]</t>
  </si>
  <si>
    <t>RV371 
[30927]</t>
  </si>
  <si>
    <t>RV372 
[30933]</t>
  </si>
  <si>
    <t>RV373 
[30939]</t>
  </si>
  <si>
    <t>RV374 
[30945]</t>
  </si>
  <si>
    <t>RV375 
[30951]</t>
  </si>
  <si>
    <t>RV376 
[30957]</t>
  </si>
  <si>
    <t>RV377 
[30963]</t>
  </si>
  <si>
    <t>RV378 
[30969]</t>
  </si>
  <si>
    <t>RV379 
[30975]</t>
  </si>
  <si>
    <t>RV380 
[30981]</t>
  </si>
  <si>
    <t>RV381 
[30987]</t>
  </si>
  <si>
    <t>RV382 
[30993]</t>
  </si>
  <si>
    <t>RV383 
[30999]</t>
  </si>
  <si>
    <t>RV384 
[31005]</t>
  </si>
  <si>
    <t>RV385 
[31011]</t>
  </si>
  <si>
    <t>RV386 
[31017]</t>
  </si>
  <si>
    <t>RV387 
[31023]</t>
  </si>
  <si>
    <t>RV388 
[31029]</t>
  </si>
  <si>
    <t>RV389 
[31035]</t>
  </si>
  <si>
    <t>RV390 
[31041]</t>
  </si>
  <si>
    <t>RV391 
[31047]</t>
  </si>
  <si>
    <t>RV392 
[31053]</t>
  </si>
  <si>
    <t>RV393 
[31059]</t>
  </si>
  <si>
    <t>RV394 
[31065]</t>
  </si>
  <si>
    <t>RV395 
[31071]</t>
  </si>
  <si>
    <t>RV396 
[31077]</t>
  </si>
  <si>
    <t>RV397 
[31083]</t>
  </si>
  <si>
    <t>RV398 
[31089]</t>
  </si>
  <si>
    <t>RV399 
[31095]</t>
  </si>
  <si>
    <t>RV400 
[31101]</t>
  </si>
  <si>
    <t>RV401 
[31107]</t>
  </si>
  <si>
    <t>RV402 
[31113]</t>
  </si>
  <si>
    <t>RV403 
[31119]</t>
  </si>
  <si>
    <t>RV404 
[31125]</t>
  </si>
  <si>
    <t>RV405 
[31131]</t>
  </si>
  <si>
    <t>RV406 
[31137]</t>
  </si>
  <si>
    <t>RV407 
[31143]</t>
  </si>
  <si>
    <t>RV408 
[31149]</t>
  </si>
  <si>
    <t>RV409 
[31155]</t>
  </si>
  <si>
    <t>RV410 
[31161]</t>
  </si>
  <si>
    <t>RV411 
[31167]</t>
  </si>
  <si>
    <t>RV412 
[31173]</t>
  </si>
  <si>
    <t>RV413 
[31179]</t>
  </si>
  <si>
    <t>RV414 
[31185]</t>
  </si>
  <si>
    <t>RV415 
[31191]</t>
  </si>
  <si>
    <t>RV416 
[31197]</t>
  </si>
  <si>
    <t>RV417 
[31203]</t>
  </si>
  <si>
    <t>RV418 
[31209]</t>
  </si>
  <si>
    <t>RV419 
[31215]</t>
  </si>
  <si>
    <t>RV420 
[31221]</t>
  </si>
  <si>
    <t>RV421 
[31227]</t>
  </si>
  <si>
    <t>RV422 
[31233]</t>
  </si>
  <si>
    <t>RV423 
[31239]</t>
  </si>
  <si>
    <t>RV424 
[31245]</t>
  </si>
  <si>
    <t>RV425 
[31251]</t>
  </si>
  <si>
    <t>RV426 
[31257]</t>
  </si>
  <si>
    <t>RV427 
[31263]</t>
  </si>
  <si>
    <t>RV428 
[31269]</t>
  </si>
  <si>
    <t>RV429 
[31275]</t>
  </si>
  <si>
    <t>RV430 
[31281]</t>
  </si>
  <si>
    <t>RV431 
[31287]</t>
  </si>
  <si>
    <t>RV432 
[31293]</t>
  </si>
  <si>
    <t>RV433 
[31299]</t>
  </si>
  <si>
    <t>RV434 
[31305]</t>
  </si>
  <si>
    <t>RV435 
[31311]</t>
  </si>
  <si>
    <t>RV436 
[31317]</t>
  </si>
  <si>
    <t>RV437 
[31323]</t>
  </si>
  <si>
    <t>RV438 
[31329]</t>
  </si>
  <si>
    <t>RV439 
[31335]</t>
  </si>
  <si>
    <t>RV440 
[31341]</t>
  </si>
  <si>
    <t>RV441 
[31347]</t>
  </si>
  <si>
    <t>RV442 
[31353]</t>
  </si>
  <si>
    <t>RV443 
[31359]</t>
  </si>
  <si>
    <t>RV444 
[31365]</t>
  </si>
  <si>
    <t>RV445 
[31371]</t>
  </si>
  <si>
    <t>RV446 
[31377]</t>
  </si>
  <si>
    <t>RV447 
[31383]</t>
  </si>
  <si>
    <t>RV448 
[31389]</t>
  </si>
  <si>
    <t>RV449 
[31395]</t>
  </si>
  <si>
    <t>RV450 
[31401]</t>
  </si>
  <si>
    <t>RV451 
[31407]</t>
  </si>
  <si>
    <t>RV452 
[31413]</t>
  </si>
  <si>
    <t>RV453 
[31419]</t>
  </si>
  <si>
    <t>RV454 
[31425]</t>
  </si>
  <si>
    <t>RV455 
[31431]</t>
  </si>
  <si>
    <t>RV456 
[31437]</t>
  </si>
  <si>
    <t>RV457 
[31443]</t>
  </si>
  <si>
    <t>RV458 
[31449]</t>
  </si>
  <si>
    <t>RV459 
[31455]</t>
  </si>
  <si>
    <t>RV460 
[31461]</t>
  </si>
  <si>
    <t>RV461 
[31467]</t>
  </si>
  <si>
    <t>RV462 
[31473]</t>
  </si>
  <si>
    <t>RV463 
[31479]</t>
  </si>
  <si>
    <t>RV464 
[31485]</t>
  </si>
  <si>
    <t>RV465 
[31491]</t>
  </si>
  <si>
    <t>RV466 
[31497]</t>
  </si>
  <si>
    <t>RV467 
[31503]</t>
  </si>
  <si>
    <t>RV468 
[31509]</t>
  </si>
  <si>
    <t>RV469 
[31515]</t>
  </si>
  <si>
    <t>RV470 
[31521]</t>
  </si>
  <si>
    <t>RV471 
[31527]</t>
  </si>
  <si>
    <t>RV472 
[31533]</t>
  </si>
  <si>
    <t>RV473 
[31539]</t>
  </si>
  <si>
    <t>RV474 
[31545]</t>
  </si>
  <si>
    <t>RV475 
[31551]</t>
  </si>
  <si>
    <t>RV476 
[31557]</t>
  </si>
  <si>
    <t>RV477 
[31563]</t>
  </si>
  <si>
    <t>RV478 
[31569]</t>
  </si>
  <si>
    <t>RV479 
[31575]</t>
  </si>
  <si>
    <t>RV480 
[31581]</t>
  </si>
  <si>
    <t>RV481 
[31587]</t>
  </si>
  <si>
    <t>RV482 
[31593]</t>
  </si>
  <si>
    <t>RV483 
[31599]</t>
  </si>
  <si>
    <t>RV484 
[31605]</t>
  </si>
  <si>
    <t>RV485 
[31611]</t>
  </si>
  <si>
    <t>RV486 
[31617]</t>
  </si>
  <si>
    <t>RV487 
[31623]</t>
  </si>
  <si>
    <t>RV488 
[31629]</t>
  </si>
  <si>
    <t>RV489 
[31635]</t>
  </si>
  <si>
    <t>RV490 
[31641]</t>
  </si>
  <si>
    <t>RV491 
[31647]</t>
  </si>
  <si>
    <t>RV492 
[31653]</t>
  </si>
  <si>
    <t>RV493 
[31659]</t>
  </si>
  <si>
    <t>RV494 
[31665]</t>
  </si>
  <si>
    <t>RV495 
[31671]</t>
  </si>
  <si>
    <t>RV496 
[31677]</t>
  </si>
  <si>
    <t>RV497 
[31683]</t>
  </si>
  <si>
    <t>RV498 
[31689]</t>
  </si>
  <si>
    <t>RV499 
[31695]</t>
  </si>
  <si>
    <t>RV500 
[31701]</t>
  </si>
  <si>
    <t>RV501 
[31707]</t>
  </si>
  <si>
    <t>RV502 
[31713]</t>
  </si>
  <si>
    <t>RV503 
[31719]</t>
  </si>
  <si>
    <t>RV504 
[31725]</t>
  </si>
  <si>
    <t>RV505 
[31731]</t>
  </si>
  <si>
    <t>RV506 
[31737]</t>
  </si>
  <si>
    <t>RV507 
[31743]</t>
  </si>
  <si>
    <t>RV508 
[31749]</t>
  </si>
  <si>
    <t>RV509 
[31755]</t>
  </si>
  <si>
    <t>RV510 
[31761]</t>
  </si>
  <si>
    <t>RV511 
[31767]</t>
  </si>
  <si>
    <t>RV512 
[31773]</t>
  </si>
  <si>
    <t>RV513 
[31779]</t>
  </si>
  <si>
    <t>RV514 
[31785]</t>
  </si>
  <si>
    <t>RV515 
[31791]</t>
  </si>
  <si>
    <t>RV516 
[31797]</t>
  </si>
  <si>
    <t>RV517 
[31803]</t>
  </si>
  <si>
    <t>RV518 
[31809]</t>
  </si>
  <si>
    <t>RV519 
[31815]</t>
  </si>
  <si>
    <t>RV520 
[31821]</t>
  </si>
  <si>
    <t>RV521 
[31827]</t>
  </si>
  <si>
    <t>RV522 
[31833]</t>
  </si>
  <si>
    <t>RV523 
[31839]</t>
  </si>
  <si>
    <t>RV524 
[31845]</t>
  </si>
  <si>
    <t>RV525 
[31851]</t>
  </si>
  <si>
    <t>RV526 
[31857]</t>
  </si>
  <si>
    <t>RV527 
[31863]</t>
  </si>
  <si>
    <t>RV528 
[31869]</t>
  </si>
  <si>
    <t>RV529 
[31875]</t>
  </si>
  <si>
    <t>RV530 
[31881]</t>
  </si>
  <si>
    <t>RV531 
[31887]</t>
  </si>
  <si>
    <t>RV532 
[31893]</t>
  </si>
  <si>
    <t>RV533 
[31899]</t>
  </si>
  <si>
    <t>RV534 
[31905]</t>
  </si>
  <si>
    <t>RV535 
[31911]</t>
  </si>
  <si>
    <t>RV536 
[31917]</t>
  </si>
  <si>
    <t>RV537 
[31923]</t>
  </si>
  <si>
    <t>RV538 
[31929]</t>
  </si>
  <si>
    <t>RV539 
[31935]</t>
  </si>
  <si>
    <t>RV540 
[31941]</t>
  </si>
  <si>
    <t>RV541 
[31947]</t>
  </si>
  <si>
    <t>RV542 
[31953]</t>
  </si>
  <si>
    <t>RV543 
[31959]</t>
  </si>
  <si>
    <t>RV544 
[31965]</t>
  </si>
  <si>
    <t>RV545 
[31971]</t>
  </si>
  <si>
    <t>RV546 
[31977]</t>
  </si>
  <si>
    <t>RV547 
[31983]</t>
  </si>
  <si>
    <t>RV548 
[31989]</t>
  </si>
  <si>
    <t>RV549 
[31995]</t>
  </si>
  <si>
    <t>RV550 
[32001]</t>
  </si>
  <si>
    <t>RV551 
[32007]</t>
  </si>
  <si>
    <t>RV552 
[32013]</t>
  </si>
  <si>
    <t>RV553 
[32019]</t>
  </si>
  <si>
    <t>RV554 
[32025]</t>
  </si>
  <si>
    <t>RV555 
[32031]</t>
  </si>
  <si>
    <t>RV556 
[32037]</t>
  </si>
  <si>
    <t>RV557 
[32043]</t>
  </si>
  <si>
    <t>RV558 
[32049]</t>
  </si>
  <si>
    <t>RV559 
[32055]</t>
  </si>
  <si>
    <t>RV560 
[32061]</t>
  </si>
  <si>
    <t>RV561 
[32067]</t>
  </si>
  <si>
    <t>RV562 
[32073]</t>
  </si>
  <si>
    <t>RV563 
[32079]</t>
  </si>
  <si>
    <t>RV564 
[32085]</t>
  </si>
  <si>
    <t>RV565 
[32091]</t>
  </si>
  <si>
    <t>RV566 
[32097]</t>
  </si>
  <si>
    <t>RV567 
[32103]</t>
  </si>
  <si>
    <t>RV568 
[32109]</t>
  </si>
  <si>
    <t>RV569 
[32115]</t>
  </si>
  <si>
    <t>RV570 
[32121]</t>
  </si>
  <si>
    <t>RV571 
[32127]</t>
  </si>
  <si>
    <t>RV572 
[32133]</t>
  </si>
  <si>
    <t>RV573 
[32139]</t>
  </si>
  <si>
    <t>RV574 
[32145]</t>
  </si>
  <si>
    <t>RV575 
[32151]</t>
  </si>
  <si>
    <t>RV576 
[32157]</t>
  </si>
  <si>
    <t>RV577 
[32163]</t>
  </si>
  <si>
    <t>RV578 
[32169]</t>
  </si>
  <si>
    <t>RV579 
[32175]</t>
  </si>
  <si>
    <t>RV580 
[32181]</t>
  </si>
  <si>
    <t>RV581 
[32187]</t>
  </si>
  <si>
    <t>RV582 
[32193]</t>
  </si>
  <si>
    <t>FixingDates211 
[7882]</t>
  </si>
  <si>
    <t>PaymentDates311 
[7883]</t>
  </si>
  <si>
    <t>SwapRates411 
[7881]</t>
  </si>
  <si>
    <t>Notional511 
[7879]</t>
  </si>
  <si>
    <t>IsPayFix 
[7880]</t>
  </si>
  <si>
    <t>CurveIndexNames711 
[7878]</t>
  </si>
  <si>
    <t>SIMMSwap 
[44294]</t>
  </si>
  <si>
    <t>WeightMode 
[44296]</t>
  </si>
  <si>
    <t>InterpolationStep 
[44292]</t>
  </si>
  <si>
    <t>IsUseAnalyticSensis 
[44291]</t>
  </si>
  <si>
    <t>RV48 
[44302]</t>
  </si>
  <si>
    <t>RV49 
[46486]</t>
  </si>
  <si>
    <t>RV50 
[44308]</t>
  </si>
  <si>
    <t>RV51 
[44316]</t>
  </si>
  <si>
    <t>RV52 
[44324]</t>
  </si>
  <si>
    <t>RV53 
[44332]</t>
  </si>
  <si>
    <t>RV54 
[44340]</t>
  </si>
  <si>
    <t>RV55 
[44348]</t>
  </si>
  <si>
    <t>RV56 
[44356]</t>
  </si>
  <si>
    <t>RV57 
[44364]</t>
  </si>
  <si>
    <t>RV58 
[44372]</t>
  </si>
  <si>
    <t>RV59 
[44380]</t>
  </si>
  <si>
    <t>RV60 
[44388]</t>
  </si>
  <si>
    <t>RV61 
[44396]</t>
  </si>
  <si>
    <t>RV62 
[44404]</t>
  </si>
  <si>
    <t>RV63 
[44412]</t>
  </si>
  <si>
    <t>RV64 
[44420]</t>
  </si>
  <si>
    <t>RV65 
[44428]</t>
  </si>
  <si>
    <t>RV66 
[44436]</t>
  </si>
  <si>
    <t>RV67 
[44444]</t>
  </si>
  <si>
    <t>RV68 
[44452]</t>
  </si>
  <si>
    <t>RV69 
[44460]</t>
  </si>
  <si>
    <t>RV70 
[44468]</t>
  </si>
  <si>
    <t>RV71 
[44476]</t>
  </si>
  <si>
    <t>RV72 
[44484]</t>
  </si>
  <si>
    <t>RV73 
[44492]</t>
  </si>
  <si>
    <t>RV74 
[44500]</t>
  </si>
  <si>
    <t>RV75 
[44508]</t>
  </si>
  <si>
    <t>RV76 
[44516]</t>
  </si>
  <si>
    <t>RV77 
[44524]</t>
  </si>
  <si>
    <t>RV78 
[44532]</t>
  </si>
  <si>
    <t>RV79 
[44540]</t>
  </si>
  <si>
    <t>RV80 
[44548]</t>
  </si>
  <si>
    <t>RV81 
[44556]</t>
  </si>
  <si>
    <t>RV82 
[44564]</t>
  </si>
  <si>
    <t>RV83 
[44572]</t>
  </si>
  <si>
    <t>RV84 
[44580]</t>
  </si>
  <si>
    <t>RV85 
[44588]</t>
  </si>
  <si>
    <t>RV86 
[44596]</t>
  </si>
  <si>
    <t>RV87 
[44604]</t>
  </si>
  <si>
    <t>RV88 
[44612]</t>
  </si>
  <si>
    <t>RV89 
[44620]</t>
  </si>
  <si>
    <t>RV90 
[44628]</t>
  </si>
  <si>
    <t>RV91 
[44636]</t>
  </si>
  <si>
    <t>RV92 
[44644]</t>
  </si>
  <si>
    <t>RV93 
[44652]</t>
  </si>
  <si>
    <t>RV94 
[44660]</t>
  </si>
  <si>
    <t>RV95 
[44668]</t>
  </si>
  <si>
    <t>RV96 
[44676]</t>
  </si>
  <si>
    <t>RV97 
[44684]</t>
  </si>
  <si>
    <t>RV98 
[44692]</t>
  </si>
  <si>
    <t>RV99 
[44700]</t>
  </si>
  <si>
    <t>RV100 
[44708]</t>
  </si>
  <si>
    <t>RV101 
[44716]</t>
  </si>
  <si>
    <t>RV102 
[44724]</t>
  </si>
  <si>
    <t>RV103 
[44732]</t>
  </si>
  <si>
    <t>RV104 
[44740]</t>
  </si>
  <si>
    <t>RV105 
[44748]</t>
  </si>
  <si>
    <t>RV106 
[44756]</t>
  </si>
  <si>
    <t>RV107 
[44764]</t>
  </si>
  <si>
    <t>RV108 
[44772]</t>
  </si>
  <si>
    <t>RV109 
[44780]</t>
  </si>
  <si>
    <t>RV110 
[44788]</t>
  </si>
  <si>
    <t>RV111 
[44796]</t>
  </si>
  <si>
    <t>RV112 
[44804]</t>
  </si>
  <si>
    <t>RV113 
[44812]</t>
  </si>
  <si>
    <t>RV114 
[44820]</t>
  </si>
  <si>
    <t>RV115 
[44828]</t>
  </si>
  <si>
    <t>RV116 
[44836]</t>
  </si>
  <si>
    <t>RV117 
[44844]</t>
  </si>
  <si>
    <t>RV118 
[44852]</t>
  </si>
  <si>
    <t>RV119 
[44860]</t>
  </si>
  <si>
    <t>RV120 
[44868]</t>
  </si>
  <si>
    <t>RV121 
[44876]</t>
  </si>
  <si>
    <t>RV122 
[44884]</t>
  </si>
  <si>
    <t>RV123 
[44892]</t>
  </si>
  <si>
    <t>RV124 
[44900]</t>
  </si>
  <si>
    <t>RV125 
[44908]</t>
  </si>
  <si>
    <t>RV126 
[44916]</t>
  </si>
  <si>
    <t>RV127 
[44924]</t>
  </si>
  <si>
    <t>RV128 
[44932]</t>
  </si>
  <si>
    <t>RV129 
[44940]</t>
  </si>
  <si>
    <t>RV130 
[44948]</t>
  </si>
  <si>
    <t>RV131 
[44956]</t>
  </si>
  <si>
    <t>RV132 
[44964]</t>
  </si>
  <si>
    <t>RV133 
[44972]</t>
  </si>
  <si>
    <t>RV134 
[44980]</t>
  </si>
  <si>
    <t>RV135 
[44988]</t>
  </si>
  <si>
    <t>RV136 
[44996]</t>
  </si>
  <si>
    <t>RV137 
[45004]</t>
  </si>
  <si>
    <t>RV138 
[45012]</t>
  </si>
  <si>
    <t>RV139 
[45020]</t>
  </si>
  <si>
    <t>RV140 
[45028]</t>
  </si>
  <si>
    <t>RV141 
[45036]</t>
  </si>
  <si>
    <t>RV142 
[45044]</t>
  </si>
  <si>
    <t>RV143 
[45052]</t>
  </si>
  <si>
    <t>RV144 
[45060]</t>
  </si>
  <si>
    <t>RV145 
[45068]</t>
  </si>
  <si>
    <t>RV146 
[45076]</t>
  </si>
  <si>
    <t>RV147 
[45084]</t>
  </si>
  <si>
    <t>RV148 
[45092]</t>
  </si>
  <si>
    <t>RV301 
[47897]</t>
  </si>
  <si>
    <t>RV302 
[47903]</t>
  </si>
  <si>
    <t>RV303 
[47909]</t>
  </si>
  <si>
    <t>RV304 
[47915]</t>
  </si>
  <si>
    <t>RV305 
[47921]</t>
  </si>
  <si>
    <t>RV306 
[47927]</t>
  </si>
  <si>
    <t>RV307 
[47933]</t>
  </si>
  <si>
    <t>RV308 
[47939]</t>
  </si>
  <si>
    <t>RV309 
[47945]</t>
  </si>
  <si>
    <t>RV310 
[47951]</t>
  </si>
  <si>
    <t>RV311 
[47957]</t>
  </si>
  <si>
    <t>RV312 
[47963]</t>
  </si>
  <si>
    <t>RV313 
[47969]</t>
  </si>
  <si>
    <t>RV314 
[47975]</t>
  </si>
  <si>
    <t>RV315 
[47981]</t>
  </si>
  <si>
    <t>RV316 
[47987]</t>
  </si>
  <si>
    <t>RV317 
[47993]</t>
  </si>
  <si>
    <t>RV318 
[47999]</t>
  </si>
  <si>
    <t>RV319 
[48005]</t>
  </si>
  <si>
    <t>RV320 
[48011]</t>
  </si>
  <si>
    <t>RV321 
[48017]</t>
  </si>
  <si>
    <t>RV322 
[48023]</t>
  </si>
  <si>
    <t>RV323 
[48029]</t>
  </si>
  <si>
    <t>RV324 
[48035]</t>
  </si>
  <si>
    <t>RV325 
[48041]</t>
  </si>
  <si>
    <t>RV326 
[48047]</t>
  </si>
  <si>
    <t>RV327 
[48053]</t>
  </si>
  <si>
    <t>RV328 
[48059]</t>
  </si>
  <si>
    <t>RV329 
[48065]</t>
  </si>
  <si>
    <t>RV330 
[48071]</t>
  </si>
  <si>
    <t>RV331 
[48077]</t>
  </si>
  <si>
    <t>RV332 
[48083]</t>
  </si>
  <si>
    <t>RV333 
[48089]</t>
  </si>
  <si>
    <t>RV334 
[48095]</t>
  </si>
  <si>
    <t>RV335 
[48101]</t>
  </si>
  <si>
    <t>RV336 
[48107]</t>
  </si>
  <si>
    <t>RV337 
[48113]</t>
  </si>
  <si>
    <t>RV338 
[48119]</t>
  </si>
  <si>
    <t>RV339 
[48125]</t>
  </si>
  <si>
    <t>RV340 
[48131]</t>
  </si>
  <si>
    <t>RV341 
[48137]</t>
  </si>
  <si>
    <t>RV342 
[48143]</t>
  </si>
  <si>
    <t>RV343 
[48149]</t>
  </si>
  <si>
    <t>RV344 
[48155]</t>
  </si>
  <si>
    <t>RV345 
[48161]</t>
  </si>
  <si>
    <t>RV346 
[48167]</t>
  </si>
  <si>
    <t>RV347 
[48173]</t>
  </si>
  <si>
    <t>RV348 
[48179]</t>
  </si>
  <si>
    <t>RV349 
[48185]</t>
  </si>
  <si>
    <t>RV350 
[48191]</t>
  </si>
  <si>
    <t>RV351 
[48197]</t>
  </si>
  <si>
    <t>RV352 
[48203]</t>
  </si>
  <si>
    <t>RV353 
[48209]</t>
  </si>
  <si>
    <t>RV354 
[48215]</t>
  </si>
  <si>
    <t>RV355 
[48221]</t>
  </si>
  <si>
    <t>RV356 
[48227]</t>
  </si>
  <si>
    <t>RV357 
[48233]</t>
  </si>
  <si>
    <t>RV358 
[48239]</t>
  </si>
  <si>
    <t>RV359 
[48245]</t>
  </si>
  <si>
    <t>RV360 
[48251]</t>
  </si>
  <si>
    <t>RV361 
[48257]</t>
  </si>
  <si>
    <t>RV362 
[48263]</t>
  </si>
  <si>
    <t>RV363 
[48269]</t>
  </si>
  <si>
    <t>RV364 
[48275]</t>
  </si>
  <si>
    <t>RV365 
[48281]</t>
  </si>
  <si>
    <t>RV366 
[48287]</t>
  </si>
  <si>
    <t>RV367 
[48293]</t>
  </si>
  <si>
    <t>RV368 
[48299]</t>
  </si>
  <si>
    <t>RV369 
[48305]</t>
  </si>
  <si>
    <t>RV370 
[48311]</t>
  </si>
  <si>
    <t>RV371 
[48317]</t>
  </si>
  <si>
    <t>RV372 
[48323]</t>
  </si>
  <si>
    <t>RV373 
[48329]</t>
  </si>
  <si>
    <t>RV374 
[48335]</t>
  </si>
  <si>
    <t>RV375 
[48341]</t>
  </si>
  <si>
    <t>RV376 
[48347]</t>
  </si>
  <si>
    <t>RV377 
[48353]</t>
  </si>
  <si>
    <t>RV378 
[48359]</t>
  </si>
  <si>
    <t>RV379 
[48365]</t>
  </si>
  <si>
    <t>RV380 
[48371]</t>
  </si>
  <si>
    <t>RV381 
[48377]</t>
  </si>
  <si>
    <t>RV382 
[48383]</t>
  </si>
  <si>
    <t>RV383 
[48389]</t>
  </si>
  <si>
    <t>RV384 
[48395]</t>
  </si>
  <si>
    <t>RV385 
[48401]</t>
  </si>
  <si>
    <t>RV386 
[48407]</t>
  </si>
  <si>
    <t>RV387 
[48413]</t>
  </si>
  <si>
    <t>RV388 
[48419]</t>
  </si>
  <si>
    <t>RV389 
[48425]</t>
  </si>
  <si>
    <t>RV390 
[48431]</t>
  </si>
  <si>
    <t>RV391 
[48437]</t>
  </si>
  <si>
    <t>RV392 
[48443]</t>
  </si>
  <si>
    <t>RV393 
[48449]</t>
  </si>
  <si>
    <t>RV394 
[48455]</t>
  </si>
  <si>
    <t>RV395 
[48461]</t>
  </si>
  <si>
    <t>RV396 
[48467]</t>
  </si>
  <si>
    <t>RV397 
[48473]</t>
  </si>
  <si>
    <t>RV398 
[48479]</t>
  </si>
  <si>
    <t>RV399 
[48485]</t>
  </si>
  <si>
    <t>RV400 
[48491]</t>
  </si>
  <si>
    <t>RV401 
[48497]</t>
  </si>
  <si>
    <t>RV402 
[48503]</t>
  </si>
  <si>
    <t>RV403 
[48509]</t>
  </si>
  <si>
    <t>RV404 
[48515]</t>
  </si>
  <si>
    <t>RV405 
[48521]</t>
  </si>
  <si>
    <t>RV406 
[48527]</t>
  </si>
  <si>
    <t>RV407 
[48533]</t>
  </si>
  <si>
    <t>RV408 
[48539]</t>
  </si>
  <si>
    <t>RV409 
[48545]</t>
  </si>
  <si>
    <t>RV410 
[48551]</t>
  </si>
  <si>
    <t>RV411 
[48557]</t>
  </si>
  <si>
    <t>RV412 
[48563]</t>
  </si>
  <si>
    <t>RV413 
[48569]</t>
  </si>
  <si>
    <t>RV414 
[48575]</t>
  </si>
  <si>
    <t>RV415 
[48581]</t>
  </si>
  <si>
    <t>RV416 
[48587]</t>
  </si>
  <si>
    <t>RV417 
[48593]</t>
  </si>
  <si>
    <t>RV418 
[48599]</t>
  </si>
  <si>
    <t>RV419 
[48605]</t>
  </si>
  <si>
    <t>RV420 
[48611]</t>
  </si>
  <si>
    <t>RV421 
[48617]</t>
  </si>
  <si>
    <t>RV422 
[48623]</t>
  </si>
  <si>
    <t>RV423 
[48629]</t>
  </si>
  <si>
    <t>RV424 
[48635]</t>
  </si>
  <si>
    <t>RV425 
[48641]</t>
  </si>
  <si>
    <t>RV426 
[48647]</t>
  </si>
  <si>
    <t>RV427 
[48653]</t>
  </si>
  <si>
    <t>RV428 
[48659]</t>
  </si>
  <si>
    <t>RV429 
[48665]</t>
  </si>
  <si>
    <t>RV430 
[48671]</t>
  </si>
  <si>
    <t>RV431 
[48677]</t>
  </si>
  <si>
    <t>RV432 
[48683]</t>
  </si>
  <si>
    <t>RV433 
[48689]</t>
  </si>
  <si>
    <t>RV434 
[48695]</t>
  </si>
  <si>
    <t>RV435 
[48701]</t>
  </si>
  <si>
    <t>RV436 
[48707]</t>
  </si>
  <si>
    <t>RV437 
[48713]</t>
  </si>
  <si>
    <t>RV438 
[48719]</t>
  </si>
  <si>
    <t>RV439 
[48725]</t>
  </si>
  <si>
    <t>RV440 
[48731]</t>
  </si>
  <si>
    <t>RV441 
[48737]</t>
  </si>
  <si>
    <t>RV442 
[48743]</t>
  </si>
  <si>
    <t>RV443 
[48749]</t>
  </si>
  <si>
    <t>RV444 
[48755]</t>
  </si>
  <si>
    <t>RV445 
[48761]</t>
  </si>
  <si>
    <t>RV446 
[48767]</t>
  </si>
  <si>
    <t>RV447 
[48773]</t>
  </si>
  <si>
    <t>RV448 
[48779]</t>
  </si>
  <si>
    <t>RV449 
[48785]</t>
  </si>
  <si>
    <t>RV450 
[48791]</t>
  </si>
  <si>
    <t>RV451 
[48797]</t>
  </si>
  <si>
    <t>RV452 
[48803]</t>
  </si>
  <si>
    <t>RV453 
[48809]</t>
  </si>
  <si>
    <t>RV454 
[48815]</t>
  </si>
  <si>
    <t>RV455 
[48821]</t>
  </si>
  <si>
    <t>RV456 
[48827]</t>
  </si>
  <si>
    <t>RV457 
[48833]</t>
  </si>
  <si>
    <t>RV458 
[48839]</t>
  </si>
  <si>
    <t>RV459 
[48845]</t>
  </si>
  <si>
    <t>RV460 
[48851]</t>
  </si>
  <si>
    <t>RV461 
[48857]</t>
  </si>
  <si>
    <t>RV462 
[48863]</t>
  </si>
  <si>
    <t>RV463 
[48869]</t>
  </si>
  <si>
    <t>RV464 
[48875]</t>
  </si>
  <si>
    <t>RV465 
[48881]</t>
  </si>
  <si>
    <t>RV466 
[48887]</t>
  </si>
  <si>
    <t>RV467 
[48893]</t>
  </si>
  <si>
    <t>RV468 
[48899]</t>
  </si>
  <si>
    <t>RV469 
[48905]</t>
  </si>
  <si>
    <t>RV470 
[48911]</t>
  </si>
  <si>
    <t>RV471 
[48917]</t>
  </si>
  <si>
    <t>RV472 
[48923]</t>
  </si>
  <si>
    <t>RV473 
[48929]</t>
  </si>
  <si>
    <t>RV474 
[48935]</t>
  </si>
  <si>
    <t>RV475 
[48941]</t>
  </si>
  <si>
    <t>RV476 
[48947]</t>
  </si>
  <si>
    <t>RV477 
[48953]</t>
  </si>
  <si>
    <t>RV478 
[48959]</t>
  </si>
  <si>
    <t>RV479 
[48965]</t>
  </si>
  <si>
    <t>RV480 
[48971]</t>
  </si>
  <si>
    <t>RV481 
[48977]</t>
  </si>
  <si>
    <t>RV482 
[48983]</t>
  </si>
  <si>
    <t>RV483 
[48989]</t>
  </si>
  <si>
    <t>RV484 
[48995]</t>
  </si>
  <si>
    <t>RV485 
[49001]</t>
  </si>
  <si>
    <t>RV486 
[49007]</t>
  </si>
  <si>
    <t>RV487 
[49013]</t>
  </si>
  <si>
    <t>RV488 
[49019]</t>
  </si>
  <si>
    <t>RV489 
[49025]</t>
  </si>
  <si>
    <t>RV490 
[49031]</t>
  </si>
  <si>
    <t>RV491 
[49037]</t>
  </si>
  <si>
    <t>RV492 
[49043]</t>
  </si>
  <si>
    <t>RV493 
[49049]</t>
  </si>
  <si>
    <t>RV494 
[49055]</t>
  </si>
  <si>
    <t>RV495 
[49061]</t>
  </si>
  <si>
    <t>RV496 
[49067]</t>
  </si>
  <si>
    <t>RV497 
[49073]</t>
  </si>
  <si>
    <t>RV498 
[49079]</t>
  </si>
  <si>
    <t>RV499 
[49085]</t>
  </si>
  <si>
    <t>RV500 
[49091]</t>
  </si>
  <si>
    <t>RV501 
[49097]</t>
  </si>
  <si>
    <t>RV502 
[49103]</t>
  </si>
  <si>
    <t>RV503 
[49109]</t>
  </si>
  <si>
    <t>RV504 
[49115]</t>
  </si>
  <si>
    <t>RV505 
[49121]</t>
  </si>
  <si>
    <t>RV506 
[49127]</t>
  </si>
  <si>
    <t>RV507 
[49133]</t>
  </si>
  <si>
    <t>RV508 
[49139]</t>
  </si>
  <si>
    <t>RV509 
[49145]</t>
  </si>
  <si>
    <t>RV510 
[49151]</t>
  </si>
  <si>
    <t>RV511 
[49157]</t>
  </si>
  <si>
    <t>RV512 
[49163]</t>
  </si>
  <si>
    <t>RV513 
[49169]</t>
  </si>
  <si>
    <t>RV514 
[49175]</t>
  </si>
  <si>
    <t>RV515 
[49181]</t>
  </si>
  <si>
    <t>RV516 
[49187]</t>
  </si>
  <si>
    <t>RV517 
[49193]</t>
  </si>
  <si>
    <t>RV518 
[49199]</t>
  </si>
  <si>
    <t>RV519 
[49205]</t>
  </si>
  <si>
    <t>RV520 
[49211]</t>
  </si>
  <si>
    <t>RV521 
[49217]</t>
  </si>
  <si>
    <t>RV522 
[49223]</t>
  </si>
  <si>
    <t>RV523 
[49229]</t>
  </si>
  <si>
    <t>RV524 
[49235]</t>
  </si>
  <si>
    <t>RV525 
[49241]</t>
  </si>
  <si>
    <t>RV526 
[49247]</t>
  </si>
  <si>
    <t>RV527 
[49253]</t>
  </si>
  <si>
    <t>RV528 
[49259]</t>
  </si>
  <si>
    <t>RV529 
[49265]</t>
  </si>
  <si>
    <t>RV530 
[49271]</t>
  </si>
  <si>
    <t>RV531 
[49277]</t>
  </si>
  <si>
    <t>RV532 
[49283]</t>
  </si>
  <si>
    <t>RV533 
[49289]</t>
  </si>
  <si>
    <t>RV534 
[49295]</t>
  </si>
  <si>
    <t>RV535 
[49301]</t>
  </si>
  <si>
    <t>RV536 
[49307]</t>
  </si>
  <si>
    <t>RV537 
[49313]</t>
  </si>
  <si>
    <t>RV538 
[49319]</t>
  </si>
  <si>
    <t>RV539 
[49325]</t>
  </si>
  <si>
    <t>RV540 
[49331]</t>
  </si>
  <si>
    <t>RV541 
[49337]</t>
  </si>
  <si>
    <t>RV542 
[49343]</t>
  </si>
  <si>
    <t>RV543 
[49349]</t>
  </si>
  <si>
    <t>RV544 
[49355]</t>
  </si>
  <si>
    <t>RV545 
[49361]</t>
  </si>
  <si>
    <t>RV546 
[49367]</t>
  </si>
  <si>
    <t>RV547 
[49373]</t>
  </si>
  <si>
    <t>RV548 
[49379]</t>
  </si>
  <si>
    <t>RV549 
[49385]</t>
  </si>
  <si>
    <t>RV550 
[49391]</t>
  </si>
  <si>
    <t>RV551 
[49397]</t>
  </si>
  <si>
    <t>RV552 
[49403]</t>
  </si>
  <si>
    <t>RV553 
[49409]</t>
  </si>
  <si>
    <t>RV554 
[49415]</t>
  </si>
  <si>
    <t>RV555 
[49421]</t>
  </si>
  <si>
    <t>RV556 
[49427]</t>
  </si>
  <si>
    <t>RV557 
[49433]</t>
  </si>
  <si>
    <t>RV558 
[49439]</t>
  </si>
  <si>
    <t>RV559 
[49445]</t>
  </si>
  <si>
    <t>RV560 
[49451]</t>
  </si>
  <si>
    <t>RV561 
[49457]</t>
  </si>
  <si>
    <t>RV562 
[49463]</t>
  </si>
  <si>
    <t>RV563 
[49469]</t>
  </si>
  <si>
    <t>RV564 
[49475]</t>
  </si>
  <si>
    <t>RV565 
[49481]</t>
  </si>
  <si>
    <t>RV566 
[49487]</t>
  </si>
  <si>
    <t>RV567 
[49493]</t>
  </si>
  <si>
    <t>RV568 
[49499]</t>
  </si>
  <si>
    <t>RV569 
[49505]</t>
  </si>
  <si>
    <t>RV570 
[49511]</t>
  </si>
  <si>
    <t>RV571 
[49517]</t>
  </si>
  <si>
    <t>RV572 
[49523]</t>
  </si>
  <si>
    <t>RV573 
[49529]</t>
  </si>
  <si>
    <t>RV574 
[49535]</t>
  </si>
  <si>
    <t>RV575 
[49541]</t>
  </si>
  <si>
    <t>RV576 
[49547]</t>
  </si>
  <si>
    <t>RV577 
[49553]</t>
  </si>
  <si>
    <t>RV578 
[49559]</t>
  </si>
  <si>
    <t>RV579 
[49565]</t>
  </si>
  <si>
    <t>RV580 
[49571]</t>
  </si>
  <si>
    <t>RV581 
[49577]</t>
  </si>
  <si>
    <t>RV582 
[49583]</t>
  </si>
  <si>
    <t>RV583 
[49589]</t>
  </si>
  <si>
    <t>RV584 
[49595]</t>
  </si>
  <si>
    <t>RV585 
[49601]</t>
  </si>
  <si>
    <t>RV586 
[49607]</t>
  </si>
  <si>
    <t>RV587 
[49613]</t>
  </si>
  <si>
    <t>RV588 
[49619]</t>
  </si>
  <si>
    <t>RV589 
[49625]</t>
  </si>
  <si>
    <t>RV590 
[49631]</t>
  </si>
  <si>
    <t>RV591 
[49637]</t>
  </si>
  <si>
    <t>RV592 
[49643]</t>
  </si>
  <si>
    <t>SIMMBermudanSwaption</t>
  </si>
  <si>
    <t>initialmargin.isdasimm.products.SIMMBermudanSwaption</t>
  </si>
  <si>
    <t>DeliveryType</t>
  </si>
  <si>
    <t>CashSettled</t>
  </si>
  <si>
    <t>ExerciseType</t>
  </si>
  <si>
    <t>Callable</t>
  </si>
  <si>
    <t>Cancelable</t>
  </si>
  <si>
    <t>Exercise Type</t>
  </si>
  <si>
    <t>Period Notional</t>
  </si>
  <si>
    <t>Period Length</t>
  </si>
  <si>
    <t>Exercise Dates</t>
  </si>
  <si>
    <t>FixingDates211 
[69394]</t>
  </si>
  <si>
    <t>PeriodLength311 
[69395]</t>
  </si>
  <si>
    <t>PaymentDates411 
[69396]</t>
  </si>
  <si>
    <t>Notional511 
[69397]</t>
  </si>
  <si>
    <t>SwapRates611 
[69398]</t>
  </si>
  <si>
    <t>isExerciseDate711 
[69399]</t>
  </si>
  <si>
    <t>ExerciseType 
[69401]</t>
  </si>
  <si>
    <t>CurveIndexNames911 
[69402]</t>
  </si>
  <si>
    <t>SIMMBermudanSwaption 
[69404]</t>
  </si>
  <si>
    <t>WeightMode 
[69406]</t>
  </si>
  <si>
    <t>InterpolationStep 
[69407]</t>
  </si>
  <si>
    <t>IsUseAnalyticSensis 
[69408]</t>
  </si>
  <si>
    <t>RV54 
[69414]</t>
  </si>
  <si>
    <t>RV55 
[69457]</t>
  </si>
  <si>
    <t>RV56 
[69500]</t>
  </si>
  <si>
    <t>RV57 
[69543]</t>
  </si>
  <si>
    <t>RV58 
[69586]</t>
  </si>
  <si>
    <t>RV59 
[69629]</t>
  </si>
  <si>
    <t>RV60 
[69672]</t>
  </si>
  <si>
    <t>RV61 
[69715]</t>
  </si>
  <si>
    <t>RV62 
[69758]</t>
  </si>
  <si>
    <t>RV63 
[69801]</t>
  </si>
  <si>
    <t>RV64 
[69844]</t>
  </si>
  <si>
    <t>RV65 
[69887]</t>
  </si>
  <si>
    <t>RV66 
[69930]</t>
  </si>
  <si>
    <t>RV67 
[69973]</t>
  </si>
  <si>
    <t>RV68 
[70016]</t>
  </si>
  <si>
    <t>RV69 
[70059]</t>
  </si>
  <si>
    <t>RV70 
[70102]</t>
  </si>
  <si>
    <t>RV71 
[70145]</t>
  </si>
  <si>
    <t>RV72 
[70188]</t>
  </si>
  <si>
    <t>RV73 
[70231]</t>
  </si>
  <si>
    <t>RV74 
[70274]</t>
  </si>
  <si>
    <t>RV75 
[70317]</t>
  </si>
  <si>
    <t>RV76 
[70360]</t>
  </si>
  <si>
    <t>RV77 
[70403]</t>
  </si>
  <si>
    <t>RV78 
[70446]</t>
  </si>
  <si>
    <t>RV79 
[70489]</t>
  </si>
  <si>
    <t>RV80 
[70532]</t>
  </si>
  <si>
    <t>RV81 
[70575]</t>
  </si>
  <si>
    <t>RV82 
[70618]</t>
  </si>
  <si>
    <t>RV83 
[70661]</t>
  </si>
  <si>
    <t>RV84 
[70704]</t>
  </si>
  <si>
    <t>RV85 
[70747]</t>
  </si>
  <si>
    <t>RV86 
[70790]</t>
  </si>
  <si>
    <t>RV87 
[70833]</t>
  </si>
  <si>
    <t>RV88 
[70876]</t>
  </si>
  <si>
    <t>RV89 
[70919]</t>
  </si>
  <si>
    <t>RV90 
[70962]</t>
  </si>
  <si>
    <t>RV91 
[71005]</t>
  </si>
  <si>
    <t>RV92 
[71048]</t>
  </si>
  <si>
    <t>RV93 
[71091]</t>
  </si>
  <si>
    <t>RV94 
[71134]</t>
  </si>
  <si>
    <t>RV95 
[71177]</t>
  </si>
  <si>
    <t>RV96 
[71220]</t>
  </si>
  <si>
    <t>RV97 
[71263]</t>
  </si>
  <si>
    <t>RV98 
[71306]</t>
  </si>
  <si>
    <t>RV99 
[71349]</t>
  </si>
  <si>
    <t>RV100 
[71392]</t>
  </si>
  <si>
    <t>RV101 
[71435]</t>
  </si>
  <si>
    <t>RV102 
[71478]</t>
  </si>
  <si>
    <t>RV103 
[71521]</t>
  </si>
  <si>
    <t>RV104 
[71564]</t>
  </si>
  <si>
    <t>RV105 
[71607]</t>
  </si>
  <si>
    <t>RV106 
[71650]</t>
  </si>
  <si>
    <t>RV107 
[71693]</t>
  </si>
  <si>
    <t>RV108 
[71736]</t>
  </si>
  <si>
    <t>RV109 
[71779]</t>
  </si>
  <si>
    <t>RV110 
[71822]</t>
  </si>
  <si>
    <t>RV111 
[71865]</t>
  </si>
  <si>
    <t>RV112 
[71908]</t>
  </si>
  <si>
    <t>RV113 
[71951]</t>
  </si>
  <si>
    <t>RV114 
[71994]</t>
  </si>
  <si>
    <t>RV115 
[72037]</t>
  </si>
  <si>
    <t>RV116 
[72080]</t>
  </si>
  <si>
    <t>RV117 
[72123]</t>
  </si>
  <si>
    <t>RV118 
[72166]</t>
  </si>
  <si>
    <t>RV119 
[72209]</t>
  </si>
  <si>
    <t>RV120 
[72252]</t>
  </si>
  <si>
    <t>RV121 
[72295]</t>
  </si>
  <si>
    <t>RV122 
[72338]</t>
  </si>
  <si>
    <t>RV123 
[72381]</t>
  </si>
  <si>
    <t>RV124 
[72424]</t>
  </si>
  <si>
    <t>RV125 
[72467]</t>
  </si>
  <si>
    <t>RV126 
[72510]</t>
  </si>
  <si>
    <t>RV127 
[72553]</t>
  </si>
  <si>
    <t>RV128 
[72596]</t>
  </si>
  <si>
    <t>RV129 
[72639]</t>
  </si>
  <si>
    <t>RV130 
[72682]</t>
  </si>
  <si>
    <t>RV131 
[72725]</t>
  </si>
  <si>
    <t>RV132 
[72768]</t>
  </si>
  <si>
    <t>RV133 
[72811]</t>
  </si>
  <si>
    <t>RV134 
[72854]</t>
  </si>
  <si>
    <t>RV135 
[72897]</t>
  </si>
  <si>
    <t>RV136 
[72940]</t>
  </si>
  <si>
    <t>RV137 
[72983]</t>
  </si>
  <si>
    <t>RV138 
[73026]</t>
  </si>
  <si>
    <t>RV139 
[73069]</t>
  </si>
  <si>
    <t>RV140 
[73112]</t>
  </si>
  <si>
    <t>RV141 
[73155]</t>
  </si>
  <si>
    <t>RV142 
[73198]</t>
  </si>
  <si>
    <t>RV143 
[73241]</t>
  </si>
  <si>
    <t>RV144 
[73284]</t>
  </si>
  <si>
    <t>RV145 
[73327]</t>
  </si>
  <si>
    <t>RV146 
[73370]</t>
  </si>
  <si>
    <t>RV147 
[73413]</t>
  </si>
  <si>
    <t>RV148 
[73456]</t>
  </si>
  <si>
    <t>RV149 
[73499]</t>
  </si>
  <si>
    <t>RV150 
[73542]</t>
  </si>
  <si>
    <t>RV151 
[73585]</t>
  </si>
  <si>
    <t>RV152 
[73628]</t>
  </si>
  <si>
    <t>RV153 
[73671]</t>
  </si>
  <si>
    <t>RV154 
[73714]</t>
  </si>
  <si>
    <t>RV155 
[73757]</t>
  </si>
  <si>
    <t>RV156 
[73800]</t>
  </si>
  <si>
    <t>RV157 
[73843]</t>
  </si>
  <si>
    <t>RV158 
[73886]</t>
  </si>
  <si>
    <t>RV159 
[73929]</t>
  </si>
  <si>
    <t>RV160 
[73972]</t>
  </si>
  <si>
    <t>RV161 
[74015]</t>
  </si>
  <si>
    <t>RV162 
[74058]</t>
  </si>
  <si>
    <t>RV163 
[74101]</t>
  </si>
  <si>
    <t>RV164 
[74144]</t>
  </si>
  <si>
    <t>RV165 
[74187]</t>
  </si>
  <si>
    <t>RV166 
[74230]</t>
  </si>
  <si>
    <t>RV167 
[74273]</t>
  </si>
  <si>
    <t>RV168 
[74316]</t>
  </si>
  <si>
    <t>RV169 
[74359]</t>
  </si>
  <si>
    <t>RV170 
[74402]</t>
  </si>
  <si>
    <t>RV171 
[74445]</t>
  </si>
  <si>
    <t>RV172 
[74488]</t>
  </si>
  <si>
    <t>RV173 
[74531]</t>
  </si>
  <si>
    <t>RV174 
[74574]</t>
  </si>
  <si>
    <t>RV175 
[74617]</t>
  </si>
  <si>
    <t>RV176 
[74660]</t>
  </si>
  <si>
    <t>RV177 
[74703]</t>
  </si>
  <si>
    <t>RV178 
[74746]</t>
  </si>
  <si>
    <t>RV179 
[74789]</t>
  </si>
  <si>
    <t>RV180 
[74832]</t>
  </si>
  <si>
    <t>RV181 
[74875]</t>
  </si>
  <si>
    <t>RV182 
[74918]</t>
  </si>
  <si>
    <t>RV183 
[74961]</t>
  </si>
  <si>
    <t>RV184 
[75004]</t>
  </si>
  <si>
    <t>RV185 
[75047]</t>
  </si>
  <si>
    <t>RV186 
[75090]</t>
  </si>
  <si>
    <t>RV187 
[75133]</t>
  </si>
  <si>
    <t>RV188 
[75176]</t>
  </si>
  <si>
    <t>RV189 
[75219]</t>
  </si>
  <si>
    <t>RV190 
[75262]</t>
  </si>
  <si>
    <t>RV191 
[75305]</t>
  </si>
  <si>
    <t>RV192 
[75348]</t>
  </si>
  <si>
    <t>RV193 
[75391]</t>
  </si>
  <si>
    <t>RV194 
[75434]</t>
  </si>
  <si>
    <t>RV195 
[75477]</t>
  </si>
  <si>
    <t>RV196 
[75520]</t>
  </si>
  <si>
    <t>RV197 
[75563]</t>
  </si>
  <si>
    <t>RV198 
[75606]</t>
  </si>
  <si>
    <t>RV199 
[75649]</t>
  </si>
  <si>
    <t>RV200 
[75692]</t>
  </si>
  <si>
    <t>RV201 
[75735]</t>
  </si>
  <si>
    <t>RV202 
[75778]</t>
  </si>
  <si>
    <t>RV203 
[75821]</t>
  </si>
  <si>
    <t>RV204 
[75864]</t>
  </si>
  <si>
    <t>RV205 
[75907]</t>
  </si>
  <si>
    <t>RV206 
[75950]</t>
  </si>
  <si>
    <t>RV207 
[75993]</t>
  </si>
  <si>
    <t>RV208 
[76036]</t>
  </si>
  <si>
    <t>RV209 
[76079]</t>
  </si>
  <si>
    <t>RV210 
[76122]</t>
  </si>
  <si>
    <t>RV211 
[76165]</t>
  </si>
  <si>
    <t>RV212 
[76208]</t>
  </si>
  <si>
    <t>RV213 
[76251]</t>
  </si>
  <si>
    <t>RV214 
[76294]</t>
  </si>
  <si>
    <t>RV215 
[76337]</t>
  </si>
  <si>
    <t>RV216 
[76380]</t>
  </si>
  <si>
    <t>RV217 
[76423]</t>
  </si>
  <si>
    <t>RV218 
[76466]</t>
  </si>
  <si>
    <t>RV219 
[76509]</t>
  </si>
  <si>
    <t>RV220 
[76552]</t>
  </si>
  <si>
    <t>RV221 
[76595]</t>
  </si>
  <si>
    <t>RV222 
[76638]</t>
  </si>
  <si>
    <t>RV223 
[76681]</t>
  </si>
  <si>
    <t>RV224 
[76724]</t>
  </si>
  <si>
    <t>RV225 
[76767]</t>
  </si>
  <si>
    <t>RV226 
[76810]</t>
  </si>
  <si>
    <t>RV227 
[76853]</t>
  </si>
  <si>
    <t>RV228 
[76896]</t>
  </si>
  <si>
    <t>RV229 
[76939]</t>
  </si>
  <si>
    <t>RV230 
[76982]</t>
  </si>
  <si>
    <t>RV231 
[77025]</t>
  </si>
  <si>
    <t>RV232 
[77068]</t>
  </si>
  <si>
    <t>RV233 
[77111]</t>
  </si>
  <si>
    <t>RV234 
[77154]</t>
  </si>
  <si>
    <t>RV307 
[77413]</t>
  </si>
  <si>
    <t>RV308 
[77431]</t>
  </si>
  <si>
    <t>RV309 
[77449]</t>
  </si>
  <si>
    <t>RV310 
[77467]</t>
  </si>
  <si>
    <t>RV311 
[77485]</t>
  </si>
  <si>
    <t>RV312 
[77503]</t>
  </si>
  <si>
    <t>RV313 
[77521]</t>
  </si>
  <si>
    <t>RV314 
[77539]</t>
  </si>
  <si>
    <t>RV315 
[77557]</t>
  </si>
  <si>
    <t>RV316 
[77575]</t>
  </si>
  <si>
    <t>RV317 
[77593]</t>
  </si>
  <si>
    <t>RV318 
[77611]</t>
  </si>
  <si>
    <t>RV319 
[77629]</t>
  </si>
  <si>
    <t>RV320 
[77647]</t>
  </si>
  <si>
    <t>RV321 
[77665]</t>
  </si>
  <si>
    <t>RV322 
[77683]</t>
  </si>
  <si>
    <t>RV323 
[77701]</t>
  </si>
  <si>
    <t>RV324 
[77719]</t>
  </si>
  <si>
    <t>RV325 
[77737]</t>
  </si>
  <si>
    <t>RV326 
[77755]</t>
  </si>
  <si>
    <t>RV327 
[77773]</t>
  </si>
  <si>
    <t>RV328 
[77791]</t>
  </si>
  <si>
    <t>RV329 
[77809]</t>
  </si>
  <si>
    <t>RV330 
[77827]</t>
  </si>
  <si>
    <t>RV331 
[77845]</t>
  </si>
  <si>
    <t>RV332 
[77863]</t>
  </si>
  <si>
    <t>RV333 
[77881]</t>
  </si>
  <si>
    <t>RV334 
[77899]</t>
  </si>
  <si>
    <t>RV335 
[77917]</t>
  </si>
  <si>
    <t>RV336 
[77935]</t>
  </si>
  <si>
    <t>RV337 
[77953]</t>
  </si>
  <si>
    <t>RV338 
[77971]</t>
  </si>
  <si>
    <t>RV339 
[77989]</t>
  </si>
  <si>
    <t>RV340 
[78007]</t>
  </si>
  <si>
    <t>RV341 
[78025]</t>
  </si>
  <si>
    <t>RV342 
[78043]</t>
  </si>
  <si>
    <t>RV343 
[78061]</t>
  </si>
  <si>
    <t>RV344 
[78079]</t>
  </si>
  <si>
    <t>RV345 
[78097]</t>
  </si>
  <si>
    <t>RV346 
[78115]</t>
  </si>
  <si>
    <t>RV347 
[78133]</t>
  </si>
  <si>
    <t>RV348 
[78151]</t>
  </si>
  <si>
    <t>RV349 
[78169]</t>
  </si>
  <si>
    <t>RV350 
[78187]</t>
  </si>
  <si>
    <t>RV351 
[78205]</t>
  </si>
  <si>
    <t>RV352 
[78223]</t>
  </si>
  <si>
    <t>RV353 
[78241]</t>
  </si>
  <si>
    <t>RV354 
[78259]</t>
  </si>
  <si>
    <t>RV355 
[78277]</t>
  </si>
  <si>
    <t>RV356 
[78295]</t>
  </si>
  <si>
    <t>RV357 
[78313]</t>
  </si>
  <si>
    <t>RV358 
[78331]</t>
  </si>
  <si>
    <t>RV359 
[78349]</t>
  </si>
  <si>
    <t>RV360 
[78367]</t>
  </si>
  <si>
    <t>RV361 
[78385]</t>
  </si>
  <si>
    <t>RV362 
[78403]</t>
  </si>
  <si>
    <t>RV363 
[78421]</t>
  </si>
  <si>
    <t>RV364 
[78439]</t>
  </si>
  <si>
    <t>RV365 
[78457]</t>
  </si>
  <si>
    <t>RV366 
[78475]</t>
  </si>
  <si>
    <t>RV367 
[78493]</t>
  </si>
  <si>
    <t>RV368 
[78511]</t>
  </si>
  <si>
    <t>RV369 
[78529]</t>
  </si>
  <si>
    <t>RV370 
[78547]</t>
  </si>
  <si>
    <t>RV371 
[78565]</t>
  </si>
  <si>
    <t>RV372 
[78583]</t>
  </si>
  <si>
    <t>RV373 
[78601]</t>
  </si>
  <si>
    <t>RV374 
[78619]</t>
  </si>
  <si>
    <t>RV375 
[78637]</t>
  </si>
  <si>
    <t>RV376 
[78655]</t>
  </si>
  <si>
    <t>RV377 
[78673]</t>
  </si>
  <si>
    <t>RV378 
[78691]</t>
  </si>
  <si>
    <t>RV379 
[78709]</t>
  </si>
  <si>
    <t>RV380 
[78727]</t>
  </si>
  <si>
    <t>RV381 
[78745]</t>
  </si>
  <si>
    <t>RV382 
[78763]</t>
  </si>
  <si>
    <t>RV383 
[78781]</t>
  </si>
  <si>
    <t>RV384 
[78799]</t>
  </si>
  <si>
    <t>RV385 
[78817]</t>
  </si>
  <si>
    <t>RV386 
[78835]</t>
  </si>
  <si>
    <t>RV387 
[78853]</t>
  </si>
  <si>
    <t>RV388 
[78871]</t>
  </si>
  <si>
    <t>RV389 
[78889]</t>
  </si>
  <si>
    <t>RV390 
[78907]</t>
  </si>
  <si>
    <t>RV391 
[78925]</t>
  </si>
  <si>
    <t>RV392 
[78943]</t>
  </si>
  <si>
    <t>RV393 
[78961]</t>
  </si>
  <si>
    <t>RV394 
[78979]</t>
  </si>
  <si>
    <t>RV395 
[78997]</t>
  </si>
  <si>
    <t>RV396 
[79015]</t>
  </si>
  <si>
    <t>RV397 
[79033]</t>
  </si>
  <si>
    <t>RV398 
[79051]</t>
  </si>
  <si>
    <t>RV399 
[79069]</t>
  </si>
  <si>
    <t>RV400 
[79087]</t>
  </si>
  <si>
    <t>RV401 
[79105]</t>
  </si>
  <si>
    <t>RV402 
[79123]</t>
  </si>
  <si>
    <t>RV403 
[79141]</t>
  </si>
  <si>
    <t>RV404 
[79159]</t>
  </si>
  <si>
    <t>RV405 
[79177]</t>
  </si>
  <si>
    <t>RV406 
[79195]</t>
  </si>
  <si>
    <t>RV407 
[79213]</t>
  </si>
  <si>
    <t>RV408 
[79231]</t>
  </si>
  <si>
    <t>RV409 
[79249]</t>
  </si>
  <si>
    <t>RV410 
[79267]</t>
  </si>
  <si>
    <t>RV411 
[79285]</t>
  </si>
  <si>
    <t>RV412 
[79303]</t>
  </si>
  <si>
    <t>RV413 
[79321]</t>
  </si>
  <si>
    <t>RV414 
[79339]</t>
  </si>
  <si>
    <t>RV415 
[79357]</t>
  </si>
  <si>
    <t>RV416 
[79375]</t>
  </si>
  <si>
    <t>RV417 
[79393]</t>
  </si>
  <si>
    <t>RV418 
[79411]</t>
  </si>
  <si>
    <t>RV419 
[79429]</t>
  </si>
  <si>
    <t>RV420 
[79447]</t>
  </si>
  <si>
    <t>RV421 
[79465]</t>
  </si>
  <si>
    <t>RV422 
[79483]</t>
  </si>
  <si>
    <t>RV423 
[79501]</t>
  </si>
  <si>
    <t>RV424 
[79519]</t>
  </si>
  <si>
    <t>RV425 
[79537]</t>
  </si>
  <si>
    <t>RV426 
[79555]</t>
  </si>
  <si>
    <t>RV427 
[79573]</t>
  </si>
  <si>
    <t>RV428 
[79591]</t>
  </si>
  <si>
    <t>RV429 
[79609]</t>
  </si>
  <si>
    <t>RV430 
[79627]</t>
  </si>
  <si>
    <t>RV431 
[79645]</t>
  </si>
  <si>
    <t>RV432 
[79663]</t>
  </si>
  <si>
    <t>RV433 
[79681]</t>
  </si>
  <si>
    <t>RV434 
[79699]</t>
  </si>
  <si>
    <t>RV435 
[79717]</t>
  </si>
  <si>
    <t>RV436 
[79735]</t>
  </si>
  <si>
    <t>RV437 
[79753]</t>
  </si>
  <si>
    <t>RV438 
[79771]</t>
  </si>
  <si>
    <t>RV439 
[79789]</t>
  </si>
  <si>
    <t>RV440 
[79807]</t>
  </si>
  <si>
    <t>RV441 
[79825]</t>
  </si>
  <si>
    <t>RV442 
[79843]</t>
  </si>
  <si>
    <t>RV443 
[79861]</t>
  </si>
  <si>
    <t>RV444 
[79879]</t>
  </si>
  <si>
    <t>RV445 
[79897]</t>
  </si>
  <si>
    <t>RV446 
[79915]</t>
  </si>
  <si>
    <t>RV447 
[79933]</t>
  </si>
  <si>
    <t>RV448 
[79951]</t>
  </si>
  <si>
    <t>RV449 
[79969]</t>
  </si>
  <si>
    <t>RV450 
[79987]</t>
  </si>
  <si>
    <t>RV451 
[80005]</t>
  </si>
  <si>
    <t>RV452 
[80023]</t>
  </si>
  <si>
    <t>RV453 
[80041]</t>
  </si>
  <si>
    <t>RV454 
[80059]</t>
  </si>
  <si>
    <t>RV455 
[80077]</t>
  </si>
  <si>
    <t>RV456 
[80095]</t>
  </si>
  <si>
    <t>RV457 
[80113]</t>
  </si>
  <si>
    <t>RV458 
[80131]</t>
  </si>
  <si>
    <t>RV459 
[80149]</t>
  </si>
  <si>
    <t>RV460 
[80167]</t>
  </si>
  <si>
    <t>RV461 
[80185]</t>
  </si>
  <si>
    <t>RV462 
[80203]</t>
  </si>
  <si>
    <t>RV463 
[80221]</t>
  </si>
  <si>
    <t>RV464 
[80239]</t>
  </si>
  <si>
    <t>RV465 
[80257]</t>
  </si>
  <si>
    <t>RV466 
[80275]</t>
  </si>
  <si>
    <t>RV467 
[80293]</t>
  </si>
  <si>
    <t>RV468 
[80311]</t>
  </si>
  <si>
    <t>RV469 
[80329]</t>
  </si>
  <si>
    <t>RV470 
[80347]</t>
  </si>
  <si>
    <t>RV471 
[80365]</t>
  </si>
  <si>
    <t>RV472 
[80383]</t>
  </si>
  <si>
    <t>RV473 
[80401]</t>
  </si>
  <si>
    <t>RV474 
[80419]</t>
  </si>
  <si>
    <t>RV475 
[80437]</t>
  </si>
  <si>
    <t>RV476 
[80455]</t>
  </si>
  <si>
    <t>RV477 
[80473]</t>
  </si>
  <si>
    <t>RV478 
[80491]</t>
  </si>
  <si>
    <t>RV479 
[80509]</t>
  </si>
  <si>
    <t>RV480 
[80527]</t>
  </si>
  <si>
    <t>RV481 
[80545]</t>
  </si>
  <si>
    <t>RV482 
[80563]</t>
  </si>
  <si>
    <t>RV483 
[80581]</t>
  </si>
  <si>
    <t>RV484 
[80599]</t>
  </si>
  <si>
    <t>RV485 
[80617]</t>
  </si>
  <si>
    <t>RV486 
[80635]</t>
  </si>
  <si>
    <t>RV487 
[80653]</t>
  </si>
  <si>
    <t>RV488 
[80671]</t>
  </si>
  <si>
    <t>RV489 
[80689]</t>
  </si>
  <si>
    <t>RV490 
[80707]</t>
  </si>
  <si>
    <t>RV491 
[80725]</t>
  </si>
  <si>
    <t>RV492 
[80743]</t>
  </si>
  <si>
    <t>RV493 
[80761]</t>
  </si>
  <si>
    <t>RV494 
[80779]</t>
  </si>
  <si>
    <t>RV495 
[80797]</t>
  </si>
  <si>
    <t>RV496 
[80815]</t>
  </si>
  <si>
    <t>RV497 
[80833]</t>
  </si>
  <si>
    <t>RV498 
[80851]</t>
  </si>
  <si>
    <t>RV499 
[80869]</t>
  </si>
  <si>
    <t>RV500 
[80887]</t>
  </si>
  <si>
    <t>RV501 
[80905]</t>
  </si>
  <si>
    <t>RV502 
[80923]</t>
  </si>
  <si>
    <t>RV503 
[80941]</t>
  </si>
  <si>
    <t>RV504 
[80959]</t>
  </si>
  <si>
    <t>RV505 
[80977]</t>
  </si>
  <si>
    <t>RV506 
[80995]</t>
  </si>
  <si>
    <t>RV507 
[81013]</t>
  </si>
  <si>
    <t>RV508 
[81031]</t>
  </si>
  <si>
    <t>RV509 
[81049]</t>
  </si>
  <si>
    <t>RV510 
[81067]</t>
  </si>
  <si>
    <t>RV511 
[81085]</t>
  </si>
  <si>
    <t>RV512 
[81103]</t>
  </si>
  <si>
    <t>RV513 
[81121]</t>
  </si>
  <si>
    <t>RV514 
[81139]</t>
  </si>
  <si>
    <t>RV515 
[81157]</t>
  </si>
  <si>
    <t>RV516 
[81175]</t>
  </si>
  <si>
    <t>RV517 
[81193]</t>
  </si>
  <si>
    <t>RV518 
[81211]</t>
  </si>
  <si>
    <t>RV519 
[81229]</t>
  </si>
  <si>
    <t>RV520 
[81247]</t>
  </si>
  <si>
    <t>RV521 
[81265]</t>
  </si>
  <si>
    <t>RV522 
[81283]</t>
  </si>
  <si>
    <t>RV523 
[81301]</t>
  </si>
  <si>
    <t>RV524 
[81319]</t>
  </si>
  <si>
    <t>RV525 
[81337]</t>
  </si>
  <si>
    <t>RV526 
[81355]</t>
  </si>
  <si>
    <t>RV527 
[81373]</t>
  </si>
  <si>
    <t>RV528 
[81391]</t>
  </si>
  <si>
    <t>RV529 
[81409]</t>
  </si>
  <si>
    <t>RV530 
[81427]</t>
  </si>
  <si>
    <t>RV531 
[81445]</t>
  </si>
  <si>
    <t>RV532 
[81463]</t>
  </si>
  <si>
    <t>RV533 
[81481]</t>
  </si>
  <si>
    <t>RV534 
[81499]</t>
  </si>
  <si>
    <t>RV535 
[81517]</t>
  </si>
  <si>
    <t>RV536 
[81535]</t>
  </si>
  <si>
    <t>RV537 
[81553]</t>
  </si>
  <si>
    <t>RV538 
[81571]</t>
  </si>
  <si>
    <t>RV539 
[81589]</t>
  </si>
  <si>
    <t>RV540 
[81607]</t>
  </si>
  <si>
    <t>RV541 
[81625]</t>
  </si>
  <si>
    <t>RV542 
[81643]</t>
  </si>
  <si>
    <t>RV543 
[81661]</t>
  </si>
  <si>
    <t>RV544 
[81679]</t>
  </si>
  <si>
    <t>RV545 
[81697]</t>
  </si>
  <si>
    <t>RV546 
[81715]</t>
  </si>
  <si>
    <t>RV547 
[81733]</t>
  </si>
  <si>
    <t>RV548 
[81751]</t>
  </si>
  <si>
    <t>RV549 
[81769]</t>
  </si>
  <si>
    <t>RV550 
[81787]</t>
  </si>
  <si>
    <t>RV551 
[81805]</t>
  </si>
  <si>
    <t>RV552 
[81823]</t>
  </si>
  <si>
    <t>RV553 
[81841]</t>
  </si>
  <si>
    <t>RV554 
[81859]</t>
  </si>
  <si>
    <t>RV555 
[81877]</t>
  </si>
  <si>
    <t>RV556 
[81895]</t>
  </si>
  <si>
    <t>RV557 
[81913]</t>
  </si>
  <si>
    <t>RV558 
[81931]</t>
  </si>
  <si>
    <t>RV559 
[81949]</t>
  </si>
  <si>
    <t>RV560 
[81967]</t>
  </si>
  <si>
    <t>RV561 
[81985]</t>
  </si>
  <si>
    <t>RV562 
[82003]</t>
  </si>
  <si>
    <t>RV563 
[82021]</t>
  </si>
  <si>
    <t>RV564 
[82039]</t>
  </si>
  <si>
    <t>RV565 
[82057]</t>
  </si>
  <si>
    <t>RV566 
[82075]</t>
  </si>
  <si>
    <t>RV567 
[82093]</t>
  </si>
  <si>
    <t>RV568 
[82111]</t>
  </si>
  <si>
    <t>RV569 
[82129]</t>
  </si>
  <si>
    <t>RV570 
[82147]</t>
  </si>
  <si>
    <t>RV571 
[82165]</t>
  </si>
  <si>
    <t>RV572 
[82183]</t>
  </si>
  <si>
    <t>RV573 
[82201]</t>
  </si>
  <si>
    <t>RV574 
[82219]</t>
  </si>
  <si>
    <t>RV575 
[82237]</t>
  </si>
  <si>
    <t>RV576 
[82255]</t>
  </si>
  <si>
    <t>RV577 
[82273]</t>
  </si>
  <si>
    <t>RV578 
[82291]</t>
  </si>
  <si>
    <t>RV579 
[82309]</t>
  </si>
  <si>
    <t>RV580 
[82327]</t>
  </si>
  <si>
    <t>RV581 
[82345]</t>
  </si>
  <si>
    <t>RV582 
[82363]</t>
  </si>
  <si>
    <t>RV583 
[82381]</t>
  </si>
  <si>
    <t>RV584 
[82399]</t>
  </si>
  <si>
    <t>RV585 
[82417]</t>
  </si>
  <si>
    <t>RV586 
[82435]</t>
  </si>
  <si>
    <t>RV587 
[82453]</t>
  </si>
  <si>
    <t>RV588 
[82471]</t>
  </si>
  <si>
    <t>RV589 
[82489]</t>
  </si>
  <si>
    <t>RV590 
[82507]</t>
  </si>
  <si>
    <t>RV591 
[82525]</t>
  </si>
  <si>
    <t>RV592 
[82543]</t>
  </si>
  <si>
    <t>RV593 
[82561]</t>
  </si>
  <si>
    <t>RV594 
[82579]</t>
  </si>
  <si>
    <t>RV595 
[82597]</t>
  </si>
  <si>
    <t>RV596 
[82615]</t>
  </si>
  <si>
    <t>RV597 
[82633]</t>
  </si>
  <si>
    <t>RV598 
[82651]</t>
  </si>
  <si>
    <t>Calculate Interpolation</t>
  </si>
  <si>
    <t>Calculate Melting</t>
  </si>
  <si>
    <t>Calculate 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</si>
</sst>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WAHR&quot;;&quot;WAHR&quot;;&quot;FALSCH&quot;"/>
    <numFmt numFmtId="165" formatCode="0.0"/>
    <numFmt numFmtId="166" formatCode="0.00000000"/>
    <numFmt numFmtId="167" formatCode="0.0000000"/>
  </numFmts>
  <fonts count="18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6" tint="0.39997558519241921"/>
        <bgColor indexed="27"/>
      </patternFill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0" tint="-0.499984740745262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1" tint="0.499984740745262"/>
        <bgColor indexed="27"/>
      </patternFill>
    </fill>
    <fill>
      <patternFill patternType="solid">
        <fgColor theme="2" tint="-0.499984740745262"/>
        <bgColor indexed="27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2" fillId="2" borderId="0" xfId="0" applyFont="1" applyFill="1" applyAlignment="1">
      <alignment vertical="top"/>
    </xf>
    <xf numFmtId="0" fontId="9" fillId="8" borderId="0" xfId="0" applyFont="1" applyFill="1" applyAlignment="1">
      <alignment vertical="top"/>
    </xf>
    <xf numFmtId="0" fontId="9" fillId="8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2" xfId="0" applyFont="1" applyFill="1" applyBorder="1" applyAlignment="1">
      <alignment vertical="top"/>
    </xf>
    <xf numFmtId="0" fontId="14" fillId="2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6" borderId="0" xfId="0" applyNumberFormat="1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2" fontId="14" fillId="6" borderId="0" xfId="0" applyNumberFormat="1" applyFont="1" applyFill="1" applyAlignment="1">
      <alignment horizontal="center" vertical="top"/>
    </xf>
    <xf numFmtId="165" fontId="14" fillId="2" borderId="0" xfId="0" applyNumberFormat="1" applyFont="1" applyFill="1" applyAlignment="1">
      <alignment vertical="top"/>
    </xf>
    <xf numFmtId="165" fontId="14" fillId="2" borderId="0" xfId="0" applyNumberFormat="1" applyFont="1" applyFill="1" applyAlignment="1">
      <alignment horizontal="center" vertical="top"/>
    </xf>
    <xf numFmtId="0" fontId="14" fillId="7" borderId="0" xfId="0" applyFont="1" applyFill="1" applyAlignment="1">
      <alignment vertical="top" wrapText="1"/>
    </xf>
    <xf numFmtId="14" fontId="14" fillId="9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6" fillId="2" borderId="0" xfId="0" applyFont="1" applyFill="1"/>
    <xf numFmtId="0" fontId="17" fillId="2" borderId="0" xfId="1" applyNumberFormat="1" applyFont="1" applyFill="1" applyBorder="1" applyAlignment="1" applyProtection="1"/>
    <xf numFmtId="0" fontId="16" fillId="2" borderId="1" xfId="0" applyFont="1" applyFill="1" applyBorder="1"/>
    <xf numFmtId="0" fontId="16" fillId="3" borderId="0" xfId="0" applyFont="1" applyFill="1"/>
    <xf numFmtId="0" fontId="16" fillId="2" borderId="0" xfId="0" applyNumberFormat="1" applyFont="1" applyFill="1"/>
    <xf numFmtId="0" fontId="16" fillId="2" borderId="0" xfId="0" applyFont="1" applyFill="1" applyAlignment="1">
      <alignment horizontal="left"/>
    </xf>
    <xf numFmtId="164" fontId="16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0" fontId="16" fillId="2" borderId="0" xfId="0" quotePrefix="1" applyFont="1" applyFill="1"/>
    <xf numFmtId="0" fontId="16" fillId="4" borderId="0" xfId="0" applyFont="1" applyFill="1"/>
    <xf numFmtId="0" fontId="16" fillId="2" borderId="0" xfId="0" applyFont="1" applyFill="1" applyAlignment="1">
      <alignment horizontal="center"/>
    </xf>
    <xf numFmtId="166" fontId="1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horizontal="left"/>
    </xf>
    <xf numFmtId="0" fontId="10" fillId="11" borderId="0" xfId="0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3" fillId="11" borderId="0" xfId="0" applyFont="1" applyFill="1" applyBorder="1" applyAlignment="1">
      <alignment vertical="top"/>
    </xf>
    <xf numFmtId="0" fontId="8" fillId="11" borderId="0" xfId="0" applyFont="1" applyFill="1" applyAlignment="1">
      <alignment vertical="top"/>
    </xf>
    <xf numFmtId="0" fontId="7" fillId="11" borderId="0" xfId="0" applyFont="1" applyFill="1" applyAlignment="1">
      <alignment vertical="top"/>
    </xf>
    <xf numFmtId="0" fontId="2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/>
    </xf>
    <xf numFmtId="0" fontId="9" fillId="11" borderId="0" xfId="0" applyFont="1" applyFill="1" applyAlignment="1">
      <alignment vertical="top"/>
    </xf>
    <xf numFmtId="0" fontId="9" fillId="11" borderId="0" xfId="0" applyFont="1" applyFill="1" applyBorder="1" applyAlignment="1">
      <alignment vertical="top"/>
    </xf>
    <xf numFmtId="0" fontId="14" fillId="11" borderId="0" xfId="0" applyFont="1" applyFill="1" applyAlignment="1">
      <alignment vertical="top"/>
    </xf>
    <xf numFmtId="0" fontId="14" fillId="11" borderId="2" xfId="0" applyFont="1" applyFill="1" applyBorder="1" applyAlignment="1">
      <alignment vertical="top"/>
    </xf>
    <xf numFmtId="0" fontId="2" fillId="11" borderId="0" xfId="0" applyFont="1" applyFill="1" applyAlignment="1">
      <alignment vertical="top" wrapText="1"/>
    </xf>
    <xf numFmtId="0" fontId="14" fillId="12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2" fillId="11" borderId="0" xfId="0" applyFont="1" applyFill="1" applyAlignment="1">
      <alignment vertical="top"/>
    </xf>
    <xf numFmtId="0" fontId="14" fillId="13" borderId="0" xfId="0" applyFont="1" applyFill="1" applyAlignment="1">
      <alignment horizontal="center" vertical="top"/>
    </xf>
    <xf numFmtId="0" fontId="14" fillId="11" borderId="3" xfId="0" applyFont="1" applyFill="1" applyBorder="1" applyAlignment="1">
      <alignment vertical="top"/>
    </xf>
    <xf numFmtId="165" fontId="14" fillId="11" borderId="0" xfId="0" applyNumberFormat="1" applyFont="1" applyFill="1" applyAlignment="1">
      <alignment horizontal="center" vertical="top"/>
    </xf>
    <xf numFmtId="0" fontId="9" fillId="14" borderId="0" xfId="0" applyFont="1" applyFill="1" applyAlignment="1">
      <alignment vertical="top"/>
    </xf>
    <xf numFmtId="0" fontId="14" fillId="11" borderId="0" xfId="0" applyFont="1" applyFill="1" applyBorder="1" applyAlignment="1">
      <alignment vertical="top"/>
    </xf>
    <xf numFmtId="0" fontId="2" fillId="11" borderId="3" xfId="0" applyFont="1" applyFill="1" applyBorder="1" applyAlignment="1">
      <alignment vertical="top"/>
    </xf>
    <xf numFmtId="0" fontId="9" fillId="11" borderId="6" xfId="0" applyFont="1" applyFill="1" applyBorder="1" applyAlignment="1">
      <alignment vertical="top"/>
    </xf>
    <xf numFmtId="0" fontId="11" fillId="11" borderId="6" xfId="0" applyFont="1" applyFill="1" applyBorder="1" applyAlignment="1">
      <alignment vertical="top"/>
    </xf>
    <xf numFmtId="0" fontId="10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vertical="top"/>
    </xf>
    <xf numFmtId="0" fontId="2" fillId="11" borderId="0" xfId="0" applyFont="1" applyFill="1" applyBorder="1" applyAlignment="1">
      <alignment vertical="top"/>
    </xf>
    <xf numFmtId="0" fontId="14" fillId="8" borderId="3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4" fillId="11" borderId="7" xfId="0" applyFont="1" applyFill="1" applyBorder="1" applyAlignment="1">
      <alignment vertical="top"/>
    </xf>
    <xf numFmtId="0" fontId="14" fillId="15" borderId="0" xfId="0" applyFont="1" applyFill="1" applyAlignment="1">
      <alignment horizontal="center" vertical="top"/>
    </xf>
    <xf numFmtId="0" fontId="10" fillId="11" borderId="0" xfId="0" applyFont="1" applyFill="1" applyBorder="1" applyAlignment="1">
      <alignment vertical="top"/>
    </xf>
    <xf numFmtId="0" fontId="14" fillId="12" borderId="8" xfId="0" applyFont="1" applyFill="1" applyBorder="1" applyAlignment="1">
      <alignment vertical="top"/>
    </xf>
    <xf numFmtId="0" fontId="2" fillId="11" borderId="7" xfId="0" applyFont="1" applyFill="1" applyBorder="1" applyAlignment="1">
      <alignment vertical="top"/>
    </xf>
    <xf numFmtId="167" fontId="14" fillId="11" borderId="8" xfId="0" applyNumberFormat="1" applyFont="1" applyFill="1" applyBorder="1" applyAlignment="1">
      <alignment vertical="top"/>
    </xf>
    <xf numFmtId="0" fontId="14" fillId="11" borderId="8" xfId="0" applyFont="1" applyFill="1" applyBorder="1" applyAlignment="1">
      <alignment vertical="top"/>
    </xf>
    <xf numFmtId="0" fontId="2" fillId="11" borderId="5" xfId="0" applyFont="1" applyFill="1" applyBorder="1" applyAlignment="1">
      <alignment vertical="top"/>
    </xf>
    <xf numFmtId="167" fontId="2" fillId="11" borderId="0" xfId="0" applyNumberFormat="1" applyFont="1" applyFill="1" applyBorder="1" applyAlignment="1">
      <alignment vertical="top"/>
    </xf>
    <xf numFmtId="0" fontId="2" fillId="12" borderId="9" xfId="0" applyFont="1" applyFill="1" applyBorder="1" applyAlignment="1">
      <alignment vertical="top"/>
    </xf>
    <xf numFmtId="0" fontId="2" fillId="11" borderId="8" xfId="0" applyFont="1" applyFill="1" applyBorder="1" applyAlignment="1">
      <alignment vertical="top"/>
    </xf>
    <xf numFmtId="0" fontId="2" fillId="10" borderId="5" xfId="0" applyFont="1" applyFill="1" applyBorder="1" applyAlignment="1">
      <alignment horizontal="center" vertical="top"/>
    </xf>
    <xf numFmtId="0" fontId="14" fillId="16" borderId="10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4" fillId="11" borderId="11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0" fillId="11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7" fillId="8" borderId="0" xfId="0" applyFont="1" applyFill="1" applyAlignment="1">
      <alignment vertical="top"/>
    </xf>
    <xf numFmtId="0" fontId="2" fillId="8" borderId="0" xfId="0" applyFont="1" applyFill="1" applyBorder="1" applyAlignment="1">
      <alignment vertical="top"/>
    </xf>
    <xf numFmtId="0" fontId="2" fillId="8" borderId="0" xfId="0" applyFont="1" applyFill="1" applyAlignment="1">
      <alignment vertical="top"/>
    </xf>
    <xf numFmtId="0" fontId="2" fillId="12" borderId="0" xfId="0" applyFont="1" applyFill="1" applyAlignment="1">
      <alignment vertical="top"/>
    </xf>
    <xf numFmtId="0" fontId="2" fillId="15" borderId="0" xfId="0" applyFont="1" applyFill="1" applyAlignment="1">
      <alignment horizontal="center" vertical="top"/>
    </xf>
    <xf numFmtId="0" fontId="2" fillId="13" borderId="0" xfId="0" applyFont="1" applyFill="1" applyAlignment="1">
      <alignment horizontal="center" vertical="top"/>
    </xf>
    <xf numFmtId="0" fontId="2" fillId="16" borderId="10" xfId="0" applyFont="1" applyFill="1" applyBorder="1" applyAlignment="1">
      <alignment vertical="top"/>
    </xf>
    <xf numFmtId="0" fontId="2" fillId="12" borderId="8" xfId="0" applyFont="1" applyFill="1" applyBorder="1" applyAlignment="1">
      <alignment vertical="top"/>
    </xf>
    <xf numFmtId="0" fontId="6" fillId="11" borderId="4" xfId="0" applyFont="1" applyFill="1" applyBorder="1" applyAlignment="1">
      <alignment vertical="top"/>
    </xf>
    <xf numFmtId="0" fontId="6" fillId="11" borderId="8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167" fontId="2" fillId="11" borderId="8" xfId="0" applyNumberFormat="1" applyFont="1" applyFill="1" applyBorder="1" applyAlignment="1">
      <alignment vertical="top"/>
    </xf>
    <xf numFmtId="0" fontId="2" fillId="11" borderId="11" xfId="0" applyFont="1" applyFill="1" applyBorder="1" applyAlignment="1">
      <alignment vertical="top"/>
    </xf>
    <xf numFmtId="165" fontId="2" fillId="11" borderId="0" xfId="0" applyNumberFormat="1" applyFont="1" applyFill="1" applyAlignment="1">
      <alignment horizontal="center" vertical="top"/>
    </xf>
    <xf numFmtId="0" fontId="6" fillId="11" borderId="0" xfId="0" applyFont="1" applyFill="1" applyBorder="1" applyAlignment="1">
      <alignment vertical="top"/>
    </xf>
    <xf numFmtId="0" fontId="2" fillId="16" borderId="4" xfId="0" applyFont="1" applyFill="1" applyBorder="1" applyAlignment="1">
      <alignment vertical="top"/>
    </xf>
    <xf numFmtId="0" fontId="14" fillId="16" borderId="4" xfId="0" applyFont="1" applyFill="1" applyBorder="1" applyAlignment="1">
      <alignment vertical="top"/>
    </xf>
    <xf numFmtId="0" fontId="2" fillId="17" borderId="0" xfId="0" applyFont="1" applyFill="1" applyAlignment="1">
      <alignment vertical="top"/>
    </xf>
    <xf numFmtId="0" fontId="11" fillId="17" borderId="0" xfId="0" applyFont="1" applyFill="1" applyAlignment="1">
      <alignment vertical="top"/>
    </xf>
    <xf numFmtId="0" fontId="7" fillId="17" borderId="0" xfId="0" applyFont="1" applyFill="1" applyAlignment="1">
      <alignment vertical="top"/>
    </xf>
    <xf numFmtId="0" fontId="2" fillId="18" borderId="0" xfId="0" applyFont="1" applyFill="1" applyAlignment="1">
      <alignment vertical="top"/>
    </xf>
    <xf numFmtId="0" fontId="7" fillId="18" borderId="0" xfId="0" applyFont="1" applyFill="1" applyAlignment="1">
      <alignment vertical="top"/>
    </xf>
    <xf numFmtId="0" fontId="14" fillId="11" borderId="9" xfId="0" applyFont="1" applyFill="1" applyBorder="1" applyAlignment="1">
      <alignment vertical="top"/>
    </xf>
    <xf numFmtId="0" fontId="2" fillId="11" borderId="9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Y Plain Vanilla Swap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261280114154166"/>
          <c:y val="4.6511571594336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SIMMSwap!$D$46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</c:strRef>
          </c:cat>
          <c:val>
            <c:numRef>
              <c:f>SIMMSwap!$D$48:$D$148</c:f>
              <c:numCache>
                <c:formatCode>0.0000000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7-4E21-99D9-5ACCD135745D}"/>
            </c:ext>
          </c:extLst>
        </c:ser>
        <c:ser>
          <c:idx val="3"/>
          <c:order val="1"/>
          <c:tx>
            <c:strRef>
              <c:f>SIMMSwap!$G$46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</c:strRef>
          </c:cat>
          <c:val>
            <c:numRef>
              <c:f>SIMMSwap!$G$48:$G$148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A-452F-8BB0-776E38C9700B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</c:strRef>
          </c:cat>
          <c:val>
            <c:numRef>
              <c:f>SIMMSwap!$H$48:$H$148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A-452F-8BB0-776E38C9700B}"/>
            </c:ext>
          </c:extLst>
        </c:ser>
        <c:ser>
          <c:idx val="1"/>
          <c:order val="3"/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SIMMSwap!$L$48:$L$148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A-452F-8BB0-776E38C9700B}"/>
            </c:ext>
          </c:extLst>
        </c:ser>
        <c:ser>
          <c:idx val="2"/>
          <c:order val="4"/>
          <c:tx>
            <c:v>Four Simulation Paths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SIMMSwap!$O$48:$O$148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A-452F-8BB0-776E38C9700B}"/>
            </c:ext>
          </c:extLst>
        </c:ser>
        <c:ser>
          <c:idx val="5"/>
          <c:order val="5"/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SIMMSwap!$N$48:$N$148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EA-452F-8BB0-776E38C9700B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SIMMSwap!$R$48:$R$148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EA-452F-8BB0-776E38C9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601197175474"/>
              <c:y val="0.8539358627409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x 5 Swaption with Physical Delivery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SIMMSwaption!$D$36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SIMMSwaption!$D$38:$D$188</c15:sqref>
                  </c15:fullRef>
                </c:ext>
              </c:extLst>
              <c:f>(SIMMSwaption!$D$38:$D$39,SIMMSwaption!$D$41:$D$188)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1-4BC1-8C77-F5F6F8F4F026}"/>
            </c:ext>
          </c:extLst>
        </c:ser>
        <c:ser>
          <c:idx val="3"/>
          <c:order val="1"/>
          <c:tx>
            <c:strRef>
              <c:f>SIMMSwaption!$G$36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SIMMSwaption!$G$38:$G$188</c15:sqref>
                  </c15:fullRef>
                </c:ext>
              </c:extLst>
              <c:f>(SIMMSwaption!$G$38:$G$39,SIMMSwaption!$G$41:$G$188)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1-4BC1-8C77-F5F6F8F4F026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SIMMSwaption!$H$38:$H$188</c15:sqref>
                  </c15:fullRef>
                </c:ext>
              </c:extLst>
              <c:f>(SIMMSwaption!$H$38:$H$39,SIMMSwaption!$H$41:$H$188)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1-4BC1-8C77-F5F6F8F4F026}"/>
            </c:ext>
          </c:extLst>
        </c:ser>
        <c:ser>
          <c:idx val="1"/>
          <c:order val="3"/>
          <c:tx>
            <c:v>Sample Path 1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SIMMSwaption!$I$38:$I$188</c15:sqref>
                  </c15:fullRef>
                </c:ext>
              </c:extLst>
              <c:f>(SIMMSwaption!$I$38:$I$39,SIMMSwaption!$I$41:$I$188)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1-4BC1-8C77-F5F6F8F4F026}"/>
            </c:ext>
          </c:extLst>
        </c:ser>
        <c:ser>
          <c:idx val="5"/>
          <c:order val="4"/>
          <c:tx>
            <c:v>Sample Path 2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SIMMSwaption!$O$38:$O$188</c15:sqref>
                  </c15:fullRef>
                </c:ext>
              </c:extLst>
              <c:f>(SIMMSwaption!$O$38:$O$39,SIMMSwaption!$O$41:$O$188)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1-4BC1-8C77-F5F6F8F4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752046194632673"/>
              <c:y val="0.8444614182532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layout>
            <c:manualLayout>
              <c:xMode val="edge"/>
              <c:yMode val="edge"/>
              <c:x val="3.3054661989674924E-2"/>
              <c:y val="0.33420279963802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x 5 Swaption with Physical Delivery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SIMMSwaption!$D$37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SIMMSwaption!$D$38:$D$188</c15:sqref>
                  </c15:fullRef>
                </c:ext>
              </c:extLst>
              <c:f>(SIMMSwaption!$D$38:$D$39,SIMMSwaption!$D$41:$D$188)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0-4692-96B4-2AB3FF24170C}"/>
            </c:ext>
          </c:extLst>
        </c:ser>
        <c:ser>
          <c:idx val="1"/>
          <c:order val="1"/>
          <c:tx>
            <c:strRef>
              <c:f>SIMMSwaption!$E$37</c:f>
              <c:strCache>
                <c:ptCount val="1"/>
                <c:pt idx="0">
                  <c:v>LinearMelting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SIMMSwaption!$E$38:$E$188</c15:sqref>
                  </c15:fullRef>
                </c:ext>
              </c:extLst>
              <c:f>(SIMMSwaption!$E$38:$E$39,SIMMSwaption!$E$41:$E$188)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0-4692-96B4-2AB3FF24170C}"/>
            </c:ext>
          </c:extLst>
        </c:ser>
        <c:ser>
          <c:idx val="2"/>
          <c:order val="2"/>
          <c:tx>
            <c:strRef>
              <c:f>SIMMSwaption!$F$37</c:f>
              <c:strCache>
                <c:ptCount val="1"/>
                <c:pt idx="0">
                  <c:v>Interpolation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SIMMSwaption!$F$38:$F$188</c15:sqref>
                  </c15:fullRef>
                </c:ext>
              </c:extLst>
              <c:f>(SIMMSwaption!$F$38:$F$39,SIMMSwaption!$F$41:$F$188)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0-4692-96B4-2AB3FF2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8781657689113"/>
              <c:y val="0.8474251022856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layout>
            <c:manualLayout>
              <c:xMode val="edge"/>
              <c:yMode val="edge"/>
              <c:x val="3.1381417682193762E-2"/>
              <c:y val="0.33434529585186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 Bermudan Swaption (Multi-Cancelable)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SIMMBermudan!$D$52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SIMMBermudan!$D$54:$D$234</c15:sqref>
                  </c15:fullRef>
                </c:ext>
              </c:extLst>
              <c:f>(SIMMBermudan!$D$54:$D$55,SIMMBermudan!$D$57:$D$234)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BBC-ACC0-FF51EF5420D1}"/>
            </c:ext>
          </c:extLst>
        </c:ser>
        <c:ser>
          <c:idx val="3"/>
          <c:order val="1"/>
          <c:tx>
            <c:strRef>
              <c:f>SIMMBermudan!$G$52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SIMMBermudan!$G$54:$G$234</c15:sqref>
                  </c15:fullRef>
                </c:ext>
              </c:extLst>
              <c:f>(SIMMBermudan!$G$54:$G$55,SIMMBermudan!$G$57:$G$234)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BBC-ACC0-FF51EF5420D1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SIMMBermudan!$H$54:$H$234</c15:sqref>
                  </c15:fullRef>
                </c:ext>
              </c:extLst>
              <c:f>(SIMMBermudan!$H$54:$H$55,SIMMBermudan!$H$57:$H$234)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0-4BBC-ACC0-FF51EF5420D1}"/>
            </c:ext>
          </c:extLst>
        </c:ser>
        <c:ser>
          <c:idx val="1"/>
          <c:order val="3"/>
          <c:tx>
            <c:v>Blue: Sample Paths with Exercise after 5Y, 11Y and 14Y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SIMMBermudan!$I$54:$I$188</c15:sqref>
                  </c15:fullRef>
                </c:ext>
              </c:extLst>
              <c:f>(SIMMBermudan!$I$54:$I$55,SIMMBermudan!$I$57:$I$188)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0-4BBC-ACC0-FF51EF5420D1}"/>
            </c:ext>
          </c:extLst>
        </c:ser>
        <c:ser>
          <c:idx val="5"/>
          <c:order val="4"/>
          <c:tx>
            <c:v>Samp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SIMMBermudan!$K$54:$K$234</c15:sqref>
                  </c15:fullRef>
                </c:ext>
              </c:extLst>
              <c:f>(SIMMBermudan!$K$54:$K$55,SIMMBermudan!$K$57:$K$234)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0-4BBC-ACC0-FF51EF5420D1}"/>
            </c:ext>
          </c:extLst>
        </c:ser>
        <c:ser>
          <c:idx val="6"/>
          <c:order val="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SIMMBermudan!$M$54:$M$234</c15:sqref>
                  </c15:fullRef>
                </c:ext>
              </c:extLst>
              <c:f>(SIMMBermudan!$M$54:$M$55,SIMMBermudan!$M$57:$M$234)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0-4BBC-ACC0-FF51EF54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593447791012"/>
              <c:y val="0.84847955446955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0055546682049365E-2"/>
          <c:y val="0.91147659469561504"/>
          <c:w val="0.96156041940022119"/>
          <c:h val="6.81706183214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Forward Initial Margin of a  Bermudan Swaption (Multi-Cancelable) </a:t>
            </a:r>
            <a:endParaRPr lang="en-GB" sz="1400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381975951538109"/>
          <c:y val="3.555120525900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SIMMBermudan!$D$53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SIMMBermudan!$D$54:$D$234</c15:sqref>
                  </c15:fullRef>
                </c:ext>
              </c:extLst>
              <c:f>(SIMMBermudan!$D$54:$D$55,SIMMBermudan!$D$57:$D$234)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27-8B74-EDBE499AAF3C}"/>
            </c:ext>
          </c:extLst>
        </c:ser>
        <c:ser>
          <c:idx val="1"/>
          <c:order val="1"/>
          <c:tx>
            <c:strRef>
              <c:f>SIMMBermudan!$E$53</c:f>
              <c:strCache>
                <c:ptCount val="1"/>
                <c:pt idx="0">
                  <c:v>LinearMelting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SIMMBermudan!$E$54:$E$234</c15:sqref>
                  </c15:fullRef>
                </c:ext>
              </c:extLst>
              <c:f>(SIMMBermudan!$E$54:$E$55,SIMMBermudan!$E$57:$E$234)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1-4D27-8B74-EDBE499AAF3C}"/>
            </c:ext>
          </c:extLst>
        </c:ser>
        <c:ser>
          <c:idx val="2"/>
          <c:order val="2"/>
          <c:tx>
            <c:strRef>
              <c:f>SIMMBermudan!$F$53</c:f>
              <c:strCache>
                <c:ptCount val="1"/>
                <c:pt idx="0">
                  <c:v>Interpolation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SIMMBermudan!$F$54:$F$234</c15:sqref>
                  </c15:fullRef>
                </c:ext>
              </c:extLst>
              <c:f>(SIMMBermudan!$F$54:$F$55,SIMMBermudan!$F$57:$F$234)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1-4D27-8B74-EDBE499A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600344078398"/>
              <c:y val="0.8484569349216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28575</xdr:rowOff>
    </xdr:from>
    <xdr:to>
      <xdr:col>16</xdr:col>
      <xdr:colOff>306705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38100</xdr:rowOff>
    </xdr:from>
    <xdr:to>
      <xdr:col>18</xdr:col>
      <xdr:colOff>206828</xdr:colOff>
      <xdr:row>31</xdr:row>
      <xdr:rowOff>163286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C40763-AEE2-4A9E-83A4-C903D917E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266246</xdr:colOff>
      <xdr:row>6</xdr:row>
      <xdr:rowOff>7259</xdr:rowOff>
    </xdr:from>
    <xdr:to>
      <xdr:col>25</xdr:col>
      <xdr:colOff>1107168</xdr:colOff>
      <xdr:row>31</xdr:row>
      <xdr:rowOff>168277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109BF3-9E29-4F71-A498-1129044EF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</xdr:colOff>
      <xdr:row>9</xdr:row>
      <xdr:rowOff>99060</xdr:rowOff>
    </xdr:from>
    <xdr:to>
      <xdr:col>19</xdr:col>
      <xdr:colOff>217232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6B6DA-FD1D-403B-BB85-FEE11D69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256269</xdr:colOff>
      <xdr:row>9</xdr:row>
      <xdr:rowOff>106199</xdr:rowOff>
    </xdr:from>
    <xdr:to>
      <xdr:col>26</xdr:col>
      <xdr:colOff>574676</xdr:colOff>
      <xdr:row>33</xdr:row>
      <xdr:rowOff>24307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E8D31-07DD-4395-88DA-349D649F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o\AppData\Roaming\Microsoft\Excel\SIMMProductTest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Libs"/>
      <sheetName val="LIBORMarketModel"/>
      <sheetName val="SIMMSwap"/>
      <sheetName val="SIMMSwaption"/>
      <sheetName val="EnumInput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opLeftCell="A6" workbookViewId="0">
      <selection activeCell="F22" sqref="F22"/>
    </sheetView>
  </sheetViews>
  <sheetFormatPr baseColWidth="10" defaultColWidth="10.6640625" defaultRowHeight="14.4" x14ac:dyDescent="0.3"/>
  <cols>
    <col min="1" max="3" width="9.109375" style="22" customWidth="1"/>
    <col min="4" max="7" width="10.6640625" style="22"/>
    <col min="8" max="8" width="18.6640625" style="22" customWidth="1"/>
    <col min="9" max="10" width="10.6640625" style="22"/>
    <col min="11" max="11" width="11.6640625" style="22" customWidth="1"/>
    <col min="12" max="12" width="10.6640625" style="32"/>
    <col min="13" max="256" width="10.6640625" style="22"/>
    <col min="257" max="259" width="9.109375" style="22" customWidth="1"/>
    <col min="260" max="263" width="10.6640625" style="22"/>
    <col min="264" max="264" width="18.6640625" style="22" customWidth="1"/>
    <col min="265" max="266" width="10.6640625" style="22"/>
    <col min="267" max="267" width="11.6640625" style="22" customWidth="1"/>
    <col min="268" max="512" width="10.6640625" style="22"/>
    <col min="513" max="515" width="9.109375" style="22" customWidth="1"/>
    <col min="516" max="519" width="10.6640625" style="22"/>
    <col min="520" max="520" width="18.6640625" style="22" customWidth="1"/>
    <col min="521" max="522" width="10.6640625" style="22"/>
    <col min="523" max="523" width="11.6640625" style="22" customWidth="1"/>
    <col min="524" max="768" width="10.6640625" style="22"/>
    <col min="769" max="771" width="9.109375" style="22" customWidth="1"/>
    <col min="772" max="775" width="10.6640625" style="22"/>
    <col min="776" max="776" width="18.6640625" style="22" customWidth="1"/>
    <col min="777" max="778" width="10.6640625" style="22"/>
    <col min="779" max="779" width="11.6640625" style="22" customWidth="1"/>
    <col min="780" max="1024" width="10.6640625" style="22"/>
    <col min="1025" max="1027" width="9.109375" style="22" customWidth="1"/>
    <col min="1028" max="1031" width="10.6640625" style="22"/>
    <col min="1032" max="1032" width="18.6640625" style="22" customWidth="1"/>
    <col min="1033" max="1034" width="10.6640625" style="22"/>
    <col min="1035" max="1035" width="11.6640625" style="22" customWidth="1"/>
    <col min="1036" max="1280" width="10.6640625" style="22"/>
    <col min="1281" max="1283" width="9.109375" style="22" customWidth="1"/>
    <col min="1284" max="1287" width="10.6640625" style="22"/>
    <col min="1288" max="1288" width="18.6640625" style="22" customWidth="1"/>
    <col min="1289" max="1290" width="10.6640625" style="22"/>
    <col min="1291" max="1291" width="11.6640625" style="22" customWidth="1"/>
    <col min="1292" max="1536" width="10.6640625" style="22"/>
    <col min="1537" max="1539" width="9.109375" style="22" customWidth="1"/>
    <col min="1540" max="1543" width="10.6640625" style="22"/>
    <col min="1544" max="1544" width="18.6640625" style="22" customWidth="1"/>
    <col min="1545" max="1546" width="10.6640625" style="22"/>
    <col min="1547" max="1547" width="11.6640625" style="22" customWidth="1"/>
    <col min="1548" max="1792" width="10.6640625" style="22"/>
    <col min="1793" max="1795" width="9.109375" style="22" customWidth="1"/>
    <col min="1796" max="1799" width="10.6640625" style="22"/>
    <col min="1800" max="1800" width="18.6640625" style="22" customWidth="1"/>
    <col min="1801" max="1802" width="10.6640625" style="22"/>
    <col min="1803" max="1803" width="11.6640625" style="22" customWidth="1"/>
    <col min="1804" max="2048" width="10.6640625" style="22"/>
    <col min="2049" max="2051" width="9.109375" style="22" customWidth="1"/>
    <col min="2052" max="2055" width="10.6640625" style="22"/>
    <col min="2056" max="2056" width="18.6640625" style="22" customWidth="1"/>
    <col min="2057" max="2058" width="10.6640625" style="22"/>
    <col min="2059" max="2059" width="11.6640625" style="22" customWidth="1"/>
    <col min="2060" max="2304" width="10.6640625" style="22"/>
    <col min="2305" max="2307" width="9.109375" style="22" customWidth="1"/>
    <col min="2308" max="2311" width="10.6640625" style="22"/>
    <col min="2312" max="2312" width="18.6640625" style="22" customWidth="1"/>
    <col min="2313" max="2314" width="10.6640625" style="22"/>
    <col min="2315" max="2315" width="11.6640625" style="22" customWidth="1"/>
    <col min="2316" max="2560" width="10.6640625" style="22"/>
    <col min="2561" max="2563" width="9.109375" style="22" customWidth="1"/>
    <col min="2564" max="2567" width="10.6640625" style="22"/>
    <col min="2568" max="2568" width="18.6640625" style="22" customWidth="1"/>
    <col min="2569" max="2570" width="10.6640625" style="22"/>
    <col min="2571" max="2571" width="11.6640625" style="22" customWidth="1"/>
    <col min="2572" max="2816" width="10.6640625" style="22"/>
    <col min="2817" max="2819" width="9.109375" style="22" customWidth="1"/>
    <col min="2820" max="2823" width="10.6640625" style="22"/>
    <col min="2824" max="2824" width="18.6640625" style="22" customWidth="1"/>
    <col min="2825" max="2826" width="10.6640625" style="22"/>
    <col min="2827" max="2827" width="11.6640625" style="22" customWidth="1"/>
    <col min="2828" max="3072" width="10.6640625" style="22"/>
    <col min="3073" max="3075" width="9.109375" style="22" customWidth="1"/>
    <col min="3076" max="3079" width="10.6640625" style="22"/>
    <col min="3080" max="3080" width="18.6640625" style="22" customWidth="1"/>
    <col min="3081" max="3082" width="10.6640625" style="22"/>
    <col min="3083" max="3083" width="11.6640625" style="22" customWidth="1"/>
    <col min="3084" max="3328" width="10.6640625" style="22"/>
    <col min="3329" max="3331" width="9.109375" style="22" customWidth="1"/>
    <col min="3332" max="3335" width="10.6640625" style="22"/>
    <col min="3336" max="3336" width="18.6640625" style="22" customWidth="1"/>
    <col min="3337" max="3338" width="10.6640625" style="22"/>
    <col min="3339" max="3339" width="11.6640625" style="22" customWidth="1"/>
    <col min="3340" max="3584" width="10.6640625" style="22"/>
    <col min="3585" max="3587" width="9.109375" style="22" customWidth="1"/>
    <col min="3588" max="3591" width="10.6640625" style="22"/>
    <col min="3592" max="3592" width="18.6640625" style="22" customWidth="1"/>
    <col min="3593" max="3594" width="10.6640625" style="22"/>
    <col min="3595" max="3595" width="11.6640625" style="22" customWidth="1"/>
    <col min="3596" max="3840" width="10.6640625" style="22"/>
    <col min="3841" max="3843" width="9.109375" style="22" customWidth="1"/>
    <col min="3844" max="3847" width="10.6640625" style="22"/>
    <col min="3848" max="3848" width="18.6640625" style="22" customWidth="1"/>
    <col min="3849" max="3850" width="10.6640625" style="22"/>
    <col min="3851" max="3851" width="11.6640625" style="22" customWidth="1"/>
    <col min="3852" max="4096" width="10.6640625" style="22"/>
    <col min="4097" max="4099" width="9.109375" style="22" customWidth="1"/>
    <col min="4100" max="4103" width="10.6640625" style="22"/>
    <col min="4104" max="4104" width="18.6640625" style="22" customWidth="1"/>
    <col min="4105" max="4106" width="10.6640625" style="22"/>
    <col min="4107" max="4107" width="11.6640625" style="22" customWidth="1"/>
    <col min="4108" max="4352" width="10.6640625" style="22"/>
    <col min="4353" max="4355" width="9.109375" style="22" customWidth="1"/>
    <col min="4356" max="4359" width="10.6640625" style="22"/>
    <col min="4360" max="4360" width="18.6640625" style="22" customWidth="1"/>
    <col min="4361" max="4362" width="10.6640625" style="22"/>
    <col min="4363" max="4363" width="11.6640625" style="22" customWidth="1"/>
    <col min="4364" max="4608" width="10.6640625" style="22"/>
    <col min="4609" max="4611" width="9.109375" style="22" customWidth="1"/>
    <col min="4612" max="4615" width="10.6640625" style="22"/>
    <col min="4616" max="4616" width="18.6640625" style="22" customWidth="1"/>
    <col min="4617" max="4618" width="10.6640625" style="22"/>
    <col min="4619" max="4619" width="11.6640625" style="22" customWidth="1"/>
    <col min="4620" max="4864" width="10.6640625" style="22"/>
    <col min="4865" max="4867" width="9.109375" style="22" customWidth="1"/>
    <col min="4868" max="4871" width="10.6640625" style="22"/>
    <col min="4872" max="4872" width="18.6640625" style="22" customWidth="1"/>
    <col min="4873" max="4874" width="10.6640625" style="22"/>
    <col min="4875" max="4875" width="11.6640625" style="22" customWidth="1"/>
    <col min="4876" max="5120" width="10.6640625" style="22"/>
    <col min="5121" max="5123" width="9.109375" style="22" customWidth="1"/>
    <col min="5124" max="5127" width="10.6640625" style="22"/>
    <col min="5128" max="5128" width="18.6640625" style="22" customWidth="1"/>
    <col min="5129" max="5130" width="10.6640625" style="22"/>
    <col min="5131" max="5131" width="11.6640625" style="22" customWidth="1"/>
    <col min="5132" max="5376" width="10.6640625" style="22"/>
    <col min="5377" max="5379" width="9.109375" style="22" customWidth="1"/>
    <col min="5380" max="5383" width="10.6640625" style="22"/>
    <col min="5384" max="5384" width="18.6640625" style="22" customWidth="1"/>
    <col min="5385" max="5386" width="10.6640625" style="22"/>
    <col min="5387" max="5387" width="11.6640625" style="22" customWidth="1"/>
    <col min="5388" max="5632" width="10.6640625" style="22"/>
    <col min="5633" max="5635" width="9.109375" style="22" customWidth="1"/>
    <col min="5636" max="5639" width="10.6640625" style="22"/>
    <col min="5640" max="5640" width="18.6640625" style="22" customWidth="1"/>
    <col min="5641" max="5642" width="10.6640625" style="22"/>
    <col min="5643" max="5643" width="11.6640625" style="22" customWidth="1"/>
    <col min="5644" max="5888" width="10.6640625" style="22"/>
    <col min="5889" max="5891" width="9.109375" style="22" customWidth="1"/>
    <col min="5892" max="5895" width="10.6640625" style="22"/>
    <col min="5896" max="5896" width="18.6640625" style="22" customWidth="1"/>
    <col min="5897" max="5898" width="10.6640625" style="22"/>
    <col min="5899" max="5899" width="11.6640625" style="22" customWidth="1"/>
    <col min="5900" max="6144" width="10.6640625" style="22"/>
    <col min="6145" max="6147" width="9.109375" style="22" customWidth="1"/>
    <col min="6148" max="6151" width="10.6640625" style="22"/>
    <col min="6152" max="6152" width="18.6640625" style="22" customWidth="1"/>
    <col min="6153" max="6154" width="10.6640625" style="22"/>
    <col min="6155" max="6155" width="11.6640625" style="22" customWidth="1"/>
    <col min="6156" max="6400" width="10.6640625" style="22"/>
    <col min="6401" max="6403" width="9.109375" style="22" customWidth="1"/>
    <col min="6404" max="6407" width="10.6640625" style="22"/>
    <col min="6408" max="6408" width="18.6640625" style="22" customWidth="1"/>
    <col min="6409" max="6410" width="10.6640625" style="22"/>
    <col min="6411" max="6411" width="11.6640625" style="22" customWidth="1"/>
    <col min="6412" max="6656" width="10.6640625" style="22"/>
    <col min="6657" max="6659" width="9.109375" style="22" customWidth="1"/>
    <col min="6660" max="6663" width="10.6640625" style="22"/>
    <col min="6664" max="6664" width="18.6640625" style="22" customWidth="1"/>
    <col min="6665" max="6666" width="10.6640625" style="22"/>
    <col min="6667" max="6667" width="11.6640625" style="22" customWidth="1"/>
    <col min="6668" max="6912" width="10.6640625" style="22"/>
    <col min="6913" max="6915" width="9.109375" style="22" customWidth="1"/>
    <col min="6916" max="6919" width="10.6640625" style="22"/>
    <col min="6920" max="6920" width="18.6640625" style="22" customWidth="1"/>
    <col min="6921" max="6922" width="10.6640625" style="22"/>
    <col min="6923" max="6923" width="11.6640625" style="22" customWidth="1"/>
    <col min="6924" max="7168" width="10.6640625" style="22"/>
    <col min="7169" max="7171" width="9.109375" style="22" customWidth="1"/>
    <col min="7172" max="7175" width="10.6640625" style="22"/>
    <col min="7176" max="7176" width="18.6640625" style="22" customWidth="1"/>
    <col min="7177" max="7178" width="10.6640625" style="22"/>
    <col min="7179" max="7179" width="11.6640625" style="22" customWidth="1"/>
    <col min="7180" max="7424" width="10.6640625" style="22"/>
    <col min="7425" max="7427" width="9.109375" style="22" customWidth="1"/>
    <col min="7428" max="7431" width="10.6640625" style="22"/>
    <col min="7432" max="7432" width="18.6640625" style="22" customWidth="1"/>
    <col min="7433" max="7434" width="10.6640625" style="22"/>
    <col min="7435" max="7435" width="11.6640625" style="22" customWidth="1"/>
    <col min="7436" max="7680" width="10.6640625" style="22"/>
    <col min="7681" max="7683" width="9.109375" style="22" customWidth="1"/>
    <col min="7684" max="7687" width="10.6640625" style="22"/>
    <col min="7688" max="7688" width="18.6640625" style="22" customWidth="1"/>
    <col min="7689" max="7690" width="10.6640625" style="22"/>
    <col min="7691" max="7691" width="11.6640625" style="22" customWidth="1"/>
    <col min="7692" max="7936" width="10.6640625" style="22"/>
    <col min="7937" max="7939" width="9.109375" style="22" customWidth="1"/>
    <col min="7940" max="7943" width="10.6640625" style="22"/>
    <col min="7944" max="7944" width="18.6640625" style="22" customWidth="1"/>
    <col min="7945" max="7946" width="10.6640625" style="22"/>
    <col min="7947" max="7947" width="11.6640625" style="22" customWidth="1"/>
    <col min="7948" max="8192" width="10.6640625" style="22"/>
    <col min="8193" max="8195" width="9.109375" style="22" customWidth="1"/>
    <col min="8196" max="8199" width="10.6640625" style="22"/>
    <col min="8200" max="8200" width="18.6640625" style="22" customWidth="1"/>
    <col min="8201" max="8202" width="10.6640625" style="22"/>
    <col min="8203" max="8203" width="11.6640625" style="22" customWidth="1"/>
    <col min="8204" max="8448" width="10.6640625" style="22"/>
    <col min="8449" max="8451" width="9.109375" style="22" customWidth="1"/>
    <col min="8452" max="8455" width="10.6640625" style="22"/>
    <col min="8456" max="8456" width="18.6640625" style="22" customWidth="1"/>
    <col min="8457" max="8458" width="10.6640625" style="22"/>
    <col min="8459" max="8459" width="11.6640625" style="22" customWidth="1"/>
    <col min="8460" max="8704" width="10.6640625" style="22"/>
    <col min="8705" max="8707" width="9.109375" style="22" customWidth="1"/>
    <col min="8708" max="8711" width="10.6640625" style="22"/>
    <col min="8712" max="8712" width="18.6640625" style="22" customWidth="1"/>
    <col min="8713" max="8714" width="10.6640625" style="22"/>
    <col min="8715" max="8715" width="11.6640625" style="22" customWidth="1"/>
    <col min="8716" max="8960" width="10.6640625" style="22"/>
    <col min="8961" max="8963" width="9.109375" style="22" customWidth="1"/>
    <col min="8964" max="8967" width="10.6640625" style="22"/>
    <col min="8968" max="8968" width="18.6640625" style="22" customWidth="1"/>
    <col min="8969" max="8970" width="10.6640625" style="22"/>
    <col min="8971" max="8971" width="11.6640625" style="22" customWidth="1"/>
    <col min="8972" max="9216" width="10.6640625" style="22"/>
    <col min="9217" max="9219" width="9.109375" style="22" customWidth="1"/>
    <col min="9220" max="9223" width="10.6640625" style="22"/>
    <col min="9224" max="9224" width="18.6640625" style="22" customWidth="1"/>
    <col min="9225" max="9226" width="10.6640625" style="22"/>
    <col min="9227" max="9227" width="11.6640625" style="22" customWidth="1"/>
    <col min="9228" max="9472" width="10.6640625" style="22"/>
    <col min="9473" max="9475" width="9.109375" style="22" customWidth="1"/>
    <col min="9476" max="9479" width="10.6640625" style="22"/>
    <col min="9480" max="9480" width="18.6640625" style="22" customWidth="1"/>
    <col min="9481" max="9482" width="10.6640625" style="22"/>
    <col min="9483" max="9483" width="11.6640625" style="22" customWidth="1"/>
    <col min="9484" max="9728" width="10.6640625" style="22"/>
    <col min="9729" max="9731" width="9.109375" style="22" customWidth="1"/>
    <col min="9732" max="9735" width="10.6640625" style="22"/>
    <col min="9736" max="9736" width="18.6640625" style="22" customWidth="1"/>
    <col min="9737" max="9738" width="10.6640625" style="22"/>
    <col min="9739" max="9739" width="11.6640625" style="22" customWidth="1"/>
    <col min="9740" max="9984" width="10.6640625" style="22"/>
    <col min="9985" max="9987" width="9.109375" style="22" customWidth="1"/>
    <col min="9988" max="9991" width="10.6640625" style="22"/>
    <col min="9992" max="9992" width="18.6640625" style="22" customWidth="1"/>
    <col min="9993" max="9994" width="10.6640625" style="22"/>
    <col min="9995" max="9995" width="11.6640625" style="22" customWidth="1"/>
    <col min="9996" max="10240" width="10.6640625" style="22"/>
    <col min="10241" max="10243" width="9.109375" style="22" customWidth="1"/>
    <col min="10244" max="10247" width="10.6640625" style="22"/>
    <col min="10248" max="10248" width="18.6640625" style="22" customWidth="1"/>
    <col min="10249" max="10250" width="10.6640625" style="22"/>
    <col min="10251" max="10251" width="11.6640625" style="22" customWidth="1"/>
    <col min="10252" max="10496" width="10.6640625" style="22"/>
    <col min="10497" max="10499" width="9.109375" style="22" customWidth="1"/>
    <col min="10500" max="10503" width="10.6640625" style="22"/>
    <col min="10504" max="10504" width="18.6640625" style="22" customWidth="1"/>
    <col min="10505" max="10506" width="10.6640625" style="22"/>
    <col min="10507" max="10507" width="11.6640625" style="22" customWidth="1"/>
    <col min="10508" max="10752" width="10.6640625" style="22"/>
    <col min="10753" max="10755" width="9.109375" style="22" customWidth="1"/>
    <col min="10756" max="10759" width="10.6640625" style="22"/>
    <col min="10760" max="10760" width="18.6640625" style="22" customWidth="1"/>
    <col min="10761" max="10762" width="10.6640625" style="22"/>
    <col min="10763" max="10763" width="11.6640625" style="22" customWidth="1"/>
    <col min="10764" max="11008" width="10.6640625" style="22"/>
    <col min="11009" max="11011" width="9.109375" style="22" customWidth="1"/>
    <col min="11012" max="11015" width="10.6640625" style="22"/>
    <col min="11016" max="11016" width="18.6640625" style="22" customWidth="1"/>
    <col min="11017" max="11018" width="10.6640625" style="22"/>
    <col min="11019" max="11019" width="11.6640625" style="22" customWidth="1"/>
    <col min="11020" max="11264" width="10.6640625" style="22"/>
    <col min="11265" max="11267" width="9.109375" style="22" customWidth="1"/>
    <col min="11268" max="11271" width="10.6640625" style="22"/>
    <col min="11272" max="11272" width="18.6640625" style="22" customWidth="1"/>
    <col min="11273" max="11274" width="10.6640625" style="22"/>
    <col min="11275" max="11275" width="11.6640625" style="22" customWidth="1"/>
    <col min="11276" max="11520" width="10.6640625" style="22"/>
    <col min="11521" max="11523" width="9.109375" style="22" customWidth="1"/>
    <col min="11524" max="11527" width="10.6640625" style="22"/>
    <col min="11528" max="11528" width="18.6640625" style="22" customWidth="1"/>
    <col min="11529" max="11530" width="10.6640625" style="22"/>
    <col min="11531" max="11531" width="11.6640625" style="22" customWidth="1"/>
    <col min="11532" max="11776" width="10.6640625" style="22"/>
    <col min="11777" max="11779" width="9.109375" style="22" customWidth="1"/>
    <col min="11780" max="11783" width="10.6640625" style="22"/>
    <col min="11784" max="11784" width="18.6640625" style="22" customWidth="1"/>
    <col min="11785" max="11786" width="10.6640625" style="22"/>
    <col min="11787" max="11787" width="11.6640625" style="22" customWidth="1"/>
    <col min="11788" max="12032" width="10.6640625" style="22"/>
    <col min="12033" max="12035" width="9.109375" style="22" customWidth="1"/>
    <col min="12036" max="12039" width="10.6640625" style="22"/>
    <col min="12040" max="12040" width="18.6640625" style="22" customWidth="1"/>
    <col min="12041" max="12042" width="10.6640625" style="22"/>
    <col min="12043" max="12043" width="11.6640625" style="22" customWidth="1"/>
    <col min="12044" max="12288" width="10.6640625" style="22"/>
    <col min="12289" max="12291" width="9.109375" style="22" customWidth="1"/>
    <col min="12292" max="12295" width="10.6640625" style="22"/>
    <col min="12296" max="12296" width="18.6640625" style="22" customWidth="1"/>
    <col min="12297" max="12298" width="10.6640625" style="22"/>
    <col min="12299" max="12299" width="11.6640625" style="22" customWidth="1"/>
    <col min="12300" max="12544" width="10.6640625" style="22"/>
    <col min="12545" max="12547" width="9.109375" style="22" customWidth="1"/>
    <col min="12548" max="12551" width="10.6640625" style="22"/>
    <col min="12552" max="12552" width="18.6640625" style="22" customWidth="1"/>
    <col min="12553" max="12554" width="10.6640625" style="22"/>
    <col min="12555" max="12555" width="11.6640625" style="22" customWidth="1"/>
    <col min="12556" max="12800" width="10.6640625" style="22"/>
    <col min="12801" max="12803" width="9.109375" style="22" customWidth="1"/>
    <col min="12804" max="12807" width="10.6640625" style="22"/>
    <col min="12808" max="12808" width="18.6640625" style="22" customWidth="1"/>
    <col min="12809" max="12810" width="10.6640625" style="22"/>
    <col min="12811" max="12811" width="11.6640625" style="22" customWidth="1"/>
    <col min="12812" max="13056" width="10.6640625" style="22"/>
    <col min="13057" max="13059" width="9.109375" style="22" customWidth="1"/>
    <col min="13060" max="13063" width="10.6640625" style="22"/>
    <col min="13064" max="13064" width="18.6640625" style="22" customWidth="1"/>
    <col min="13065" max="13066" width="10.6640625" style="22"/>
    <col min="13067" max="13067" width="11.6640625" style="22" customWidth="1"/>
    <col min="13068" max="13312" width="10.6640625" style="22"/>
    <col min="13313" max="13315" width="9.109375" style="22" customWidth="1"/>
    <col min="13316" max="13319" width="10.6640625" style="22"/>
    <col min="13320" max="13320" width="18.6640625" style="22" customWidth="1"/>
    <col min="13321" max="13322" width="10.6640625" style="22"/>
    <col min="13323" max="13323" width="11.6640625" style="22" customWidth="1"/>
    <col min="13324" max="13568" width="10.6640625" style="22"/>
    <col min="13569" max="13571" width="9.109375" style="22" customWidth="1"/>
    <col min="13572" max="13575" width="10.6640625" style="22"/>
    <col min="13576" max="13576" width="18.6640625" style="22" customWidth="1"/>
    <col min="13577" max="13578" width="10.6640625" style="22"/>
    <col min="13579" max="13579" width="11.6640625" style="22" customWidth="1"/>
    <col min="13580" max="13824" width="10.6640625" style="22"/>
    <col min="13825" max="13827" width="9.109375" style="22" customWidth="1"/>
    <col min="13828" max="13831" width="10.6640625" style="22"/>
    <col min="13832" max="13832" width="18.6640625" style="22" customWidth="1"/>
    <col min="13833" max="13834" width="10.6640625" style="22"/>
    <col min="13835" max="13835" width="11.6640625" style="22" customWidth="1"/>
    <col min="13836" max="14080" width="10.6640625" style="22"/>
    <col min="14081" max="14083" width="9.109375" style="22" customWidth="1"/>
    <col min="14084" max="14087" width="10.6640625" style="22"/>
    <col min="14088" max="14088" width="18.6640625" style="22" customWidth="1"/>
    <col min="14089" max="14090" width="10.6640625" style="22"/>
    <col min="14091" max="14091" width="11.6640625" style="22" customWidth="1"/>
    <col min="14092" max="14336" width="10.6640625" style="22"/>
    <col min="14337" max="14339" width="9.109375" style="22" customWidth="1"/>
    <col min="14340" max="14343" width="10.6640625" style="22"/>
    <col min="14344" max="14344" width="18.6640625" style="22" customWidth="1"/>
    <col min="14345" max="14346" width="10.6640625" style="22"/>
    <col min="14347" max="14347" width="11.6640625" style="22" customWidth="1"/>
    <col min="14348" max="14592" width="10.6640625" style="22"/>
    <col min="14593" max="14595" width="9.109375" style="22" customWidth="1"/>
    <col min="14596" max="14599" width="10.6640625" style="22"/>
    <col min="14600" max="14600" width="18.6640625" style="22" customWidth="1"/>
    <col min="14601" max="14602" width="10.6640625" style="22"/>
    <col min="14603" max="14603" width="11.6640625" style="22" customWidth="1"/>
    <col min="14604" max="14848" width="10.6640625" style="22"/>
    <col min="14849" max="14851" width="9.109375" style="22" customWidth="1"/>
    <col min="14852" max="14855" width="10.6640625" style="22"/>
    <col min="14856" max="14856" width="18.6640625" style="22" customWidth="1"/>
    <col min="14857" max="14858" width="10.6640625" style="22"/>
    <col min="14859" max="14859" width="11.6640625" style="22" customWidth="1"/>
    <col min="14860" max="15104" width="10.6640625" style="22"/>
    <col min="15105" max="15107" width="9.109375" style="22" customWidth="1"/>
    <col min="15108" max="15111" width="10.6640625" style="22"/>
    <col min="15112" max="15112" width="18.6640625" style="22" customWidth="1"/>
    <col min="15113" max="15114" width="10.6640625" style="22"/>
    <col min="15115" max="15115" width="11.6640625" style="22" customWidth="1"/>
    <col min="15116" max="15360" width="10.6640625" style="22"/>
    <col min="15361" max="15363" width="9.109375" style="22" customWidth="1"/>
    <col min="15364" max="15367" width="10.6640625" style="22"/>
    <col min="15368" max="15368" width="18.6640625" style="22" customWidth="1"/>
    <col min="15369" max="15370" width="10.6640625" style="22"/>
    <col min="15371" max="15371" width="11.6640625" style="22" customWidth="1"/>
    <col min="15372" max="15616" width="10.6640625" style="22"/>
    <col min="15617" max="15619" width="9.109375" style="22" customWidth="1"/>
    <col min="15620" max="15623" width="10.6640625" style="22"/>
    <col min="15624" max="15624" width="18.6640625" style="22" customWidth="1"/>
    <col min="15625" max="15626" width="10.6640625" style="22"/>
    <col min="15627" max="15627" width="11.6640625" style="22" customWidth="1"/>
    <col min="15628" max="15872" width="10.6640625" style="22"/>
    <col min="15873" max="15875" width="9.109375" style="22" customWidth="1"/>
    <col min="15876" max="15879" width="10.6640625" style="22"/>
    <col min="15880" max="15880" width="18.6640625" style="22" customWidth="1"/>
    <col min="15881" max="15882" width="10.6640625" style="22"/>
    <col min="15883" max="15883" width="11.6640625" style="22" customWidth="1"/>
    <col min="15884" max="16128" width="10.6640625" style="22"/>
    <col min="16129" max="16131" width="9.109375" style="22" customWidth="1"/>
    <col min="16132" max="16135" width="10.6640625" style="22"/>
    <col min="16136" max="16136" width="18.6640625" style="22" customWidth="1"/>
    <col min="16137" max="16138" width="10.6640625" style="22"/>
    <col min="16139" max="16139" width="11.6640625" style="22" customWidth="1"/>
    <col min="16140" max="16384" width="10.6640625" style="22"/>
  </cols>
  <sheetData>
    <row r="2" spans="2:6" x14ac:dyDescent="0.3">
      <c r="B2" s="21" t="s">
        <v>17</v>
      </c>
    </row>
    <row r="3" spans="2:6" x14ac:dyDescent="0.3">
      <c r="B3" s="23"/>
    </row>
    <row r="5" spans="2:6" ht="15" thickBot="1" x14ac:dyDescent="0.35">
      <c r="B5" s="24" t="s">
        <v>0</v>
      </c>
      <c r="C5" s="24"/>
      <c r="E5" s="24" t="s">
        <v>1</v>
      </c>
      <c r="F5" s="24"/>
    </row>
    <row r="6" spans="2:6" ht="15" thickTop="1" x14ac:dyDescent="0.3"/>
    <row r="7" spans="2:6" x14ac:dyDescent="0.3">
      <c r="B7" s="25" t="s">
        <v>2</v>
      </c>
      <c r="C7" s="25"/>
      <c r="E7" s="25" t="s">
        <v>3</v>
      </c>
      <c r="F7" s="25"/>
    </row>
    <row r="8" spans="2:6" x14ac:dyDescent="0.3">
      <c r="B8" s="22" t="s">
        <v>4</v>
      </c>
      <c r="C8" s="26" t="b">
        <f>TRUE</f>
        <v>1</v>
      </c>
      <c r="E8" s="22" t="s">
        <v>5</v>
      </c>
      <c r="F8" s="27" t="s">
        <v>16</v>
      </c>
    </row>
    <row r="9" spans="2:6" x14ac:dyDescent="0.3">
      <c r="E9" s="22" t="s">
        <v>6</v>
      </c>
      <c r="F9" s="28" t="b">
        <f>TRUE</f>
        <v>1</v>
      </c>
    </row>
    <row r="10" spans="2:6" x14ac:dyDescent="0.3">
      <c r="B10" s="22" t="s">
        <v>7</v>
      </c>
    </row>
    <row r="11" spans="2:6" x14ac:dyDescent="0.3">
      <c r="B11" s="29" t="b">
        <f>[1]!obControlPanelSetVisible(C8)</f>
        <v>1</v>
      </c>
      <c r="E11" s="25" t="s">
        <v>7</v>
      </c>
      <c r="F11" s="25"/>
    </row>
    <row r="12" spans="2:6" x14ac:dyDescent="0.3">
      <c r="E12" s="22" t="s">
        <v>8</v>
      </c>
      <c r="F12" s="30" t="str">
        <f>[1]!obAddAllJars(F8,F9)</f>
        <v>C:\Users\Mario\git\ForwardInitialMargin\lib</v>
      </c>
    </row>
    <row r="14" spans="2:6" ht="15" thickBot="1" x14ac:dyDescent="0.35">
      <c r="B14" s="24" t="s">
        <v>9</v>
      </c>
      <c r="C14" s="24"/>
      <c r="E14" s="24" t="s">
        <v>10</v>
      </c>
      <c r="F14" s="24"/>
    </row>
    <row r="15" spans="2:6" ht="15" thickTop="1" x14ac:dyDescent="0.3"/>
    <row r="16" spans="2:6" x14ac:dyDescent="0.3">
      <c r="B16" s="25" t="s">
        <v>7</v>
      </c>
      <c r="C16" s="25"/>
      <c r="E16" s="25" t="s">
        <v>11</v>
      </c>
      <c r="F16" s="25"/>
    </row>
    <row r="17" spans="2:6" x14ac:dyDescent="0.3">
      <c r="B17" s="22" t="s">
        <v>12</v>
      </c>
      <c r="C17" s="22" t="str">
        <f>[1]!obGetProperty("version")</f>
        <v>4.2.2</v>
      </c>
      <c r="E17" s="22" t="s">
        <v>5</v>
      </c>
      <c r="F17" s="34" t="s">
        <v>30</v>
      </c>
    </row>
    <row r="18" spans="2:6" x14ac:dyDescent="0.3">
      <c r="B18" s="22" t="s">
        <v>13</v>
      </c>
      <c r="C18" s="22" t="str">
        <f>[1]!obGetProperty("build")</f>
        <v>40201</v>
      </c>
      <c r="E18" s="22" t="s">
        <v>6</v>
      </c>
      <c r="F18" s="28">
        <v>1</v>
      </c>
    </row>
    <row r="20" spans="2:6" x14ac:dyDescent="0.3">
      <c r="E20" s="25" t="s">
        <v>7</v>
      </c>
      <c r="F20" s="25"/>
    </row>
    <row r="21" spans="2:6" x14ac:dyDescent="0.3">
      <c r="E21" s="22" t="s">
        <v>8</v>
      </c>
      <c r="F21" s="30" t="str">
        <f>[1]!obAddClasses(F17,F18)</f>
        <v>C:\Users\Mario\git\ForwardInitialMargin\target\classes</v>
      </c>
    </row>
    <row r="26" spans="2:6" ht="15" thickBot="1" x14ac:dyDescent="0.35">
      <c r="E26" s="24" t="s">
        <v>14</v>
      </c>
      <c r="F26" s="24"/>
    </row>
    <row r="27" spans="2:6" ht="15" thickTop="1" x14ac:dyDescent="0.3">
      <c r="E27" s="31" t="str">
        <f>IF(OR(ISERROR(F12),ISERROR(F21)),NA(),"")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F5BB-5E03-40F0-8F61-BE7B134AB431}">
  <dimension ref="A1"/>
  <sheetViews>
    <sheetView workbookViewId="0">
      <selection activeCell="E7" sqref="E7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65-6606-4CA4-90FA-BB3CE84F6943}">
  <dimension ref="A2:IS283"/>
  <sheetViews>
    <sheetView workbookViewId="0">
      <selection activeCell="J16" sqref="J16"/>
    </sheetView>
  </sheetViews>
  <sheetFormatPr baseColWidth="10" defaultColWidth="14.44140625" defaultRowHeight="15" x14ac:dyDescent="0.3"/>
  <cols>
    <col min="1" max="1" width="5.109375" style="8" customWidth="1"/>
    <col min="2" max="2" width="12.77734375" style="8" customWidth="1"/>
    <col min="3" max="3" width="20.77734375" style="8" customWidth="1"/>
    <col min="4" max="4" width="15.77734375" style="8" customWidth="1"/>
    <col min="5" max="5" width="2.77734375" style="4" customWidth="1"/>
    <col min="6" max="6" width="12.77734375" style="4" customWidth="1"/>
    <col min="7" max="7" width="15.5546875" style="4" customWidth="1"/>
    <col min="8" max="8" width="2.6640625" style="4" customWidth="1"/>
    <col min="9" max="9" width="2.77734375" style="4" customWidth="1"/>
    <col min="10" max="11" width="12.77734375" style="4" customWidth="1"/>
    <col min="12" max="12" width="6.21875" style="4" customWidth="1"/>
    <col min="13" max="13" width="77.33203125" style="4" customWidth="1"/>
    <col min="14" max="15" width="12.77734375" style="4" customWidth="1"/>
    <col min="16" max="16" width="8.77734375" style="4" customWidth="1"/>
    <col min="17" max="30" width="18.33203125" style="4" customWidth="1"/>
    <col min="31" max="253" width="14.44140625" style="8"/>
    <col min="254" max="254" width="14.44140625" style="5"/>
    <col min="255" max="255" width="5.109375" style="5" customWidth="1"/>
    <col min="256" max="257" width="14.44140625" style="5"/>
    <col min="258" max="258" width="5.109375" style="5" customWidth="1"/>
    <col min="259" max="259" width="18.33203125" style="5" customWidth="1"/>
    <col min="260" max="260" width="14.44140625" style="5"/>
    <col min="261" max="261" width="5.109375" style="5" customWidth="1"/>
    <col min="262" max="510" width="14.44140625" style="5"/>
    <col min="511" max="511" width="5.109375" style="5" customWidth="1"/>
    <col min="512" max="513" width="14.44140625" style="5"/>
    <col min="514" max="514" width="5.109375" style="5" customWidth="1"/>
    <col min="515" max="515" width="18.33203125" style="5" customWidth="1"/>
    <col min="516" max="516" width="14.44140625" style="5"/>
    <col min="517" max="517" width="5.109375" style="5" customWidth="1"/>
    <col min="518" max="766" width="14.44140625" style="5"/>
    <col min="767" max="767" width="5.109375" style="5" customWidth="1"/>
    <col min="768" max="769" width="14.44140625" style="5"/>
    <col min="770" max="770" width="5.109375" style="5" customWidth="1"/>
    <col min="771" max="771" width="18.33203125" style="5" customWidth="1"/>
    <col min="772" max="772" width="14.44140625" style="5"/>
    <col min="773" max="773" width="5.109375" style="5" customWidth="1"/>
    <col min="774" max="1022" width="14.44140625" style="5"/>
    <col min="1023" max="1023" width="5.109375" style="5" customWidth="1"/>
    <col min="1024" max="1025" width="14.44140625" style="5"/>
    <col min="1026" max="1026" width="5.109375" style="5" customWidth="1"/>
    <col min="1027" max="1027" width="18.33203125" style="5" customWidth="1"/>
    <col min="1028" max="1028" width="14.44140625" style="5"/>
    <col min="1029" max="1029" width="5.109375" style="5" customWidth="1"/>
    <col min="1030" max="1278" width="14.44140625" style="5"/>
    <col min="1279" max="1279" width="5.109375" style="5" customWidth="1"/>
    <col min="1280" max="1281" width="14.44140625" style="5"/>
    <col min="1282" max="1282" width="5.109375" style="5" customWidth="1"/>
    <col min="1283" max="1283" width="18.33203125" style="5" customWidth="1"/>
    <col min="1284" max="1284" width="14.44140625" style="5"/>
    <col min="1285" max="1285" width="5.109375" style="5" customWidth="1"/>
    <col min="1286" max="1534" width="14.44140625" style="5"/>
    <col min="1535" max="1535" width="5.109375" style="5" customWidth="1"/>
    <col min="1536" max="1537" width="14.44140625" style="5"/>
    <col min="1538" max="1538" width="5.109375" style="5" customWidth="1"/>
    <col min="1539" max="1539" width="18.33203125" style="5" customWidth="1"/>
    <col min="1540" max="1540" width="14.44140625" style="5"/>
    <col min="1541" max="1541" width="5.109375" style="5" customWidth="1"/>
    <col min="1542" max="1790" width="14.44140625" style="5"/>
    <col min="1791" max="1791" width="5.109375" style="5" customWidth="1"/>
    <col min="1792" max="1793" width="14.44140625" style="5"/>
    <col min="1794" max="1794" width="5.109375" style="5" customWidth="1"/>
    <col min="1795" max="1795" width="18.33203125" style="5" customWidth="1"/>
    <col min="1796" max="1796" width="14.44140625" style="5"/>
    <col min="1797" max="1797" width="5.109375" style="5" customWidth="1"/>
    <col min="1798" max="2046" width="14.44140625" style="5"/>
    <col min="2047" max="2047" width="5.109375" style="5" customWidth="1"/>
    <col min="2048" max="2049" width="14.44140625" style="5"/>
    <col min="2050" max="2050" width="5.109375" style="5" customWidth="1"/>
    <col min="2051" max="2051" width="18.33203125" style="5" customWidth="1"/>
    <col min="2052" max="2052" width="14.44140625" style="5"/>
    <col min="2053" max="2053" width="5.109375" style="5" customWidth="1"/>
    <col min="2054" max="2302" width="14.44140625" style="5"/>
    <col min="2303" max="2303" width="5.109375" style="5" customWidth="1"/>
    <col min="2304" max="2305" width="14.44140625" style="5"/>
    <col min="2306" max="2306" width="5.109375" style="5" customWidth="1"/>
    <col min="2307" max="2307" width="18.33203125" style="5" customWidth="1"/>
    <col min="2308" max="2308" width="14.44140625" style="5"/>
    <col min="2309" max="2309" width="5.109375" style="5" customWidth="1"/>
    <col min="2310" max="2558" width="14.44140625" style="5"/>
    <col min="2559" max="2559" width="5.109375" style="5" customWidth="1"/>
    <col min="2560" max="2561" width="14.44140625" style="5"/>
    <col min="2562" max="2562" width="5.109375" style="5" customWidth="1"/>
    <col min="2563" max="2563" width="18.33203125" style="5" customWidth="1"/>
    <col min="2564" max="2564" width="14.44140625" style="5"/>
    <col min="2565" max="2565" width="5.109375" style="5" customWidth="1"/>
    <col min="2566" max="2814" width="14.44140625" style="5"/>
    <col min="2815" max="2815" width="5.109375" style="5" customWidth="1"/>
    <col min="2816" max="2817" width="14.44140625" style="5"/>
    <col min="2818" max="2818" width="5.109375" style="5" customWidth="1"/>
    <col min="2819" max="2819" width="18.33203125" style="5" customWidth="1"/>
    <col min="2820" max="2820" width="14.44140625" style="5"/>
    <col min="2821" max="2821" width="5.109375" style="5" customWidth="1"/>
    <col min="2822" max="3070" width="14.44140625" style="5"/>
    <col min="3071" max="3071" width="5.109375" style="5" customWidth="1"/>
    <col min="3072" max="3073" width="14.44140625" style="5"/>
    <col min="3074" max="3074" width="5.109375" style="5" customWidth="1"/>
    <col min="3075" max="3075" width="18.33203125" style="5" customWidth="1"/>
    <col min="3076" max="3076" width="14.44140625" style="5"/>
    <col min="3077" max="3077" width="5.109375" style="5" customWidth="1"/>
    <col min="3078" max="3326" width="14.44140625" style="5"/>
    <col min="3327" max="3327" width="5.109375" style="5" customWidth="1"/>
    <col min="3328" max="3329" width="14.44140625" style="5"/>
    <col min="3330" max="3330" width="5.109375" style="5" customWidth="1"/>
    <col min="3331" max="3331" width="18.33203125" style="5" customWidth="1"/>
    <col min="3332" max="3332" width="14.44140625" style="5"/>
    <col min="3333" max="3333" width="5.109375" style="5" customWidth="1"/>
    <col min="3334" max="3582" width="14.44140625" style="5"/>
    <col min="3583" max="3583" width="5.109375" style="5" customWidth="1"/>
    <col min="3584" max="3585" width="14.44140625" style="5"/>
    <col min="3586" max="3586" width="5.109375" style="5" customWidth="1"/>
    <col min="3587" max="3587" width="18.33203125" style="5" customWidth="1"/>
    <col min="3588" max="3588" width="14.44140625" style="5"/>
    <col min="3589" max="3589" width="5.109375" style="5" customWidth="1"/>
    <col min="3590" max="3838" width="14.44140625" style="5"/>
    <col min="3839" max="3839" width="5.109375" style="5" customWidth="1"/>
    <col min="3840" max="3841" width="14.44140625" style="5"/>
    <col min="3842" max="3842" width="5.109375" style="5" customWidth="1"/>
    <col min="3843" max="3843" width="18.33203125" style="5" customWidth="1"/>
    <col min="3844" max="3844" width="14.44140625" style="5"/>
    <col min="3845" max="3845" width="5.109375" style="5" customWidth="1"/>
    <col min="3846" max="4094" width="14.44140625" style="5"/>
    <col min="4095" max="4095" width="5.109375" style="5" customWidth="1"/>
    <col min="4096" max="4097" width="14.44140625" style="5"/>
    <col min="4098" max="4098" width="5.109375" style="5" customWidth="1"/>
    <col min="4099" max="4099" width="18.33203125" style="5" customWidth="1"/>
    <col min="4100" max="4100" width="14.44140625" style="5"/>
    <col min="4101" max="4101" width="5.109375" style="5" customWidth="1"/>
    <col min="4102" max="4350" width="14.44140625" style="5"/>
    <col min="4351" max="4351" width="5.109375" style="5" customWidth="1"/>
    <col min="4352" max="4353" width="14.44140625" style="5"/>
    <col min="4354" max="4354" width="5.109375" style="5" customWidth="1"/>
    <col min="4355" max="4355" width="18.33203125" style="5" customWidth="1"/>
    <col min="4356" max="4356" width="14.44140625" style="5"/>
    <col min="4357" max="4357" width="5.109375" style="5" customWidth="1"/>
    <col min="4358" max="4606" width="14.44140625" style="5"/>
    <col min="4607" max="4607" width="5.109375" style="5" customWidth="1"/>
    <col min="4608" max="4609" width="14.44140625" style="5"/>
    <col min="4610" max="4610" width="5.109375" style="5" customWidth="1"/>
    <col min="4611" max="4611" width="18.33203125" style="5" customWidth="1"/>
    <col min="4612" max="4612" width="14.44140625" style="5"/>
    <col min="4613" max="4613" width="5.109375" style="5" customWidth="1"/>
    <col min="4614" max="4862" width="14.44140625" style="5"/>
    <col min="4863" max="4863" width="5.109375" style="5" customWidth="1"/>
    <col min="4864" max="4865" width="14.44140625" style="5"/>
    <col min="4866" max="4866" width="5.109375" style="5" customWidth="1"/>
    <col min="4867" max="4867" width="18.33203125" style="5" customWidth="1"/>
    <col min="4868" max="4868" width="14.44140625" style="5"/>
    <col min="4869" max="4869" width="5.109375" style="5" customWidth="1"/>
    <col min="4870" max="5118" width="14.44140625" style="5"/>
    <col min="5119" max="5119" width="5.109375" style="5" customWidth="1"/>
    <col min="5120" max="5121" width="14.44140625" style="5"/>
    <col min="5122" max="5122" width="5.109375" style="5" customWidth="1"/>
    <col min="5123" max="5123" width="18.33203125" style="5" customWidth="1"/>
    <col min="5124" max="5124" width="14.44140625" style="5"/>
    <col min="5125" max="5125" width="5.109375" style="5" customWidth="1"/>
    <col min="5126" max="5374" width="14.44140625" style="5"/>
    <col min="5375" max="5375" width="5.109375" style="5" customWidth="1"/>
    <col min="5376" max="5377" width="14.44140625" style="5"/>
    <col min="5378" max="5378" width="5.109375" style="5" customWidth="1"/>
    <col min="5379" max="5379" width="18.33203125" style="5" customWidth="1"/>
    <col min="5380" max="5380" width="14.44140625" style="5"/>
    <col min="5381" max="5381" width="5.109375" style="5" customWidth="1"/>
    <col min="5382" max="5630" width="14.44140625" style="5"/>
    <col min="5631" max="5631" width="5.109375" style="5" customWidth="1"/>
    <col min="5632" max="5633" width="14.44140625" style="5"/>
    <col min="5634" max="5634" width="5.109375" style="5" customWidth="1"/>
    <col min="5635" max="5635" width="18.33203125" style="5" customWidth="1"/>
    <col min="5636" max="5636" width="14.44140625" style="5"/>
    <col min="5637" max="5637" width="5.109375" style="5" customWidth="1"/>
    <col min="5638" max="5886" width="14.44140625" style="5"/>
    <col min="5887" max="5887" width="5.109375" style="5" customWidth="1"/>
    <col min="5888" max="5889" width="14.44140625" style="5"/>
    <col min="5890" max="5890" width="5.109375" style="5" customWidth="1"/>
    <col min="5891" max="5891" width="18.33203125" style="5" customWidth="1"/>
    <col min="5892" max="5892" width="14.44140625" style="5"/>
    <col min="5893" max="5893" width="5.109375" style="5" customWidth="1"/>
    <col min="5894" max="6142" width="14.44140625" style="5"/>
    <col min="6143" max="6143" width="5.109375" style="5" customWidth="1"/>
    <col min="6144" max="6145" width="14.44140625" style="5"/>
    <col min="6146" max="6146" width="5.109375" style="5" customWidth="1"/>
    <col min="6147" max="6147" width="18.33203125" style="5" customWidth="1"/>
    <col min="6148" max="6148" width="14.44140625" style="5"/>
    <col min="6149" max="6149" width="5.109375" style="5" customWidth="1"/>
    <col min="6150" max="6398" width="14.44140625" style="5"/>
    <col min="6399" max="6399" width="5.109375" style="5" customWidth="1"/>
    <col min="6400" max="6401" width="14.44140625" style="5"/>
    <col min="6402" max="6402" width="5.109375" style="5" customWidth="1"/>
    <col min="6403" max="6403" width="18.33203125" style="5" customWidth="1"/>
    <col min="6404" max="6404" width="14.44140625" style="5"/>
    <col min="6405" max="6405" width="5.109375" style="5" customWidth="1"/>
    <col min="6406" max="6654" width="14.44140625" style="5"/>
    <col min="6655" max="6655" width="5.109375" style="5" customWidth="1"/>
    <col min="6656" max="6657" width="14.44140625" style="5"/>
    <col min="6658" max="6658" width="5.109375" style="5" customWidth="1"/>
    <col min="6659" max="6659" width="18.33203125" style="5" customWidth="1"/>
    <col min="6660" max="6660" width="14.44140625" style="5"/>
    <col min="6661" max="6661" width="5.109375" style="5" customWidth="1"/>
    <col min="6662" max="6910" width="14.44140625" style="5"/>
    <col min="6911" max="6911" width="5.109375" style="5" customWidth="1"/>
    <col min="6912" max="6913" width="14.44140625" style="5"/>
    <col min="6914" max="6914" width="5.109375" style="5" customWidth="1"/>
    <col min="6915" max="6915" width="18.33203125" style="5" customWidth="1"/>
    <col min="6916" max="6916" width="14.44140625" style="5"/>
    <col min="6917" max="6917" width="5.109375" style="5" customWidth="1"/>
    <col min="6918" max="7166" width="14.44140625" style="5"/>
    <col min="7167" max="7167" width="5.109375" style="5" customWidth="1"/>
    <col min="7168" max="7169" width="14.44140625" style="5"/>
    <col min="7170" max="7170" width="5.109375" style="5" customWidth="1"/>
    <col min="7171" max="7171" width="18.33203125" style="5" customWidth="1"/>
    <col min="7172" max="7172" width="14.44140625" style="5"/>
    <col min="7173" max="7173" width="5.109375" style="5" customWidth="1"/>
    <col min="7174" max="7422" width="14.44140625" style="5"/>
    <col min="7423" max="7423" width="5.109375" style="5" customWidth="1"/>
    <col min="7424" max="7425" width="14.44140625" style="5"/>
    <col min="7426" max="7426" width="5.109375" style="5" customWidth="1"/>
    <col min="7427" max="7427" width="18.33203125" style="5" customWidth="1"/>
    <col min="7428" max="7428" width="14.44140625" style="5"/>
    <col min="7429" max="7429" width="5.109375" style="5" customWidth="1"/>
    <col min="7430" max="7678" width="14.44140625" style="5"/>
    <col min="7679" max="7679" width="5.109375" style="5" customWidth="1"/>
    <col min="7680" max="7681" width="14.44140625" style="5"/>
    <col min="7682" max="7682" width="5.109375" style="5" customWidth="1"/>
    <col min="7683" max="7683" width="18.33203125" style="5" customWidth="1"/>
    <col min="7684" max="7684" width="14.44140625" style="5"/>
    <col min="7685" max="7685" width="5.109375" style="5" customWidth="1"/>
    <col min="7686" max="7934" width="14.44140625" style="5"/>
    <col min="7935" max="7935" width="5.109375" style="5" customWidth="1"/>
    <col min="7936" max="7937" width="14.44140625" style="5"/>
    <col min="7938" max="7938" width="5.109375" style="5" customWidth="1"/>
    <col min="7939" max="7939" width="18.33203125" style="5" customWidth="1"/>
    <col min="7940" max="7940" width="14.44140625" style="5"/>
    <col min="7941" max="7941" width="5.109375" style="5" customWidth="1"/>
    <col min="7942" max="8190" width="14.44140625" style="5"/>
    <col min="8191" max="8191" width="5.109375" style="5" customWidth="1"/>
    <col min="8192" max="8193" width="14.44140625" style="5"/>
    <col min="8194" max="8194" width="5.109375" style="5" customWidth="1"/>
    <col min="8195" max="8195" width="18.33203125" style="5" customWidth="1"/>
    <col min="8196" max="8196" width="14.44140625" style="5"/>
    <col min="8197" max="8197" width="5.109375" style="5" customWidth="1"/>
    <col min="8198" max="8446" width="14.44140625" style="5"/>
    <col min="8447" max="8447" width="5.109375" style="5" customWidth="1"/>
    <col min="8448" max="8449" width="14.44140625" style="5"/>
    <col min="8450" max="8450" width="5.109375" style="5" customWidth="1"/>
    <col min="8451" max="8451" width="18.33203125" style="5" customWidth="1"/>
    <col min="8452" max="8452" width="14.44140625" style="5"/>
    <col min="8453" max="8453" width="5.109375" style="5" customWidth="1"/>
    <col min="8454" max="8702" width="14.44140625" style="5"/>
    <col min="8703" max="8703" width="5.109375" style="5" customWidth="1"/>
    <col min="8704" max="8705" width="14.44140625" style="5"/>
    <col min="8706" max="8706" width="5.109375" style="5" customWidth="1"/>
    <col min="8707" max="8707" width="18.33203125" style="5" customWidth="1"/>
    <col min="8708" max="8708" width="14.44140625" style="5"/>
    <col min="8709" max="8709" width="5.109375" style="5" customWidth="1"/>
    <col min="8710" max="8958" width="14.44140625" style="5"/>
    <col min="8959" max="8959" width="5.109375" style="5" customWidth="1"/>
    <col min="8960" max="8961" width="14.44140625" style="5"/>
    <col min="8962" max="8962" width="5.109375" style="5" customWidth="1"/>
    <col min="8963" max="8963" width="18.33203125" style="5" customWidth="1"/>
    <col min="8964" max="8964" width="14.44140625" style="5"/>
    <col min="8965" max="8965" width="5.109375" style="5" customWidth="1"/>
    <col min="8966" max="9214" width="14.44140625" style="5"/>
    <col min="9215" max="9215" width="5.109375" style="5" customWidth="1"/>
    <col min="9216" max="9217" width="14.44140625" style="5"/>
    <col min="9218" max="9218" width="5.109375" style="5" customWidth="1"/>
    <col min="9219" max="9219" width="18.33203125" style="5" customWidth="1"/>
    <col min="9220" max="9220" width="14.44140625" style="5"/>
    <col min="9221" max="9221" width="5.109375" style="5" customWidth="1"/>
    <col min="9222" max="9470" width="14.44140625" style="5"/>
    <col min="9471" max="9471" width="5.109375" style="5" customWidth="1"/>
    <col min="9472" max="9473" width="14.44140625" style="5"/>
    <col min="9474" max="9474" width="5.109375" style="5" customWidth="1"/>
    <col min="9475" max="9475" width="18.33203125" style="5" customWidth="1"/>
    <col min="9476" max="9476" width="14.44140625" style="5"/>
    <col min="9477" max="9477" width="5.109375" style="5" customWidth="1"/>
    <col min="9478" max="9726" width="14.44140625" style="5"/>
    <col min="9727" max="9727" width="5.109375" style="5" customWidth="1"/>
    <col min="9728" max="9729" width="14.44140625" style="5"/>
    <col min="9730" max="9730" width="5.109375" style="5" customWidth="1"/>
    <col min="9731" max="9731" width="18.33203125" style="5" customWidth="1"/>
    <col min="9732" max="9732" width="14.44140625" style="5"/>
    <col min="9733" max="9733" width="5.109375" style="5" customWidth="1"/>
    <col min="9734" max="9982" width="14.44140625" style="5"/>
    <col min="9983" max="9983" width="5.109375" style="5" customWidth="1"/>
    <col min="9984" max="9985" width="14.44140625" style="5"/>
    <col min="9986" max="9986" width="5.109375" style="5" customWidth="1"/>
    <col min="9987" max="9987" width="18.33203125" style="5" customWidth="1"/>
    <col min="9988" max="9988" width="14.44140625" style="5"/>
    <col min="9989" max="9989" width="5.109375" style="5" customWidth="1"/>
    <col min="9990" max="10238" width="14.44140625" style="5"/>
    <col min="10239" max="10239" width="5.109375" style="5" customWidth="1"/>
    <col min="10240" max="10241" width="14.44140625" style="5"/>
    <col min="10242" max="10242" width="5.109375" style="5" customWidth="1"/>
    <col min="10243" max="10243" width="18.33203125" style="5" customWidth="1"/>
    <col min="10244" max="10244" width="14.44140625" style="5"/>
    <col min="10245" max="10245" width="5.109375" style="5" customWidth="1"/>
    <col min="10246" max="10494" width="14.44140625" style="5"/>
    <col min="10495" max="10495" width="5.109375" style="5" customWidth="1"/>
    <col min="10496" max="10497" width="14.44140625" style="5"/>
    <col min="10498" max="10498" width="5.109375" style="5" customWidth="1"/>
    <col min="10499" max="10499" width="18.33203125" style="5" customWidth="1"/>
    <col min="10500" max="10500" width="14.44140625" style="5"/>
    <col min="10501" max="10501" width="5.109375" style="5" customWidth="1"/>
    <col min="10502" max="10750" width="14.44140625" style="5"/>
    <col min="10751" max="10751" width="5.109375" style="5" customWidth="1"/>
    <col min="10752" max="10753" width="14.44140625" style="5"/>
    <col min="10754" max="10754" width="5.109375" style="5" customWidth="1"/>
    <col min="10755" max="10755" width="18.33203125" style="5" customWidth="1"/>
    <col min="10756" max="10756" width="14.44140625" style="5"/>
    <col min="10757" max="10757" width="5.109375" style="5" customWidth="1"/>
    <col min="10758" max="11006" width="14.44140625" style="5"/>
    <col min="11007" max="11007" width="5.109375" style="5" customWidth="1"/>
    <col min="11008" max="11009" width="14.44140625" style="5"/>
    <col min="11010" max="11010" width="5.109375" style="5" customWidth="1"/>
    <col min="11011" max="11011" width="18.33203125" style="5" customWidth="1"/>
    <col min="11012" max="11012" width="14.44140625" style="5"/>
    <col min="11013" max="11013" width="5.109375" style="5" customWidth="1"/>
    <col min="11014" max="11262" width="14.44140625" style="5"/>
    <col min="11263" max="11263" width="5.109375" style="5" customWidth="1"/>
    <col min="11264" max="11265" width="14.44140625" style="5"/>
    <col min="11266" max="11266" width="5.109375" style="5" customWidth="1"/>
    <col min="11267" max="11267" width="18.33203125" style="5" customWidth="1"/>
    <col min="11268" max="11268" width="14.44140625" style="5"/>
    <col min="11269" max="11269" width="5.109375" style="5" customWidth="1"/>
    <col min="11270" max="11518" width="14.44140625" style="5"/>
    <col min="11519" max="11519" width="5.109375" style="5" customWidth="1"/>
    <col min="11520" max="11521" width="14.44140625" style="5"/>
    <col min="11522" max="11522" width="5.109375" style="5" customWidth="1"/>
    <col min="11523" max="11523" width="18.33203125" style="5" customWidth="1"/>
    <col min="11524" max="11524" width="14.44140625" style="5"/>
    <col min="11525" max="11525" width="5.109375" style="5" customWidth="1"/>
    <col min="11526" max="11774" width="14.44140625" style="5"/>
    <col min="11775" max="11775" width="5.109375" style="5" customWidth="1"/>
    <col min="11776" max="11777" width="14.44140625" style="5"/>
    <col min="11778" max="11778" width="5.109375" style="5" customWidth="1"/>
    <col min="11779" max="11779" width="18.33203125" style="5" customWidth="1"/>
    <col min="11780" max="11780" width="14.44140625" style="5"/>
    <col min="11781" max="11781" width="5.109375" style="5" customWidth="1"/>
    <col min="11782" max="12030" width="14.44140625" style="5"/>
    <col min="12031" max="12031" width="5.109375" style="5" customWidth="1"/>
    <col min="12032" max="12033" width="14.44140625" style="5"/>
    <col min="12034" max="12034" width="5.109375" style="5" customWidth="1"/>
    <col min="12035" max="12035" width="18.33203125" style="5" customWidth="1"/>
    <col min="12036" max="12036" width="14.44140625" style="5"/>
    <col min="12037" max="12037" width="5.109375" style="5" customWidth="1"/>
    <col min="12038" max="12286" width="14.44140625" style="5"/>
    <col min="12287" max="12287" width="5.109375" style="5" customWidth="1"/>
    <col min="12288" max="12289" width="14.44140625" style="5"/>
    <col min="12290" max="12290" width="5.109375" style="5" customWidth="1"/>
    <col min="12291" max="12291" width="18.33203125" style="5" customWidth="1"/>
    <col min="12292" max="12292" width="14.44140625" style="5"/>
    <col min="12293" max="12293" width="5.109375" style="5" customWidth="1"/>
    <col min="12294" max="12542" width="14.44140625" style="5"/>
    <col min="12543" max="12543" width="5.109375" style="5" customWidth="1"/>
    <col min="12544" max="12545" width="14.44140625" style="5"/>
    <col min="12546" max="12546" width="5.109375" style="5" customWidth="1"/>
    <col min="12547" max="12547" width="18.33203125" style="5" customWidth="1"/>
    <col min="12548" max="12548" width="14.44140625" style="5"/>
    <col min="12549" max="12549" width="5.109375" style="5" customWidth="1"/>
    <col min="12550" max="12798" width="14.44140625" style="5"/>
    <col min="12799" max="12799" width="5.109375" style="5" customWidth="1"/>
    <col min="12800" max="12801" width="14.44140625" style="5"/>
    <col min="12802" max="12802" width="5.109375" style="5" customWidth="1"/>
    <col min="12803" max="12803" width="18.33203125" style="5" customWidth="1"/>
    <col min="12804" max="12804" width="14.44140625" style="5"/>
    <col min="12805" max="12805" width="5.109375" style="5" customWidth="1"/>
    <col min="12806" max="13054" width="14.44140625" style="5"/>
    <col min="13055" max="13055" width="5.109375" style="5" customWidth="1"/>
    <col min="13056" max="13057" width="14.44140625" style="5"/>
    <col min="13058" max="13058" width="5.109375" style="5" customWidth="1"/>
    <col min="13059" max="13059" width="18.33203125" style="5" customWidth="1"/>
    <col min="13060" max="13060" width="14.44140625" style="5"/>
    <col min="13061" max="13061" width="5.109375" style="5" customWidth="1"/>
    <col min="13062" max="13310" width="14.44140625" style="5"/>
    <col min="13311" max="13311" width="5.109375" style="5" customWidth="1"/>
    <col min="13312" max="13313" width="14.44140625" style="5"/>
    <col min="13314" max="13314" width="5.109375" style="5" customWidth="1"/>
    <col min="13315" max="13315" width="18.33203125" style="5" customWidth="1"/>
    <col min="13316" max="13316" width="14.44140625" style="5"/>
    <col min="13317" max="13317" width="5.109375" style="5" customWidth="1"/>
    <col min="13318" max="13566" width="14.44140625" style="5"/>
    <col min="13567" max="13567" width="5.109375" style="5" customWidth="1"/>
    <col min="13568" max="13569" width="14.44140625" style="5"/>
    <col min="13570" max="13570" width="5.109375" style="5" customWidth="1"/>
    <col min="13571" max="13571" width="18.33203125" style="5" customWidth="1"/>
    <col min="13572" max="13572" width="14.44140625" style="5"/>
    <col min="13573" max="13573" width="5.109375" style="5" customWidth="1"/>
    <col min="13574" max="13822" width="14.44140625" style="5"/>
    <col min="13823" max="13823" width="5.109375" style="5" customWidth="1"/>
    <col min="13824" max="13825" width="14.44140625" style="5"/>
    <col min="13826" max="13826" width="5.109375" style="5" customWidth="1"/>
    <col min="13827" max="13827" width="18.33203125" style="5" customWidth="1"/>
    <col min="13828" max="13828" width="14.44140625" style="5"/>
    <col min="13829" max="13829" width="5.109375" style="5" customWidth="1"/>
    <col min="13830" max="14078" width="14.44140625" style="5"/>
    <col min="14079" max="14079" width="5.109375" style="5" customWidth="1"/>
    <col min="14080" max="14081" width="14.44140625" style="5"/>
    <col min="14082" max="14082" width="5.109375" style="5" customWidth="1"/>
    <col min="14083" max="14083" width="18.33203125" style="5" customWidth="1"/>
    <col min="14084" max="14084" width="14.44140625" style="5"/>
    <col min="14085" max="14085" width="5.109375" style="5" customWidth="1"/>
    <col min="14086" max="14334" width="14.44140625" style="5"/>
    <col min="14335" max="14335" width="5.109375" style="5" customWidth="1"/>
    <col min="14336" max="14337" width="14.44140625" style="5"/>
    <col min="14338" max="14338" width="5.109375" style="5" customWidth="1"/>
    <col min="14339" max="14339" width="18.33203125" style="5" customWidth="1"/>
    <col min="14340" max="14340" width="14.44140625" style="5"/>
    <col min="14341" max="14341" width="5.109375" style="5" customWidth="1"/>
    <col min="14342" max="14590" width="14.44140625" style="5"/>
    <col min="14591" max="14591" width="5.109375" style="5" customWidth="1"/>
    <col min="14592" max="14593" width="14.44140625" style="5"/>
    <col min="14594" max="14594" width="5.109375" style="5" customWidth="1"/>
    <col min="14595" max="14595" width="18.33203125" style="5" customWidth="1"/>
    <col min="14596" max="14596" width="14.44140625" style="5"/>
    <col min="14597" max="14597" width="5.109375" style="5" customWidth="1"/>
    <col min="14598" max="14846" width="14.44140625" style="5"/>
    <col min="14847" max="14847" width="5.109375" style="5" customWidth="1"/>
    <col min="14848" max="14849" width="14.44140625" style="5"/>
    <col min="14850" max="14850" width="5.109375" style="5" customWidth="1"/>
    <col min="14851" max="14851" width="18.33203125" style="5" customWidth="1"/>
    <col min="14852" max="14852" width="14.44140625" style="5"/>
    <col min="14853" max="14853" width="5.109375" style="5" customWidth="1"/>
    <col min="14854" max="15102" width="14.44140625" style="5"/>
    <col min="15103" max="15103" width="5.109375" style="5" customWidth="1"/>
    <col min="15104" max="15105" width="14.44140625" style="5"/>
    <col min="15106" max="15106" width="5.109375" style="5" customWidth="1"/>
    <col min="15107" max="15107" width="18.33203125" style="5" customWidth="1"/>
    <col min="15108" max="15108" width="14.44140625" style="5"/>
    <col min="15109" max="15109" width="5.109375" style="5" customWidth="1"/>
    <col min="15110" max="15358" width="14.44140625" style="5"/>
    <col min="15359" max="15359" width="5.109375" style="5" customWidth="1"/>
    <col min="15360" max="15361" width="14.44140625" style="5"/>
    <col min="15362" max="15362" width="5.109375" style="5" customWidth="1"/>
    <col min="15363" max="15363" width="18.33203125" style="5" customWidth="1"/>
    <col min="15364" max="15364" width="14.44140625" style="5"/>
    <col min="15365" max="15365" width="5.109375" style="5" customWidth="1"/>
    <col min="15366" max="15614" width="14.44140625" style="5"/>
    <col min="15615" max="15615" width="5.109375" style="5" customWidth="1"/>
    <col min="15616" max="15617" width="14.44140625" style="5"/>
    <col min="15618" max="15618" width="5.109375" style="5" customWidth="1"/>
    <col min="15619" max="15619" width="18.33203125" style="5" customWidth="1"/>
    <col min="15620" max="15620" width="14.44140625" style="5"/>
    <col min="15621" max="15621" width="5.109375" style="5" customWidth="1"/>
    <col min="15622" max="15870" width="14.44140625" style="5"/>
    <col min="15871" max="15871" width="5.109375" style="5" customWidth="1"/>
    <col min="15872" max="15873" width="14.44140625" style="5"/>
    <col min="15874" max="15874" width="5.109375" style="5" customWidth="1"/>
    <col min="15875" max="15875" width="18.33203125" style="5" customWidth="1"/>
    <col min="15876" max="15876" width="14.44140625" style="5"/>
    <col min="15877" max="15877" width="5.109375" style="5" customWidth="1"/>
    <col min="15878" max="16126" width="14.44140625" style="5"/>
    <col min="16127" max="16127" width="5.109375" style="5" customWidth="1"/>
    <col min="16128" max="16129" width="14.44140625" style="5"/>
    <col min="16130" max="16130" width="5.109375" style="5" customWidth="1"/>
    <col min="16131" max="16131" width="18.33203125" style="5" customWidth="1"/>
    <col min="16132" max="16132" width="14.44140625" style="5"/>
    <col min="16133" max="16133" width="5.109375" style="5" customWidth="1"/>
    <col min="16134" max="16384" width="14.44140625" style="5"/>
  </cols>
  <sheetData>
    <row r="2" spans="1:253" s="4" customFormat="1" ht="15" customHeight="1" x14ac:dyDescent="0.3">
      <c r="B2" s="4" t="s">
        <v>19</v>
      </c>
    </row>
    <row r="3" spans="1:253" ht="11.85" customHeight="1" x14ac:dyDescent="0.3">
      <c r="A3" s="5"/>
      <c r="B3" s="6" t="s">
        <v>18</v>
      </c>
      <c r="C3" s="5"/>
      <c r="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</row>
    <row r="4" spans="1:253" ht="15" customHeight="1" x14ac:dyDescent="0.3">
      <c r="A4" s="5"/>
      <c r="B4" s="7"/>
      <c r="C4" s="7"/>
      <c r="D4" s="7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</row>
    <row r="5" spans="1:253" ht="15" customHeight="1" x14ac:dyDescent="0.3">
      <c r="A5" s="5"/>
      <c r="B5" s="7"/>
      <c r="C5" s="7"/>
      <c r="D5" s="7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</row>
    <row r="6" spans="1:253" ht="11.85" customHeight="1" thickBot="1" x14ac:dyDescent="0.35">
      <c r="B6" s="20" t="s">
        <v>25</v>
      </c>
      <c r="C6" s="9"/>
      <c r="F6" s="9" t="s">
        <v>21</v>
      </c>
      <c r="G6" s="9"/>
      <c r="J6" s="9" t="s">
        <v>23</v>
      </c>
      <c r="K6" s="9"/>
      <c r="M6" s="9" t="s">
        <v>20</v>
      </c>
      <c r="IQ6" s="5"/>
      <c r="IR6" s="5"/>
      <c r="IS6" s="5"/>
    </row>
    <row r="7" spans="1:253" ht="11.85" customHeight="1" x14ac:dyDescent="0.3">
      <c r="F7" s="8"/>
      <c r="G7" s="8"/>
      <c r="M7" s="19" t="str">
        <f>obLibs&amp;"initialmargin.isdasimm.test.SIMMTest"</f>
        <v>initialmargin.isdasimm.test.SIMMTest</v>
      </c>
      <c r="IQ7" s="5"/>
      <c r="IR7" s="5"/>
      <c r="IS7" s="5"/>
    </row>
    <row r="8" spans="1:253" ht="11.85" customHeight="1" x14ac:dyDescent="0.3">
      <c r="B8" s="11" t="s">
        <v>2</v>
      </c>
      <c r="C8" s="11"/>
      <c r="D8" s="11" t="s">
        <v>15</v>
      </c>
      <c r="F8" s="11" t="s">
        <v>2</v>
      </c>
      <c r="G8" s="11"/>
      <c r="J8" s="11" t="s">
        <v>2</v>
      </c>
      <c r="K8" s="11"/>
      <c r="M8" s="19" t="str">
        <f>obLibs&amp;"net.finmath.analytic.model.curves"</f>
        <v>net.finmath.analytic.model.curves</v>
      </c>
      <c r="IQ8" s="5"/>
      <c r="IR8" s="5"/>
      <c r="IS8" s="5"/>
    </row>
    <row r="9" spans="1:253" ht="11.4" customHeight="1" x14ac:dyDescent="0.3">
      <c r="B9" s="17" t="str">
        <f>[1]!obMake("DiscountCurvePillars"&amp;ROW(),"double[]",B10:B14)</f>
        <v>DiscountCurvePillars9 
[11984]</v>
      </c>
      <c r="C9" s="18" t="str">
        <f>[1]!obMake("Discount Factors","double[]",C10:C14)</f>
        <v>Discount Factors 
[11986]</v>
      </c>
      <c r="D9" s="17" t="str">
        <f>[1]!obcall("RVAADVector",M7,"getRVAAD",C9)</f>
        <v>RVAADVector 
[11987]</v>
      </c>
      <c r="F9" s="17" t="str">
        <f>[1]!obMake("Times"&amp;ROW(),"double[]",F10:F14)</f>
        <v>Times9 
[11992]</v>
      </c>
      <c r="G9" s="18" t="str">
        <f>[1]!obMake("Forwards","double[]",G10:G14)</f>
        <v>Forwards 
[11995]</v>
      </c>
      <c r="H9" s="10"/>
      <c r="J9" s="17" t="str">
        <f>[1]!obMake("numberOfPaths"&amp;COLUMN(),"int",K9)</f>
        <v>numberOfPaths10 
[11981]</v>
      </c>
      <c r="K9" s="12">
        <v>500</v>
      </c>
      <c r="M9" s="19" t="str">
        <f>obLibs&amp;"net.finmath.marketdata.model.curves"</f>
        <v>net.finmath.marketdata.model.curves</v>
      </c>
      <c r="IQ9" s="5"/>
      <c r="IR9" s="5"/>
      <c r="IS9" s="5"/>
    </row>
    <row r="10" spans="1:253" ht="11.85" customHeight="1" x14ac:dyDescent="0.3">
      <c r="B10" s="12">
        <v>0.5</v>
      </c>
      <c r="C10" s="12">
        <v>0.996</v>
      </c>
      <c r="F10" s="12">
        <v>0.5</v>
      </c>
      <c r="G10" s="12">
        <v>0.02</v>
      </c>
      <c r="J10" s="17" t="str">
        <f>[1]!obMake("numberOfFactors"&amp;COLUMN(),"int",K10)</f>
        <v>numberOfFactors10 
[11982]</v>
      </c>
      <c r="K10" s="12">
        <v>1</v>
      </c>
      <c r="M10" s="10"/>
      <c r="IQ10" s="5"/>
      <c r="IR10" s="5"/>
      <c r="IS10" s="5"/>
    </row>
    <row r="11" spans="1:253" ht="11.85" customHeight="1" x14ac:dyDescent="0.3">
      <c r="B11" s="12">
        <v>1</v>
      </c>
      <c r="C11" s="13">
        <v>0.995</v>
      </c>
      <c r="F11" s="12">
        <v>1</v>
      </c>
      <c r="G11" s="12">
        <v>0.02</v>
      </c>
      <c r="J11" s="17" t="str">
        <f>[1]!obMake("correlationDecayParameter"&amp;COLUMN(),"double",K11)</f>
        <v>correlationDecayParameter10 
[11999]</v>
      </c>
      <c r="K11" s="12">
        <v>0</v>
      </c>
      <c r="M11" s="10"/>
      <c r="IQ11" s="5"/>
      <c r="IR11" s="5"/>
      <c r="IS11" s="5"/>
    </row>
    <row r="12" spans="1:253" ht="11.85" customHeight="1" x14ac:dyDescent="0.3">
      <c r="B12" s="12">
        <v>2</v>
      </c>
      <c r="C12" s="13">
        <v>0.99399999999999999</v>
      </c>
      <c r="F12" s="12">
        <v>2</v>
      </c>
      <c r="G12" s="12">
        <v>0.02</v>
      </c>
      <c r="J12" s="17" t="str">
        <f>[1]!obcall("RVFactoryAAD",$M$7,"createRandomVariableFactoryAAD")</f>
        <v>RVFactoryAAD 
[11980]</v>
      </c>
      <c r="K12" s="10"/>
      <c r="M12" s="10"/>
      <c r="IQ12" s="5"/>
      <c r="IR12" s="5"/>
      <c r="IS12" s="5"/>
    </row>
    <row r="13" spans="1:253" ht="11.4" customHeight="1" x14ac:dyDescent="0.3">
      <c r="B13" s="12">
        <v>5</v>
      </c>
      <c r="C13" s="13">
        <v>0.99299999999999999</v>
      </c>
      <c r="D13" s="1"/>
      <c r="F13" s="12">
        <v>5</v>
      </c>
      <c r="G13" s="12">
        <v>0.02</v>
      </c>
      <c r="J13" s="17" t="str">
        <f>[1]!obMake("isUseTenorRefinement","boolean",K13)</f>
        <v>isUseTenorRefinement 
[11979]</v>
      </c>
      <c r="K13" s="19" t="b">
        <f>FALSE</f>
        <v>0</v>
      </c>
      <c r="IQ13" s="5"/>
      <c r="IR13" s="5"/>
      <c r="IS13" s="5"/>
    </row>
    <row r="14" spans="1:253" ht="12" customHeight="1" x14ac:dyDescent="0.3">
      <c r="B14" s="12">
        <v>30</v>
      </c>
      <c r="C14" s="13">
        <v>0.98</v>
      </c>
      <c r="F14" s="12">
        <v>30</v>
      </c>
      <c r="G14" s="12">
        <v>0.02</v>
      </c>
      <c r="J14" s="11" t="s">
        <v>15</v>
      </c>
      <c r="K14" s="11"/>
      <c r="IQ14" s="5"/>
      <c r="IR14" s="5"/>
      <c r="IS14" s="5"/>
    </row>
    <row r="15" spans="1:253" ht="12.6" customHeight="1" x14ac:dyDescent="0.3">
      <c r="B15" s="11"/>
      <c r="C15" s="11"/>
      <c r="D15" s="4"/>
      <c r="F15" s="11"/>
      <c r="G15" s="11"/>
      <c r="J15" s="17" t="str">
        <f>[1]!obcall("LMM",M7,obLibs&amp;"createLIBORMarketModel",J13,J12,J9:J10,B18,F18,J11)</f>
        <v>LMM 
[54674]</v>
      </c>
      <c r="K15" s="10"/>
      <c r="IQ15" s="5"/>
      <c r="IR15" s="5"/>
      <c r="IS15" s="5"/>
    </row>
    <row r="16" spans="1:253" ht="11.85" customHeight="1" x14ac:dyDescent="0.3">
      <c r="B16" s="4"/>
      <c r="D16" s="4"/>
      <c r="J16" s="10"/>
      <c r="K16" s="10"/>
      <c r="IQ16" s="5"/>
      <c r="IR16" s="5"/>
      <c r="IS16" s="5"/>
    </row>
    <row r="17" spans="2:253" ht="11.85" customHeight="1" x14ac:dyDescent="0.3">
      <c r="B17" s="11" t="s">
        <v>26</v>
      </c>
      <c r="C17" s="11"/>
      <c r="D17" s="4"/>
      <c r="F17" s="11" t="s">
        <v>15</v>
      </c>
      <c r="G17" s="11"/>
      <c r="K17" s="10"/>
      <c r="IO17" s="5"/>
      <c r="IP17" s="5"/>
      <c r="IQ17" s="5"/>
      <c r="IR17" s="5"/>
      <c r="IS17" s="5"/>
    </row>
    <row r="18" spans="2:253" ht="11.85" customHeight="1" x14ac:dyDescent="0.3">
      <c r="B18" s="17" t="str">
        <f>[1]!obcall("DiscountCurveStochastic",M8&amp;".DiscountCurve","createDiscountCurveFromDiscountFactors",[1]!obMake("","String","dc"),B9,D9)</f>
        <v>DiscountCurveStochastic 
[11989]</v>
      </c>
      <c r="C18" s="4"/>
      <c r="D18" s="4"/>
      <c r="F18" s="17" t="str">
        <f>[1]!obcall("ForwardCurve",M9&amp;".ForwardCurve","createForwardCurveFromForwards",[1]!obMake("","String","forwardCurve"),F9,G9,[1]!obMake("tenor","double",0.5))</f>
        <v>ForwardCurve 
[11998]</v>
      </c>
      <c r="IQ18" s="5"/>
      <c r="IR18" s="5"/>
      <c r="IS18" s="5"/>
    </row>
    <row r="19" spans="2:253" ht="11.85" customHeight="1" x14ac:dyDescent="0.3">
      <c r="D19" s="4"/>
      <c r="IQ19" s="5"/>
      <c r="IR19" s="5"/>
      <c r="IS19" s="5"/>
    </row>
    <row r="20" spans="2:253" ht="11.85" customHeight="1" x14ac:dyDescent="0.3">
      <c r="D20" s="4"/>
      <c r="IQ20" s="5"/>
      <c r="IR20" s="5"/>
      <c r="IS20" s="5"/>
    </row>
    <row r="21" spans="2:253" ht="13.8" customHeight="1" x14ac:dyDescent="0.3">
      <c r="D21" s="4"/>
      <c r="J21" s="33"/>
      <c r="IQ21" s="5"/>
      <c r="IR21" s="5"/>
      <c r="IS21" s="5"/>
    </row>
    <row r="22" spans="2:253" ht="11.85" customHeight="1" x14ac:dyDescent="0.3">
      <c r="D22" s="4"/>
      <c r="J22" s="33"/>
      <c r="IQ22" s="5"/>
      <c r="IR22" s="5"/>
      <c r="IS22" s="5"/>
    </row>
    <row r="23" spans="2:253" ht="11.85" customHeight="1" x14ac:dyDescent="0.3">
      <c r="D23" s="4"/>
      <c r="J23" s="33"/>
      <c r="IQ23" s="5"/>
      <c r="IR23" s="5"/>
      <c r="IS23" s="5"/>
    </row>
    <row r="24" spans="2:253" ht="11.85" customHeight="1" x14ac:dyDescent="0.3">
      <c r="D24" s="4"/>
      <c r="J24" s="33"/>
      <c r="IQ24" s="5"/>
      <c r="IR24" s="5"/>
      <c r="IS24" s="5"/>
    </row>
    <row r="25" spans="2:253" ht="11.85" customHeight="1" x14ac:dyDescent="0.3">
      <c r="D25" s="4"/>
      <c r="IQ25" s="5"/>
      <c r="IR25" s="5"/>
      <c r="IS25" s="5"/>
    </row>
    <row r="26" spans="2:253" ht="11.85" customHeight="1" x14ac:dyDescent="0.3">
      <c r="D26" s="4"/>
      <c r="IQ26" s="5"/>
      <c r="IR26" s="5"/>
      <c r="IS26" s="5"/>
    </row>
    <row r="27" spans="2:253" ht="11.4" customHeight="1" x14ac:dyDescent="0.3">
      <c r="D27" s="4"/>
      <c r="IQ27" s="5"/>
      <c r="IR27" s="5"/>
      <c r="IS27" s="5"/>
    </row>
    <row r="28" spans="2:253" ht="11.85" customHeight="1" x14ac:dyDescent="0.3">
      <c r="D28" s="4"/>
      <c r="IQ28" s="5"/>
      <c r="IR28" s="5"/>
      <c r="IS28" s="5"/>
    </row>
    <row r="29" spans="2:253" ht="11.85" customHeight="1" x14ac:dyDescent="0.3">
      <c r="B29" s="4"/>
      <c r="C29" s="4"/>
      <c r="D29" s="4"/>
      <c r="H29" s="10"/>
      <c r="IQ29" s="5"/>
      <c r="IR29" s="5"/>
      <c r="IS29" s="5"/>
    </row>
    <row r="30" spans="2:253" ht="11.4" customHeight="1" x14ac:dyDescent="0.3">
      <c r="B30" s="4"/>
      <c r="C30" s="4"/>
      <c r="D30" s="4"/>
      <c r="IQ30" s="5"/>
      <c r="IR30" s="5"/>
      <c r="IS30" s="5"/>
    </row>
    <row r="31" spans="2:253" ht="13.8" customHeight="1" x14ac:dyDescent="0.3">
      <c r="B31" s="4"/>
      <c r="C31" s="4"/>
      <c r="D31" s="4"/>
      <c r="IQ31" s="5"/>
      <c r="IR31" s="5"/>
      <c r="IS31" s="5"/>
    </row>
    <row r="32" spans="2:253" ht="13.2" customHeight="1" x14ac:dyDescent="0.3">
      <c r="B32" s="10"/>
      <c r="C32" s="14"/>
      <c r="IQ32" s="5"/>
      <c r="IR32" s="5"/>
      <c r="IS32" s="5"/>
    </row>
    <row r="33" spans="2:253" ht="11.85" customHeight="1" x14ac:dyDescent="0.3">
      <c r="C33" s="13"/>
      <c r="IQ33" s="5"/>
      <c r="IR33" s="5"/>
      <c r="IS33" s="5"/>
    </row>
    <row r="34" spans="2:253" ht="11.85" customHeight="1" x14ac:dyDescent="0.3">
      <c r="IQ34" s="5"/>
      <c r="IR34" s="5"/>
      <c r="IS34" s="5"/>
    </row>
    <row r="35" spans="2:253" ht="11.85" customHeight="1" x14ac:dyDescent="0.3">
      <c r="IQ35" s="5"/>
      <c r="IR35" s="5"/>
      <c r="IS35" s="5"/>
    </row>
    <row r="36" spans="2:253" ht="11.85" customHeight="1" x14ac:dyDescent="0.3">
      <c r="B36" s="15"/>
      <c r="IQ36" s="5"/>
      <c r="IR36" s="5"/>
      <c r="IS36" s="5"/>
    </row>
    <row r="37" spans="2:253" ht="11.85" customHeight="1" x14ac:dyDescent="0.3">
      <c r="B37" s="15"/>
      <c r="IR37" s="5"/>
      <c r="IS37" s="5"/>
    </row>
    <row r="38" spans="2:253" ht="11.85" customHeight="1" x14ac:dyDescent="0.3">
      <c r="B38" s="15"/>
      <c r="IR38" s="5"/>
      <c r="IS38" s="5"/>
    </row>
    <row r="39" spans="2:253" ht="11.85" customHeight="1" x14ac:dyDescent="0.3">
      <c r="B39" s="15"/>
      <c r="IR39" s="5"/>
      <c r="IS39" s="5"/>
    </row>
    <row r="40" spans="2:253" ht="11.85" customHeight="1" x14ac:dyDescent="0.3">
      <c r="B40" s="15"/>
      <c r="IR40" s="5"/>
      <c r="IS40" s="5"/>
    </row>
    <row r="41" spans="2:253" ht="11.85" customHeight="1" x14ac:dyDescent="0.3">
      <c r="B41" s="15"/>
      <c r="IR41" s="5"/>
      <c r="IS41" s="5"/>
    </row>
    <row r="42" spans="2:253" ht="11.85" customHeight="1" x14ac:dyDescent="0.3">
      <c r="B42" s="16"/>
      <c r="C42" s="16"/>
      <c r="IR42" s="5"/>
      <c r="IS42" s="5"/>
    </row>
    <row r="43" spans="2:253" ht="11.85" customHeight="1" x14ac:dyDescent="0.3">
      <c r="B43" s="16"/>
      <c r="C43" s="16"/>
      <c r="D43" s="15"/>
    </row>
    <row r="44" spans="2:253" ht="11.85" customHeight="1" x14ac:dyDescent="0.3">
      <c r="B44" s="16"/>
      <c r="C44" s="16"/>
      <c r="D44" s="15"/>
    </row>
    <row r="45" spans="2:253" ht="11.85" customHeight="1" x14ac:dyDescent="0.3">
      <c r="B45" s="16"/>
      <c r="C45" s="16"/>
      <c r="D45" s="15"/>
    </row>
    <row r="46" spans="2:253" ht="11.85" customHeight="1" x14ac:dyDescent="0.3">
      <c r="B46" s="16"/>
      <c r="C46" s="16"/>
      <c r="D46" s="15"/>
    </row>
    <row r="47" spans="2:253" ht="11.85" customHeight="1" x14ac:dyDescent="0.3">
      <c r="B47" s="16"/>
      <c r="C47" s="16"/>
      <c r="D47" s="15"/>
    </row>
    <row r="48" spans="2:253" ht="11.85" customHeight="1" x14ac:dyDescent="0.3">
      <c r="B48" s="16"/>
      <c r="C48" s="16"/>
      <c r="D48" s="15"/>
    </row>
    <row r="49" spans="2:4" ht="11.85" customHeight="1" x14ac:dyDescent="0.3">
      <c r="B49" s="16"/>
      <c r="C49" s="16"/>
      <c r="D49" s="15"/>
    </row>
    <row r="50" spans="2:4" ht="11.85" customHeight="1" x14ac:dyDescent="0.3">
      <c r="B50" s="16"/>
      <c r="C50" s="16"/>
      <c r="D50" s="15"/>
    </row>
    <row r="51" spans="2:4" ht="11.85" customHeight="1" x14ac:dyDescent="0.3">
      <c r="B51" s="16"/>
      <c r="C51" s="16"/>
      <c r="D51" s="15"/>
    </row>
    <row r="52" spans="2:4" ht="11.85" customHeight="1" x14ac:dyDescent="0.3">
      <c r="B52" s="16"/>
      <c r="C52" s="16"/>
      <c r="D52" s="15"/>
    </row>
    <row r="53" spans="2:4" ht="11.85" customHeight="1" x14ac:dyDescent="0.3">
      <c r="B53" s="16"/>
      <c r="C53" s="16"/>
      <c r="D53" s="15"/>
    </row>
    <row r="54" spans="2:4" ht="11.85" customHeight="1" x14ac:dyDescent="0.3">
      <c r="B54" s="16"/>
      <c r="C54" s="16"/>
      <c r="D54" s="15"/>
    </row>
    <row r="55" spans="2:4" ht="11.85" customHeight="1" x14ac:dyDescent="0.3">
      <c r="B55" s="16"/>
      <c r="C55" s="16"/>
      <c r="D55" s="15"/>
    </row>
    <row r="56" spans="2:4" ht="11.85" customHeight="1" x14ac:dyDescent="0.3">
      <c r="B56" s="16"/>
      <c r="C56" s="16"/>
      <c r="D56" s="15"/>
    </row>
    <row r="57" spans="2:4" ht="11.85" customHeight="1" x14ac:dyDescent="0.3">
      <c r="B57" s="16"/>
      <c r="C57" s="16"/>
      <c r="D57" s="15"/>
    </row>
    <row r="58" spans="2:4" ht="11.85" customHeight="1" x14ac:dyDescent="0.3">
      <c r="B58" s="16"/>
      <c r="C58" s="16"/>
      <c r="D58" s="15"/>
    </row>
    <row r="59" spans="2:4" ht="11.85" customHeight="1" x14ac:dyDescent="0.3">
      <c r="B59" s="16"/>
      <c r="C59" s="16"/>
      <c r="D59" s="15"/>
    </row>
    <row r="60" spans="2:4" ht="11.85" customHeight="1" x14ac:dyDescent="0.3">
      <c r="B60" s="16"/>
      <c r="C60" s="16"/>
      <c r="D60" s="15"/>
    </row>
    <row r="61" spans="2:4" ht="11.85" customHeight="1" x14ac:dyDescent="0.3">
      <c r="B61" s="16"/>
      <c r="C61" s="16"/>
      <c r="D61" s="15"/>
    </row>
    <row r="62" spans="2:4" ht="11.85" customHeight="1" x14ac:dyDescent="0.3">
      <c r="B62" s="16"/>
      <c r="C62" s="16"/>
      <c r="D62" s="15"/>
    </row>
    <row r="63" spans="2:4" ht="11.85" customHeight="1" x14ac:dyDescent="0.3">
      <c r="B63" s="16"/>
      <c r="C63" s="16"/>
      <c r="D63" s="15"/>
    </row>
    <row r="64" spans="2:4" ht="11.85" customHeight="1" x14ac:dyDescent="0.3">
      <c r="B64" s="16"/>
      <c r="C64" s="16"/>
      <c r="D64" s="15"/>
    </row>
    <row r="65" spans="2:4" ht="11.85" customHeight="1" x14ac:dyDescent="0.3">
      <c r="B65" s="16"/>
      <c r="C65" s="16"/>
      <c r="D65" s="15"/>
    </row>
    <row r="66" spans="2:4" ht="11.85" customHeight="1" x14ac:dyDescent="0.3">
      <c r="B66" s="16"/>
      <c r="C66" s="16"/>
      <c r="D66" s="15"/>
    </row>
    <row r="67" spans="2:4" ht="11.85" customHeight="1" x14ac:dyDescent="0.3">
      <c r="B67" s="16"/>
      <c r="C67" s="16"/>
      <c r="D67" s="15"/>
    </row>
    <row r="68" spans="2:4" ht="11.85" customHeight="1" x14ac:dyDescent="0.3">
      <c r="B68" s="16"/>
      <c r="C68" s="16"/>
      <c r="D68" s="15"/>
    </row>
    <row r="69" spans="2:4" ht="11.85" customHeight="1" x14ac:dyDescent="0.3">
      <c r="B69" s="16"/>
      <c r="C69" s="16"/>
      <c r="D69" s="15"/>
    </row>
    <row r="70" spans="2:4" ht="11.85" customHeight="1" x14ac:dyDescent="0.3">
      <c r="B70" s="16"/>
      <c r="C70" s="16"/>
      <c r="D70" s="15"/>
    </row>
    <row r="71" spans="2:4" ht="11.85" customHeight="1" x14ac:dyDescent="0.3">
      <c r="B71" s="16"/>
      <c r="C71" s="16"/>
      <c r="D71" s="15"/>
    </row>
    <row r="72" spans="2:4" ht="11.85" customHeight="1" x14ac:dyDescent="0.3">
      <c r="B72" s="16"/>
      <c r="C72" s="16"/>
      <c r="D72" s="15"/>
    </row>
    <row r="73" spans="2:4" ht="11.85" customHeight="1" x14ac:dyDescent="0.3">
      <c r="B73" s="16"/>
      <c r="C73" s="16"/>
      <c r="D73" s="15"/>
    </row>
    <row r="74" spans="2:4" ht="11.85" customHeight="1" x14ac:dyDescent="0.3">
      <c r="B74" s="16"/>
      <c r="C74" s="16"/>
      <c r="D74" s="15"/>
    </row>
    <row r="75" spans="2:4" ht="11.85" customHeight="1" x14ac:dyDescent="0.3">
      <c r="B75" s="16"/>
      <c r="C75" s="16"/>
      <c r="D75" s="15"/>
    </row>
    <row r="76" spans="2:4" ht="11.85" customHeight="1" x14ac:dyDescent="0.3">
      <c r="B76" s="16"/>
      <c r="C76" s="16"/>
      <c r="D76" s="15"/>
    </row>
    <row r="77" spans="2:4" ht="11.85" customHeight="1" x14ac:dyDescent="0.3">
      <c r="B77" s="16"/>
      <c r="C77" s="16"/>
      <c r="D77" s="15"/>
    </row>
    <row r="78" spans="2:4" ht="11.85" customHeight="1" x14ac:dyDescent="0.3">
      <c r="B78" s="16"/>
      <c r="C78" s="16"/>
      <c r="D78" s="15"/>
    </row>
    <row r="79" spans="2:4" ht="11.85" customHeight="1" x14ac:dyDescent="0.3">
      <c r="B79" s="16"/>
      <c r="C79" s="16"/>
      <c r="D79" s="15"/>
    </row>
    <row r="80" spans="2:4" ht="11.85" customHeight="1" x14ac:dyDescent="0.3">
      <c r="B80" s="16"/>
      <c r="C80" s="16"/>
      <c r="D80" s="15"/>
    </row>
    <row r="81" spans="2:4" ht="11.85" customHeight="1" x14ac:dyDescent="0.3">
      <c r="B81" s="16"/>
      <c r="C81" s="16"/>
      <c r="D81" s="15"/>
    </row>
    <row r="82" spans="2:4" ht="11.85" customHeight="1" x14ac:dyDescent="0.3">
      <c r="B82" s="16"/>
      <c r="C82" s="16"/>
      <c r="D82" s="15"/>
    </row>
    <row r="83" spans="2:4" ht="11.85" customHeight="1" x14ac:dyDescent="0.3">
      <c r="B83" s="16"/>
      <c r="C83" s="16"/>
      <c r="D83" s="15"/>
    </row>
    <row r="84" spans="2:4" ht="11.85" customHeight="1" x14ac:dyDescent="0.3">
      <c r="B84" s="16"/>
      <c r="C84" s="16"/>
      <c r="D84" s="15"/>
    </row>
    <row r="85" spans="2:4" ht="11.85" customHeight="1" x14ac:dyDescent="0.3">
      <c r="B85" s="16"/>
      <c r="C85" s="16"/>
      <c r="D85" s="15"/>
    </row>
    <row r="86" spans="2:4" ht="11.85" customHeight="1" x14ac:dyDescent="0.3">
      <c r="B86" s="16"/>
      <c r="C86" s="16"/>
      <c r="D86" s="15"/>
    </row>
    <row r="87" spans="2:4" ht="11.85" customHeight="1" x14ac:dyDescent="0.3">
      <c r="B87" s="16"/>
      <c r="C87" s="16"/>
      <c r="D87" s="15"/>
    </row>
    <row r="88" spans="2:4" ht="11.85" customHeight="1" x14ac:dyDescent="0.3">
      <c r="B88" s="16"/>
      <c r="C88" s="16"/>
      <c r="D88" s="15"/>
    </row>
    <row r="89" spans="2:4" ht="11.85" customHeight="1" x14ac:dyDescent="0.3">
      <c r="B89" s="16"/>
      <c r="C89" s="16"/>
      <c r="D89" s="15"/>
    </row>
    <row r="90" spans="2:4" ht="11.85" customHeight="1" x14ac:dyDescent="0.3">
      <c r="B90" s="16"/>
      <c r="C90" s="16"/>
      <c r="D90" s="15"/>
    </row>
    <row r="91" spans="2:4" ht="11.85" customHeight="1" x14ac:dyDescent="0.3">
      <c r="B91" s="16"/>
      <c r="C91" s="16"/>
      <c r="D91" s="15"/>
    </row>
    <row r="92" spans="2:4" ht="11.85" customHeight="1" x14ac:dyDescent="0.3">
      <c r="B92" s="16"/>
      <c r="C92" s="16"/>
      <c r="D92" s="15"/>
    </row>
    <row r="93" spans="2:4" ht="11.85" customHeight="1" x14ac:dyDescent="0.3">
      <c r="B93" s="16"/>
      <c r="C93" s="16"/>
      <c r="D93" s="15"/>
    </row>
    <row r="94" spans="2:4" ht="11.85" customHeight="1" x14ac:dyDescent="0.3">
      <c r="B94" s="16"/>
      <c r="C94" s="16"/>
      <c r="D94" s="15"/>
    </row>
    <row r="95" spans="2:4" ht="11.85" customHeight="1" x14ac:dyDescent="0.3">
      <c r="B95" s="16"/>
      <c r="C95" s="16"/>
      <c r="D95" s="15"/>
    </row>
    <row r="96" spans="2:4" ht="11.85" customHeight="1" x14ac:dyDescent="0.3">
      <c r="B96" s="16"/>
      <c r="C96" s="16"/>
      <c r="D96" s="15"/>
    </row>
    <row r="97" spans="2:4" ht="11.85" customHeight="1" x14ac:dyDescent="0.3">
      <c r="B97" s="16"/>
      <c r="C97" s="16"/>
      <c r="D97" s="15"/>
    </row>
    <row r="98" spans="2:4" ht="11.85" customHeight="1" x14ac:dyDescent="0.3">
      <c r="B98" s="16"/>
      <c r="C98" s="16"/>
      <c r="D98" s="15"/>
    </row>
    <row r="99" spans="2:4" ht="11.85" customHeight="1" x14ac:dyDescent="0.3">
      <c r="B99" s="16"/>
      <c r="C99" s="16"/>
      <c r="D99" s="15"/>
    </row>
    <row r="100" spans="2:4" ht="11.85" customHeight="1" x14ac:dyDescent="0.3">
      <c r="B100" s="16"/>
      <c r="C100" s="16"/>
      <c r="D100" s="15"/>
    </row>
    <row r="101" spans="2:4" ht="11.85" customHeight="1" x14ac:dyDescent="0.3">
      <c r="B101" s="16"/>
      <c r="C101" s="16"/>
      <c r="D101" s="15"/>
    </row>
    <row r="102" spans="2:4" ht="11.85" customHeight="1" x14ac:dyDescent="0.3">
      <c r="B102" s="16"/>
      <c r="C102" s="16"/>
      <c r="D102" s="15"/>
    </row>
    <row r="103" spans="2:4" ht="11.85" customHeight="1" x14ac:dyDescent="0.3">
      <c r="B103" s="16"/>
      <c r="C103" s="16"/>
      <c r="D103" s="15"/>
    </row>
    <row r="104" spans="2:4" ht="11.85" customHeight="1" x14ac:dyDescent="0.3">
      <c r="B104" s="16"/>
      <c r="C104" s="16"/>
      <c r="D104" s="15"/>
    </row>
    <row r="105" spans="2:4" ht="11.85" customHeight="1" x14ac:dyDescent="0.3">
      <c r="B105" s="16"/>
      <c r="C105" s="16"/>
      <c r="D105" s="15"/>
    </row>
    <row r="106" spans="2:4" ht="11.85" customHeight="1" x14ac:dyDescent="0.3">
      <c r="B106" s="16"/>
      <c r="C106" s="16"/>
      <c r="D106" s="15"/>
    </row>
    <row r="107" spans="2:4" ht="11.85" customHeight="1" x14ac:dyDescent="0.3">
      <c r="B107" s="16"/>
      <c r="C107" s="16"/>
      <c r="D107" s="15"/>
    </row>
    <row r="108" spans="2:4" ht="11.85" customHeight="1" x14ac:dyDescent="0.3">
      <c r="B108" s="16"/>
      <c r="C108" s="16"/>
      <c r="D108" s="15"/>
    </row>
    <row r="109" spans="2:4" ht="11.85" customHeight="1" x14ac:dyDescent="0.3">
      <c r="B109" s="16"/>
      <c r="C109" s="16"/>
      <c r="D109" s="15"/>
    </row>
    <row r="110" spans="2:4" ht="11.85" customHeight="1" x14ac:dyDescent="0.3">
      <c r="B110" s="16"/>
      <c r="C110" s="16"/>
      <c r="D110" s="15"/>
    </row>
    <row r="111" spans="2:4" ht="11.85" customHeight="1" x14ac:dyDescent="0.3">
      <c r="B111" s="16"/>
      <c r="C111" s="16"/>
      <c r="D111" s="15"/>
    </row>
    <row r="112" spans="2:4" ht="11.85" customHeight="1" x14ac:dyDescent="0.3">
      <c r="B112" s="16"/>
      <c r="C112" s="16"/>
      <c r="D112" s="15"/>
    </row>
    <row r="113" spans="2:4" ht="11.85" customHeight="1" x14ac:dyDescent="0.3">
      <c r="B113" s="16"/>
      <c r="C113" s="16"/>
      <c r="D113" s="15"/>
    </row>
    <row r="114" spans="2:4" ht="11.85" customHeight="1" x14ac:dyDescent="0.3">
      <c r="B114" s="16"/>
      <c r="C114" s="16"/>
      <c r="D114" s="15"/>
    </row>
    <row r="115" spans="2:4" ht="11.85" customHeight="1" x14ac:dyDescent="0.3">
      <c r="B115" s="16"/>
      <c r="C115" s="16"/>
      <c r="D115" s="15"/>
    </row>
    <row r="116" spans="2:4" ht="11.85" customHeight="1" x14ac:dyDescent="0.3">
      <c r="B116" s="16"/>
      <c r="C116" s="16"/>
      <c r="D116" s="15"/>
    </row>
    <row r="117" spans="2:4" ht="11.85" customHeight="1" x14ac:dyDescent="0.3">
      <c r="B117" s="16"/>
      <c r="C117" s="16"/>
      <c r="D117" s="15"/>
    </row>
    <row r="118" spans="2:4" ht="11.85" customHeight="1" x14ac:dyDescent="0.3">
      <c r="B118" s="16"/>
      <c r="C118" s="16"/>
      <c r="D118" s="15"/>
    </row>
    <row r="119" spans="2:4" ht="11.85" customHeight="1" x14ac:dyDescent="0.3">
      <c r="B119" s="16"/>
      <c r="C119" s="16"/>
      <c r="D119" s="15"/>
    </row>
    <row r="120" spans="2:4" ht="11.85" customHeight="1" x14ac:dyDescent="0.3">
      <c r="B120" s="16"/>
      <c r="C120" s="16"/>
      <c r="D120" s="15"/>
    </row>
    <row r="121" spans="2:4" ht="11.85" customHeight="1" x14ac:dyDescent="0.3">
      <c r="B121" s="16"/>
      <c r="C121" s="16"/>
      <c r="D121" s="15"/>
    </row>
    <row r="122" spans="2:4" ht="11.85" customHeight="1" x14ac:dyDescent="0.3">
      <c r="B122" s="16"/>
      <c r="C122" s="16"/>
      <c r="D122" s="15"/>
    </row>
    <row r="123" spans="2:4" ht="11.85" customHeight="1" x14ac:dyDescent="0.3">
      <c r="B123" s="16"/>
      <c r="C123" s="16"/>
      <c r="D123" s="15"/>
    </row>
    <row r="124" spans="2:4" ht="11.85" customHeight="1" x14ac:dyDescent="0.3">
      <c r="B124" s="16"/>
      <c r="C124" s="16"/>
      <c r="D124" s="15"/>
    </row>
    <row r="125" spans="2:4" ht="11.85" customHeight="1" x14ac:dyDescent="0.3">
      <c r="B125" s="16"/>
      <c r="C125" s="16"/>
      <c r="D125" s="15"/>
    </row>
    <row r="126" spans="2:4" ht="11.85" customHeight="1" x14ac:dyDescent="0.3">
      <c r="B126" s="16"/>
      <c r="C126" s="16"/>
      <c r="D126" s="15"/>
    </row>
    <row r="127" spans="2:4" ht="11.85" customHeight="1" x14ac:dyDescent="0.3">
      <c r="B127" s="16"/>
      <c r="C127" s="16"/>
      <c r="D127" s="15"/>
    </row>
    <row r="128" spans="2:4" ht="11.85" customHeight="1" x14ac:dyDescent="0.3">
      <c r="B128" s="16"/>
      <c r="C128" s="16"/>
      <c r="D128" s="15"/>
    </row>
    <row r="129" spans="2:4" ht="11.85" customHeight="1" x14ac:dyDescent="0.3">
      <c r="B129" s="16"/>
      <c r="C129" s="16"/>
      <c r="D129" s="15"/>
    </row>
    <row r="130" spans="2:4" ht="11.85" customHeight="1" x14ac:dyDescent="0.3">
      <c r="B130" s="16"/>
      <c r="C130" s="16"/>
      <c r="D130" s="15"/>
    </row>
    <row r="131" spans="2:4" ht="11.85" customHeight="1" x14ac:dyDescent="0.3">
      <c r="B131" s="16"/>
      <c r="C131" s="16"/>
      <c r="D131" s="15"/>
    </row>
    <row r="132" spans="2:4" ht="11.85" customHeight="1" x14ac:dyDescent="0.3">
      <c r="B132" s="16"/>
      <c r="C132" s="16"/>
      <c r="D132" s="15"/>
    </row>
    <row r="133" spans="2:4" ht="11.85" customHeight="1" x14ac:dyDescent="0.3">
      <c r="B133" s="16"/>
      <c r="C133" s="16"/>
      <c r="D133" s="15"/>
    </row>
    <row r="134" spans="2:4" ht="11.85" customHeight="1" x14ac:dyDescent="0.3">
      <c r="B134" s="16"/>
      <c r="C134" s="16"/>
      <c r="D134" s="15"/>
    </row>
    <row r="135" spans="2:4" ht="11.85" customHeight="1" x14ac:dyDescent="0.3">
      <c r="B135" s="16"/>
      <c r="C135" s="16"/>
      <c r="D135" s="15"/>
    </row>
    <row r="136" spans="2:4" ht="11.85" customHeight="1" x14ac:dyDescent="0.3">
      <c r="B136" s="16"/>
      <c r="C136" s="16"/>
      <c r="D136" s="15"/>
    </row>
    <row r="137" spans="2:4" ht="11.85" customHeight="1" x14ac:dyDescent="0.3">
      <c r="B137" s="16"/>
      <c r="C137" s="16"/>
      <c r="D137" s="15"/>
    </row>
    <row r="138" spans="2:4" ht="11.85" customHeight="1" x14ac:dyDescent="0.3">
      <c r="B138" s="16"/>
      <c r="C138" s="16"/>
      <c r="D138" s="15"/>
    </row>
    <row r="139" spans="2:4" ht="11.85" customHeight="1" x14ac:dyDescent="0.3">
      <c r="B139" s="16"/>
      <c r="C139" s="16"/>
      <c r="D139" s="15"/>
    </row>
    <row r="140" spans="2:4" ht="11.85" customHeight="1" x14ac:dyDescent="0.3">
      <c r="B140" s="16"/>
      <c r="C140" s="16"/>
      <c r="D140" s="15"/>
    </row>
    <row r="141" spans="2:4" ht="11.85" customHeight="1" x14ac:dyDescent="0.3">
      <c r="B141" s="16"/>
      <c r="C141" s="16"/>
      <c r="D141" s="15"/>
    </row>
    <row r="142" spans="2:4" ht="11.85" customHeight="1" x14ac:dyDescent="0.3">
      <c r="B142" s="16"/>
      <c r="C142" s="16"/>
      <c r="D142" s="15"/>
    </row>
    <row r="143" spans="2:4" ht="11.85" customHeight="1" x14ac:dyDescent="0.3">
      <c r="B143" s="16"/>
      <c r="C143" s="16"/>
      <c r="D143" s="15"/>
    </row>
    <row r="144" spans="2:4" ht="11.85" customHeight="1" x14ac:dyDescent="0.3">
      <c r="B144" s="16"/>
      <c r="C144" s="16"/>
      <c r="D144" s="15"/>
    </row>
    <row r="145" spans="2:4" ht="11.85" customHeight="1" x14ac:dyDescent="0.3">
      <c r="B145" s="16"/>
      <c r="C145" s="16"/>
      <c r="D145" s="15"/>
    </row>
    <row r="146" spans="2:4" ht="11.85" customHeight="1" x14ac:dyDescent="0.3">
      <c r="B146" s="16"/>
      <c r="C146" s="16"/>
      <c r="D146" s="15"/>
    </row>
    <row r="147" spans="2:4" ht="11.85" customHeight="1" x14ac:dyDescent="0.3">
      <c r="B147" s="16"/>
      <c r="C147" s="16"/>
      <c r="D147" s="15"/>
    </row>
    <row r="148" spans="2:4" ht="11.85" customHeight="1" x14ac:dyDescent="0.3">
      <c r="B148" s="16"/>
      <c r="C148" s="16"/>
      <c r="D148" s="15"/>
    </row>
    <row r="149" spans="2:4" ht="11.85" customHeight="1" x14ac:dyDescent="0.3">
      <c r="B149" s="16"/>
      <c r="C149" s="16"/>
      <c r="D149" s="15"/>
    </row>
    <row r="150" spans="2:4" ht="11.85" customHeight="1" x14ac:dyDescent="0.3">
      <c r="B150" s="16"/>
      <c r="C150" s="16"/>
      <c r="D150" s="15"/>
    </row>
    <row r="151" spans="2:4" ht="11.85" customHeight="1" x14ac:dyDescent="0.3">
      <c r="B151" s="16"/>
      <c r="C151" s="16"/>
      <c r="D151" s="15"/>
    </row>
    <row r="152" spans="2:4" ht="11.85" customHeight="1" x14ac:dyDescent="0.3">
      <c r="B152" s="16"/>
      <c r="C152" s="16"/>
      <c r="D152" s="15"/>
    </row>
    <row r="153" spans="2:4" ht="11.85" customHeight="1" x14ac:dyDescent="0.3">
      <c r="B153" s="16"/>
      <c r="C153" s="16"/>
      <c r="D153" s="15"/>
    </row>
    <row r="154" spans="2:4" ht="11.85" customHeight="1" x14ac:dyDescent="0.3">
      <c r="B154" s="16"/>
      <c r="C154" s="16"/>
      <c r="D154" s="15"/>
    </row>
    <row r="155" spans="2:4" ht="11.85" customHeight="1" x14ac:dyDescent="0.3">
      <c r="B155" s="16"/>
      <c r="C155" s="16"/>
      <c r="D155" s="15"/>
    </row>
    <row r="156" spans="2:4" ht="11.85" customHeight="1" x14ac:dyDescent="0.3">
      <c r="B156" s="16"/>
      <c r="C156" s="16"/>
      <c r="D156" s="15"/>
    </row>
    <row r="157" spans="2:4" ht="11.85" customHeight="1" x14ac:dyDescent="0.3">
      <c r="B157" s="16"/>
      <c r="C157" s="16"/>
      <c r="D157" s="15"/>
    </row>
    <row r="158" spans="2:4" ht="11.85" customHeight="1" x14ac:dyDescent="0.3">
      <c r="B158" s="16"/>
      <c r="C158" s="16"/>
      <c r="D158" s="15"/>
    </row>
    <row r="159" spans="2:4" ht="11.85" customHeight="1" x14ac:dyDescent="0.3">
      <c r="B159" s="16"/>
      <c r="C159" s="16"/>
      <c r="D159" s="15"/>
    </row>
    <row r="160" spans="2:4" ht="11.85" customHeight="1" x14ac:dyDescent="0.3">
      <c r="B160" s="16"/>
      <c r="C160" s="16"/>
      <c r="D160" s="15"/>
    </row>
    <row r="161" spans="2:4" ht="11.85" customHeight="1" x14ac:dyDescent="0.3">
      <c r="B161" s="16"/>
      <c r="C161" s="16"/>
      <c r="D161" s="15"/>
    </row>
    <row r="162" spans="2:4" ht="11.85" customHeight="1" x14ac:dyDescent="0.3">
      <c r="B162" s="16"/>
      <c r="C162" s="16"/>
      <c r="D162" s="15"/>
    </row>
    <row r="163" spans="2:4" ht="11.85" customHeight="1" x14ac:dyDescent="0.3">
      <c r="B163" s="16"/>
      <c r="C163" s="16"/>
      <c r="D163" s="15"/>
    </row>
    <row r="164" spans="2:4" ht="11.85" customHeight="1" x14ac:dyDescent="0.3">
      <c r="B164" s="16"/>
      <c r="C164" s="16"/>
      <c r="D164" s="15"/>
    </row>
    <row r="165" spans="2:4" ht="11.85" customHeight="1" x14ac:dyDescent="0.3">
      <c r="B165" s="16"/>
      <c r="C165" s="16"/>
      <c r="D165" s="15"/>
    </row>
    <row r="166" spans="2:4" ht="11.85" customHeight="1" x14ac:dyDescent="0.3">
      <c r="B166" s="16"/>
      <c r="C166" s="16"/>
      <c r="D166" s="15"/>
    </row>
    <row r="167" spans="2:4" ht="11.85" customHeight="1" x14ac:dyDescent="0.3">
      <c r="B167" s="16"/>
      <c r="C167" s="16"/>
      <c r="D167" s="15"/>
    </row>
    <row r="168" spans="2:4" ht="11.85" customHeight="1" x14ac:dyDescent="0.3">
      <c r="B168" s="16"/>
      <c r="C168" s="16"/>
      <c r="D168" s="15"/>
    </row>
    <row r="169" spans="2:4" ht="11.85" customHeight="1" x14ac:dyDescent="0.3">
      <c r="B169" s="16"/>
      <c r="C169" s="16"/>
      <c r="D169" s="15"/>
    </row>
    <row r="170" spans="2:4" ht="11.85" customHeight="1" x14ac:dyDescent="0.3">
      <c r="B170" s="16"/>
      <c r="C170" s="16"/>
      <c r="D170" s="15"/>
    </row>
    <row r="171" spans="2:4" ht="11.85" customHeight="1" x14ac:dyDescent="0.3">
      <c r="B171" s="16"/>
      <c r="C171" s="16"/>
      <c r="D171" s="15"/>
    </row>
    <row r="172" spans="2:4" ht="11.85" customHeight="1" x14ac:dyDescent="0.3">
      <c r="B172" s="16"/>
      <c r="C172" s="16"/>
      <c r="D172" s="15"/>
    </row>
    <row r="173" spans="2:4" ht="11.85" customHeight="1" x14ac:dyDescent="0.3">
      <c r="B173" s="16"/>
      <c r="C173" s="16"/>
      <c r="D173" s="15"/>
    </row>
    <row r="174" spans="2:4" ht="11.85" customHeight="1" x14ac:dyDescent="0.3">
      <c r="B174" s="16"/>
      <c r="C174" s="16"/>
      <c r="D174" s="15"/>
    </row>
    <row r="175" spans="2:4" ht="11.85" customHeight="1" x14ac:dyDescent="0.3">
      <c r="B175" s="16"/>
      <c r="C175" s="16"/>
      <c r="D175" s="15"/>
    </row>
    <row r="176" spans="2:4" ht="11.85" customHeight="1" x14ac:dyDescent="0.3">
      <c r="B176" s="16"/>
      <c r="C176" s="16"/>
      <c r="D176" s="15"/>
    </row>
    <row r="177" spans="2:4" ht="11.85" customHeight="1" x14ac:dyDescent="0.3">
      <c r="B177" s="16"/>
      <c r="C177" s="16"/>
      <c r="D177" s="15"/>
    </row>
    <row r="178" spans="2:4" ht="11.85" customHeight="1" x14ac:dyDescent="0.3">
      <c r="B178" s="16"/>
      <c r="C178" s="16"/>
      <c r="D178" s="15"/>
    </row>
    <row r="179" spans="2:4" ht="11.85" customHeight="1" x14ac:dyDescent="0.3">
      <c r="B179" s="16"/>
      <c r="C179" s="16"/>
      <c r="D179" s="15"/>
    </row>
    <row r="180" spans="2:4" ht="11.85" customHeight="1" x14ac:dyDescent="0.3">
      <c r="B180" s="16"/>
      <c r="C180" s="16"/>
      <c r="D180" s="15"/>
    </row>
    <row r="181" spans="2:4" ht="11.85" customHeight="1" x14ac:dyDescent="0.3">
      <c r="B181" s="16"/>
      <c r="C181" s="16"/>
      <c r="D181" s="15"/>
    </row>
    <row r="182" spans="2:4" ht="11.85" customHeight="1" x14ac:dyDescent="0.3">
      <c r="B182" s="16"/>
      <c r="C182" s="16"/>
      <c r="D182" s="15"/>
    </row>
    <row r="183" spans="2:4" ht="11.85" customHeight="1" x14ac:dyDescent="0.3">
      <c r="B183" s="16"/>
      <c r="C183" s="16"/>
      <c r="D183" s="15"/>
    </row>
    <row r="184" spans="2:4" ht="11.85" customHeight="1" x14ac:dyDescent="0.3">
      <c r="B184" s="16"/>
      <c r="C184" s="16"/>
      <c r="D184" s="15"/>
    </row>
    <row r="185" spans="2:4" ht="11.85" customHeight="1" x14ac:dyDescent="0.3">
      <c r="B185" s="16"/>
      <c r="C185" s="16"/>
      <c r="D185" s="15"/>
    </row>
    <row r="186" spans="2:4" ht="11.85" customHeight="1" x14ac:dyDescent="0.3">
      <c r="B186" s="16"/>
      <c r="C186" s="16"/>
      <c r="D186" s="15"/>
    </row>
    <row r="187" spans="2:4" ht="11.85" customHeight="1" x14ac:dyDescent="0.3">
      <c r="B187" s="16"/>
      <c r="C187" s="16"/>
      <c r="D187" s="15"/>
    </row>
    <row r="188" spans="2:4" ht="11.85" customHeight="1" x14ac:dyDescent="0.3">
      <c r="B188" s="16"/>
      <c r="C188" s="16"/>
      <c r="D188" s="15"/>
    </row>
    <row r="189" spans="2:4" ht="11.85" customHeight="1" x14ac:dyDescent="0.3">
      <c r="B189" s="16"/>
      <c r="C189" s="16"/>
      <c r="D189" s="15"/>
    </row>
    <row r="190" spans="2:4" ht="11.85" customHeight="1" x14ac:dyDescent="0.3">
      <c r="B190" s="16"/>
      <c r="C190" s="16"/>
      <c r="D190" s="15"/>
    </row>
    <row r="191" spans="2:4" ht="11.85" customHeight="1" x14ac:dyDescent="0.3">
      <c r="B191" s="16"/>
      <c r="C191" s="16"/>
      <c r="D191" s="15"/>
    </row>
    <row r="192" spans="2:4" ht="11.85" customHeight="1" x14ac:dyDescent="0.3">
      <c r="B192" s="16"/>
      <c r="C192" s="16"/>
      <c r="D192" s="15"/>
    </row>
    <row r="193" spans="2:4" ht="11.85" customHeight="1" x14ac:dyDescent="0.3">
      <c r="B193" s="16"/>
      <c r="C193" s="16"/>
      <c r="D193" s="15"/>
    </row>
    <row r="194" spans="2:4" ht="11.85" customHeight="1" x14ac:dyDescent="0.3">
      <c r="B194" s="16"/>
      <c r="C194" s="16"/>
      <c r="D194" s="15"/>
    </row>
    <row r="195" spans="2:4" ht="11.85" customHeight="1" x14ac:dyDescent="0.3">
      <c r="B195" s="16"/>
      <c r="C195" s="16"/>
      <c r="D195" s="15"/>
    </row>
    <row r="196" spans="2:4" ht="11.85" customHeight="1" x14ac:dyDescent="0.3">
      <c r="B196" s="16"/>
      <c r="C196" s="16"/>
      <c r="D196" s="15"/>
    </row>
    <row r="197" spans="2:4" ht="11.85" customHeight="1" x14ac:dyDescent="0.3">
      <c r="B197" s="16"/>
      <c r="C197" s="16"/>
      <c r="D197" s="15"/>
    </row>
    <row r="198" spans="2:4" ht="11.85" customHeight="1" x14ac:dyDescent="0.3">
      <c r="B198" s="16"/>
      <c r="C198" s="16"/>
      <c r="D198" s="15"/>
    </row>
    <row r="199" spans="2:4" ht="11.85" customHeight="1" x14ac:dyDescent="0.3">
      <c r="B199" s="16"/>
      <c r="C199" s="16"/>
      <c r="D199" s="15"/>
    </row>
    <row r="200" spans="2:4" ht="11.85" customHeight="1" x14ac:dyDescent="0.3">
      <c r="B200" s="16"/>
      <c r="C200" s="16"/>
      <c r="D200" s="15"/>
    </row>
    <row r="201" spans="2:4" ht="11.85" customHeight="1" x14ac:dyDescent="0.3">
      <c r="B201" s="16"/>
      <c r="C201" s="16"/>
      <c r="D201" s="15"/>
    </row>
    <row r="202" spans="2:4" ht="11.85" customHeight="1" x14ac:dyDescent="0.3">
      <c r="B202" s="16"/>
      <c r="C202" s="16"/>
      <c r="D202" s="15"/>
    </row>
    <row r="203" spans="2:4" ht="11.85" customHeight="1" x14ac:dyDescent="0.3">
      <c r="B203" s="16"/>
      <c r="C203" s="16"/>
      <c r="D203" s="15"/>
    </row>
    <row r="204" spans="2:4" ht="11.85" customHeight="1" x14ac:dyDescent="0.3">
      <c r="B204" s="16"/>
      <c r="C204" s="16"/>
      <c r="D204" s="15"/>
    </row>
    <row r="205" spans="2:4" ht="11.85" customHeight="1" x14ac:dyDescent="0.3">
      <c r="B205" s="16"/>
      <c r="C205" s="16"/>
      <c r="D205" s="15"/>
    </row>
    <row r="206" spans="2:4" ht="11.85" customHeight="1" x14ac:dyDescent="0.3">
      <c r="B206" s="16"/>
      <c r="C206" s="16"/>
      <c r="D206" s="15"/>
    </row>
    <row r="207" spans="2:4" ht="11.85" customHeight="1" x14ac:dyDescent="0.3">
      <c r="B207" s="16"/>
      <c r="C207" s="16"/>
      <c r="D207" s="15"/>
    </row>
    <row r="208" spans="2:4" ht="11.85" customHeight="1" x14ac:dyDescent="0.3">
      <c r="B208" s="16"/>
      <c r="C208" s="16"/>
      <c r="D208" s="15"/>
    </row>
    <row r="209" spans="2:4" ht="11.85" customHeight="1" x14ac:dyDescent="0.3">
      <c r="B209" s="16"/>
      <c r="C209" s="16"/>
      <c r="D209" s="15"/>
    </row>
    <row r="210" spans="2:4" ht="11.85" customHeight="1" x14ac:dyDescent="0.3">
      <c r="B210" s="16"/>
      <c r="C210" s="16"/>
      <c r="D210" s="15"/>
    </row>
    <row r="211" spans="2:4" ht="11.85" customHeight="1" x14ac:dyDescent="0.3">
      <c r="B211" s="16"/>
      <c r="C211" s="16"/>
      <c r="D211" s="15"/>
    </row>
    <row r="212" spans="2:4" ht="11.85" customHeight="1" x14ac:dyDescent="0.3">
      <c r="B212" s="16"/>
      <c r="C212" s="16"/>
      <c r="D212" s="15"/>
    </row>
    <row r="213" spans="2:4" ht="11.85" customHeight="1" x14ac:dyDescent="0.3">
      <c r="B213" s="16"/>
      <c r="C213" s="16"/>
      <c r="D213" s="15"/>
    </row>
    <row r="214" spans="2:4" ht="11.85" customHeight="1" x14ac:dyDescent="0.3">
      <c r="B214" s="16"/>
      <c r="C214" s="16"/>
      <c r="D214" s="15"/>
    </row>
    <row r="215" spans="2:4" ht="11.85" customHeight="1" x14ac:dyDescent="0.3">
      <c r="B215" s="16"/>
      <c r="C215" s="16"/>
      <c r="D215" s="15"/>
    </row>
    <row r="216" spans="2:4" ht="11.85" customHeight="1" x14ac:dyDescent="0.3">
      <c r="B216" s="16"/>
      <c r="C216" s="16"/>
      <c r="D216" s="15"/>
    </row>
    <row r="217" spans="2:4" ht="11.85" customHeight="1" x14ac:dyDescent="0.3">
      <c r="B217" s="16"/>
      <c r="C217" s="16"/>
      <c r="D217" s="15"/>
    </row>
    <row r="218" spans="2:4" ht="11.85" customHeight="1" x14ac:dyDescent="0.3">
      <c r="B218" s="16"/>
      <c r="C218" s="16"/>
      <c r="D218" s="15"/>
    </row>
    <row r="219" spans="2:4" ht="11.85" customHeight="1" x14ac:dyDescent="0.3">
      <c r="B219" s="16"/>
      <c r="C219" s="16"/>
      <c r="D219" s="15"/>
    </row>
    <row r="220" spans="2:4" ht="11.85" customHeight="1" x14ac:dyDescent="0.3">
      <c r="B220" s="16"/>
      <c r="C220" s="16"/>
      <c r="D220" s="15"/>
    </row>
    <row r="221" spans="2:4" ht="11.85" customHeight="1" x14ac:dyDescent="0.3">
      <c r="B221" s="16"/>
      <c r="C221" s="16"/>
      <c r="D221" s="15"/>
    </row>
    <row r="222" spans="2:4" ht="11.85" customHeight="1" x14ac:dyDescent="0.3">
      <c r="B222" s="16"/>
      <c r="C222" s="16"/>
      <c r="D222" s="15"/>
    </row>
    <row r="223" spans="2:4" ht="11.85" customHeight="1" x14ac:dyDescent="0.3">
      <c r="B223" s="16"/>
      <c r="C223" s="16"/>
      <c r="D223" s="15"/>
    </row>
    <row r="224" spans="2:4" ht="11.85" customHeight="1" x14ac:dyDescent="0.3">
      <c r="B224" s="16"/>
      <c r="C224" s="16"/>
      <c r="D224" s="15"/>
    </row>
    <row r="225" spans="2:4" ht="11.85" customHeight="1" x14ac:dyDescent="0.3">
      <c r="B225" s="16"/>
      <c r="C225" s="16"/>
      <c r="D225" s="15"/>
    </row>
    <row r="226" spans="2:4" ht="11.85" customHeight="1" x14ac:dyDescent="0.3">
      <c r="B226" s="16"/>
      <c r="C226" s="16"/>
      <c r="D226" s="15"/>
    </row>
    <row r="227" spans="2:4" ht="11.85" customHeight="1" x14ac:dyDescent="0.3">
      <c r="B227" s="16"/>
      <c r="C227" s="16"/>
      <c r="D227" s="15"/>
    </row>
    <row r="228" spans="2:4" ht="11.85" customHeight="1" x14ac:dyDescent="0.3">
      <c r="B228" s="16"/>
      <c r="C228" s="16"/>
      <c r="D228" s="15"/>
    </row>
    <row r="229" spans="2:4" ht="11.85" customHeight="1" x14ac:dyDescent="0.3">
      <c r="B229" s="16"/>
      <c r="C229" s="16"/>
      <c r="D229" s="15"/>
    </row>
    <row r="230" spans="2:4" ht="11.85" customHeight="1" x14ac:dyDescent="0.3">
      <c r="B230" s="16"/>
      <c r="C230" s="16"/>
      <c r="D230" s="15"/>
    </row>
    <row r="231" spans="2:4" ht="11.85" customHeight="1" x14ac:dyDescent="0.3">
      <c r="B231" s="16"/>
      <c r="C231" s="16"/>
      <c r="D231" s="15"/>
    </row>
    <row r="232" spans="2:4" ht="11.85" customHeight="1" x14ac:dyDescent="0.3">
      <c r="B232" s="16"/>
      <c r="C232" s="16"/>
      <c r="D232" s="15"/>
    </row>
    <row r="233" spans="2:4" ht="11.85" customHeight="1" x14ac:dyDescent="0.3">
      <c r="B233" s="16"/>
      <c r="C233" s="16"/>
      <c r="D233" s="15"/>
    </row>
    <row r="234" spans="2:4" ht="11.85" customHeight="1" x14ac:dyDescent="0.3">
      <c r="B234" s="16"/>
      <c r="C234" s="16"/>
      <c r="D234" s="15"/>
    </row>
    <row r="235" spans="2:4" ht="11.85" customHeight="1" x14ac:dyDescent="0.3">
      <c r="B235" s="16"/>
      <c r="C235" s="16"/>
      <c r="D235" s="15"/>
    </row>
    <row r="236" spans="2:4" ht="11.85" customHeight="1" x14ac:dyDescent="0.3">
      <c r="B236" s="16"/>
      <c r="C236" s="16"/>
      <c r="D236" s="15"/>
    </row>
    <row r="237" spans="2:4" ht="11.85" customHeight="1" x14ac:dyDescent="0.3">
      <c r="B237" s="16"/>
      <c r="C237" s="16"/>
      <c r="D237" s="15"/>
    </row>
    <row r="238" spans="2:4" ht="11.85" customHeight="1" x14ac:dyDescent="0.3">
      <c r="B238" s="16"/>
      <c r="C238" s="16"/>
      <c r="D238" s="15"/>
    </row>
    <row r="239" spans="2:4" ht="11.85" customHeight="1" x14ac:dyDescent="0.3">
      <c r="B239" s="16"/>
      <c r="C239" s="16"/>
      <c r="D239" s="15"/>
    </row>
    <row r="240" spans="2:4" ht="11.85" customHeight="1" x14ac:dyDescent="0.3">
      <c r="B240" s="16"/>
      <c r="C240" s="16"/>
      <c r="D240" s="15"/>
    </row>
    <row r="241" spans="2:4" ht="11.85" customHeight="1" x14ac:dyDescent="0.3">
      <c r="B241" s="16"/>
      <c r="C241" s="16"/>
      <c r="D241" s="15"/>
    </row>
    <row r="242" spans="2:4" ht="11.85" customHeight="1" x14ac:dyDescent="0.3">
      <c r="B242" s="16"/>
      <c r="C242" s="16"/>
      <c r="D242" s="15"/>
    </row>
    <row r="243" spans="2:4" ht="11.85" customHeight="1" x14ac:dyDescent="0.3">
      <c r="B243" s="16"/>
      <c r="C243" s="16"/>
      <c r="D243" s="15"/>
    </row>
    <row r="244" spans="2:4" ht="11.85" customHeight="1" x14ac:dyDescent="0.3">
      <c r="B244" s="16"/>
      <c r="C244" s="16"/>
      <c r="D244" s="15"/>
    </row>
    <row r="245" spans="2:4" ht="11.85" customHeight="1" x14ac:dyDescent="0.3">
      <c r="B245" s="16"/>
      <c r="C245" s="16"/>
      <c r="D245" s="15"/>
    </row>
    <row r="246" spans="2:4" ht="11.85" customHeight="1" x14ac:dyDescent="0.3">
      <c r="B246" s="16"/>
      <c r="C246" s="16"/>
      <c r="D246" s="15"/>
    </row>
    <row r="247" spans="2:4" ht="11.85" customHeight="1" x14ac:dyDescent="0.3">
      <c r="B247" s="16"/>
      <c r="C247" s="16"/>
      <c r="D247" s="15"/>
    </row>
    <row r="248" spans="2:4" ht="11.85" customHeight="1" x14ac:dyDescent="0.3">
      <c r="B248" s="16"/>
      <c r="C248" s="16"/>
      <c r="D248" s="15"/>
    </row>
    <row r="249" spans="2:4" ht="11.85" customHeight="1" x14ac:dyDescent="0.3">
      <c r="B249" s="16"/>
      <c r="C249" s="16"/>
      <c r="D249" s="15"/>
    </row>
    <row r="250" spans="2:4" ht="11.85" customHeight="1" x14ac:dyDescent="0.3">
      <c r="B250" s="16"/>
      <c r="C250" s="16"/>
      <c r="D250" s="15"/>
    </row>
    <row r="251" spans="2:4" ht="11.85" customHeight="1" x14ac:dyDescent="0.3">
      <c r="B251" s="16"/>
      <c r="C251" s="16"/>
      <c r="D251" s="15"/>
    </row>
    <row r="252" spans="2:4" ht="11.85" customHeight="1" x14ac:dyDescent="0.3">
      <c r="B252" s="16"/>
      <c r="C252" s="16"/>
      <c r="D252" s="15"/>
    </row>
    <row r="253" spans="2:4" ht="11.85" customHeight="1" x14ac:dyDescent="0.3">
      <c r="B253" s="16"/>
      <c r="C253" s="16"/>
      <c r="D253" s="15"/>
    </row>
    <row r="254" spans="2:4" ht="11.85" customHeight="1" x14ac:dyDescent="0.3">
      <c r="B254" s="16"/>
      <c r="C254" s="16"/>
      <c r="D254" s="15"/>
    </row>
    <row r="255" spans="2:4" ht="11.85" customHeight="1" x14ac:dyDescent="0.3">
      <c r="B255" s="16"/>
      <c r="C255" s="16"/>
      <c r="D255" s="15"/>
    </row>
    <row r="256" spans="2:4" ht="11.85" customHeight="1" x14ac:dyDescent="0.3">
      <c r="B256" s="16"/>
      <c r="C256" s="16"/>
      <c r="D256" s="15"/>
    </row>
    <row r="257" spans="2:4" ht="11.85" customHeight="1" x14ac:dyDescent="0.3">
      <c r="B257" s="16"/>
      <c r="C257" s="16"/>
      <c r="D257" s="15"/>
    </row>
    <row r="258" spans="2:4" ht="11.85" customHeight="1" x14ac:dyDescent="0.3">
      <c r="B258" s="16"/>
      <c r="C258" s="16"/>
      <c r="D258" s="15"/>
    </row>
    <row r="259" spans="2:4" ht="11.85" customHeight="1" x14ac:dyDescent="0.3">
      <c r="B259" s="16"/>
      <c r="C259" s="16"/>
      <c r="D259" s="15"/>
    </row>
    <row r="260" spans="2:4" ht="11.85" customHeight="1" x14ac:dyDescent="0.3">
      <c r="B260" s="16"/>
      <c r="C260" s="16"/>
      <c r="D260" s="15"/>
    </row>
    <row r="261" spans="2:4" ht="11.85" customHeight="1" x14ac:dyDescent="0.3">
      <c r="B261" s="16"/>
      <c r="C261" s="16"/>
      <c r="D261" s="15"/>
    </row>
    <row r="262" spans="2:4" ht="11.85" customHeight="1" x14ac:dyDescent="0.3">
      <c r="B262" s="16"/>
      <c r="C262" s="16"/>
      <c r="D262" s="15"/>
    </row>
    <row r="263" spans="2:4" ht="11.85" customHeight="1" x14ac:dyDescent="0.3">
      <c r="B263" s="16"/>
      <c r="C263" s="16"/>
      <c r="D263" s="15"/>
    </row>
    <row r="264" spans="2:4" ht="11.85" customHeight="1" x14ac:dyDescent="0.3">
      <c r="B264" s="16"/>
      <c r="C264" s="16"/>
      <c r="D264" s="15"/>
    </row>
    <row r="265" spans="2:4" ht="11.85" customHeight="1" x14ac:dyDescent="0.3">
      <c r="B265" s="16"/>
      <c r="C265" s="16"/>
      <c r="D265" s="15"/>
    </row>
    <row r="266" spans="2:4" ht="11.85" customHeight="1" x14ac:dyDescent="0.3">
      <c r="B266" s="16"/>
      <c r="C266" s="16"/>
      <c r="D266" s="15"/>
    </row>
    <row r="267" spans="2:4" ht="11.85" customHeight="1" x14ac:dyDescent="0.3">
      <c r="B267" s="16"/>
      <c r="C267" s="16"/>
      <c r="D267" s="15"/>
    </row>
    <row r="268" spans="2:4" ht="11.85" customHeight="1" x14ac:dyDescent="0.3">
      <c r="B268" s="16"/>
      <c r="C268" s="16"/>
      <c r="D268" s="15"/>
    </row>
    <row r="269" spans="2:4" ht="11.85" customHeight="1" x14ac:dyDescent="0.3">
      <c r="B269" s="16"/>
      <c r="C269" s="16"/>
      <c r="D269" s="15"/>
    </row>
    <row r="270" spans="2:4" ht="11.85" customHeight="1" x14ac:dyDescent="0.3">
      <c r="B270" s="16"/>
      <c r="C270" s="16"/>
      <c r="D270" s="15"/>
    </row>
    <row r="271" spans="2:4" ht="11.85" customHeight="1" x14ac:dyDescent="0.3">
      <c r="B271" s="16"/>
      <c r="C271" s="16"/>
      <c r="D271" s="15"/>
    </row>
    <row r="272" spans="2:4" ht="11.85" customHeight="1" x14ac:dyDescent="0.3">
      <c r="B272" s="16"/>
      <c r="C272" s="16"/>
      <c r="D272" s="15"/>
    </row>
    <row r="273" spans="2:4" ht="11.85" customHeight="1" x14ac:dyDescent="0.3">
      <c r="B273" s="16"/>
      <c r="C273" s="16"/>
      <c r="D273" s="15"/>
    </row>
    <row r="274" spans="2:4" ht="11.85" customHeight="1" x14ac:dyDescent="0.3">
      <c r="B274" s="16"/>
      <c r="C274" s="16"/>
      <c r="D274" s="15"/>
    </row>
    <row r="275" spans="2:4" ht="11.85" customHeight="1" x14ac:dyDescent="0.3">
      <c r="B275" s="16"/>
      <c r="C275" s="16"/>
      <c r="D275" s="15"/>
    </row>
    <row r="276" spans="2:4" ht="11.85" customHeight="1" x14ac:dyDescent="0.3">
      <c r="B276" s="16"/>
      <c r="C276" s="16"/>
      <c r="D276" s="15"/>
    </row>
    <row r="277" spans="2:4" ht="11.85" customHeight="1" x14ac:dyDescent="0.3">
      <c r="B277" s="16"/>
      <c r="C277" s="16"/>
      <c r="D277" s="15"/>
    </row>
    <row r="278" spans="2:4" ht="11.85" customHeight="1" x14ac:dyDescent="0.3">
      <c r="B278" s="16"/>
      <c r="D278" s="15"/>
    </row>
    <row r="279" spans="2:4" ht="11.85" customHeight="1" x14ac:dyDescent="0.3">
      <c r="B279" s="16"/>
      <c r="D279" s="15"/>
    </row>
    <row r="280" spans="2:4" ht="11.85" customHeight="1" x14ac:dyDescent="0.3">
      <c r="B280" s="16"/>
      <c r="D280" s="15"/>
    </row>
    <row r="281" spans="2:4" ht="11.85" customHeight="1" x14ac:dyDescent="0.3">
      <c r="B281" s="16"/>
    </row>
    <row r="282" spans="2:4" ht="11.85" customHeight="1" x14ac:dyDescent="0.3">
      <c r="B282" s="16"/>
    </row>
    <row r="283" spans="2:4" ht="11.85" customHeight="1" x14ac:dyDescent="0.3">
      <c r="B283" s="16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2BC-CF37-4487-A1CD-6F3323ADBC03}">
  <dimension ref="A1:IX727"/>
  <sheetViews>
    <sheetView topLeftCell="A13" zoomScale="70" zoomScaleNormal="70" workbookViewId="0">
      <selection activeCell="E42" sqref="E42"/>
    </sheetView>
  </sheetViews>
  <sheetFormatPr baseColWidth="10" defaultColWidth="14.44140625" defaultRowHeight="15" x14ac:dyDescent="0.3"/>
  <cols>
    <col min="1" max="1" width="5" style="45" customWidth="1"/>
    <col min="2" max="4" width="10.77734375" style="45" customWidth="1"/>
    <col min="5" max="22" width="10.77734375" style="35" customWidth="1"/>
    <col min="23" max="33" width="18.33203125" style="35" customWidth="1"/>
    <col min="34" max="256" width="14.44140625" style="45"/>
    <col min="257" max="257" width="14.44140625" style="37"/>
    <col min="258" max="258" width="5.109375" style="37" customWidth="1"/>
    <col min="259" max="260" width="14.44140625" style="37"/>
    <col min="261" max="261" width="5.109375" style="37" customWidth="1"/>
    <col min="262" max="262" width="18.33203125" style="37" customWidth="1"/>
    <col min="263" max="263" width="14.44140625" style="37"/>
    <col min="264" max="264" width="5.109375" style="37" customWidth="1"/>
    <col min="265" max="513" width="14.44140625" style="37"/>
    <col min="514" max="514" width="5.109375" style="37" customWidth="1"/>
    <col min="515" max="516" width="14.44140625" style="37"/>
    <col min="517" max="517" width="5.109375" style="37" customWidth="1"/>
    <col min="518" max="518" width="18.33203125" style="37" customWidth="1"/>
    <col min="519" max="519" width="14.44140625" style="37"/>
    <col min="520" max="520" width="5.109375" style="37" customWidth="1"/>
    <col min="521" max="769" width="14.44140625" style="37"/>
    <col min="770" max="770" width="5.109375" style="37" customWidth="1"/>
    <col min="771" max="772" width="14.44140625" style="37"/>
    <col min="773" max="773" width="5.109375" style="37" customWidth="1"/>
    <col min="774" max="774" width="18.33203125" style="37" customWidth="1"/>
    <col min="775" max="775" width="14.44140625" style="37"/>
    <col min="776" max="776" width="5.109375" style="37" customWidth="1"/>
    <col min="777" max="1025" width="14.44140625" style="37"/>
    <col min="1026" max="1026" width="5.109375" style="37" customWidth="1"/>
    <col min="1027" max="1028" width="14.44140625" style="37"/>
    <col min="1029" max="1029" width="5.109375" style="37" customWidth="1"/>
    <col min="1030" max="1030" width="18.33203125" style="37" customWidth="1"/>
    <col min="1031" max="1031" width="14.44140625" style="37"/>
    <col min="1032" max="1032" width="5.109375" style="37" customWidth="1"/>
    <col min="1033" max="1281" width="14.44140625" style="37"/>
    <col min="1282" max="1282" width="5.109375" style="37" customWidth="1"/>
    <col min="1283" max="1284" width="14.44140625" style="37"/>
    <col min="1285" max="1285" width="5.109375" style="37" customWidth="1"/>
    <col min="1286" max="1286" width="18.33203125" style="37" customWidth="1"/>
    <col min="1287" max="1287" width="14.44140625" style="37"/>
    <col min="1288" max="1288" width="5.109375" style="37" customWidth="1"/>
    <col min="1289" max="1537" width="14.44140625" style="37"/>
    <col min="1538" max="1538" width="5.109375" style="37" customWidth="1"/>
    <col min="1539" max="1540" width="14.44140625" style="37"/>
    <col min="1541" max="1541" width="5.109375" style="37" customWidth="1"/>
    <col min="1542" max="1542" width="18.33203125" style="37" customWidth="1"/>
    <col min="1543" max="1543" width="14.44140625" style="37"/>
    <col min="1544" max="1544" width="5.109375" style="37" customWidth="1"/>
    <col min="1545" max="1793" width="14.44140625" style="37"/>
    <col min="1794" max="1794" width="5.109375" style="37" customWidth="1"/>
    <col min="1795" max="1796" width="14.44140625" style="37"/>
    <col min="1797" max="1797" width="5.109375" style="37" customWidth="1"/>
    <col min="1798" max="1798" width="18.33203125" style="37" customWidth="1"/>
    <col min="1799" max="1799" width="14.44140625" style="37"/>
    <col min="1800" max="1800" width="5.109375" style="37" customWidth="1"/>
    <col min="1801" max="2049" width="14.44140625" style="37"/>
    <col min="2050" max="2050" width="5.109375" style="37" customWidth="1"/>
    <col min="2051" max="2052" width="14.44140625" style="37"/>
    <col min="2053" max="2053" width="5.109375" style="37" customWidth="1"/>
    <col min="2054" max="2054" width="18.33203125" style="37" customWidth="1"/>
    <col min="2055" max="2055" width="14.44140625" style="37"/>
    <col min="2056" max="2056" width="5.109375" style="37" customWidth="1"/>
    <col min="2057" max="2305" width="14.44140625" style="37"/>
    <col min="2306" max="2306" width="5.109375" style="37" customWidth="1"/>
    <col min="2307" max="2308" width="14.44140625" style="37"/>
    <col min="2309" max="2309" width="5.109375" style="37" customWidth="1"/>
    <col min="2310" max="2310" width="18.33203125" style="37" customWidth="1"/>
    <col min="2311" max="2311" width="14.44140625" style="37"/>
    <col min="2312" max="2312" width="5.109375" style="37" customWidth="1"/>
    <col min="2313" max="2561" width="14.44140625" style="37"/>
    <col min="2562" max="2562" width="5.109375" style="37" customWidth="1"/>
    <col min="2563" max="2564" width="14.44140625" style="37"/>
    <col min="2565" max="2565" width="5.109375" style="37" customWidth="1"/>
    <col min="2566" max="2566" width="18.33203125" style="37" customWidth="1"/>
    <col min="2567" max="2567" width="14.44140625" style="37"/>
    <col min="2568" max="2568" width="5.109375" style="37" customWidth="1"/>
    <col min="2569" max="2817" width="14.44140625" style="37"/>
    <col min="2818" max="2818" width="5.109375" style="37" customWidth="1"/>
    <col min="2819" max="2820" width="14.44140625" style="37"/>
    <col min="2821" max="2821" width="5.109375" style="37" customWidth="1"/>
    <col min="2822" max="2822" width="18.33203125" style="37" customWidth="1"/>
    <col min="2823" max="2823" width="14.44140625" style="37"/>
    <col min="2824" max="2824" width="5.109375" style="37" customWidth="1"/>
    <col min="2825" max="3073" width="14.44140625" style="37"/>
    <col min="3074" max="3074" width="5.109375" style="37" customWidth="1"/>
    <col min="3075" max="3076" width="14.44140625" style="37"/>
    <col min="3077" max="3077" width="5.109375" style="37" customWidth="1"/>
    <col min="3078" max="3078" width="18.33203125" style="37" customWidth="1"/>
    <col min="3079" max="3079" width="14.44140625" style="37"/>
    <col min="3080" max="3080" width="5.109375" style="37" customWidth="1"/>
    <col min="3081" max="3329" width="14.44140625" style="37"/>
    <col min="3330" max="3330" width="5.109375" style="37" customWidth="1"/>
    <col min="3331" max="3332" width="14.44140625" style="37"/>
    <col min="3333" max="3333" width="5.109375" style="37" customWidth="1"/>
    <col min="3334" max="3334" width="18.33203125" style="37" customWidth="1"/>
    <col min="3335" max="3335" width="14.44140625" style="37"/>
    <col min="3336" max="3336" width="5.109375" style="37" customWidth="1"/>
    <col min="3337" max="3585" width="14.44140625" style="37"/>
    <col min="3586" max="3586" width="5.109375" style="37" customWidth="1"/>
    <col min="3587" max="3588" width="14.44140625" style="37"/>
    <col min="3589" max="3589" width="5.109375" style="37" customWidth="1"/>
    <col min="3590" max="3590" width="18.33203125" style="37" customWidth="1"/>
    <col min="3591" max="3591" width="14.44140625" style="37"/>
    <col min="3592" max="3592" width="5.109375" style="37" customWidth="1"/>
    <col min="3593" max="3841" width="14.44140625" style="37"/>
    <col min="3842" max="3842" width="5.109375" style="37" customWidth="1"/>
    <col min="3843" max="3844" width="14.44140625" style="37"/>
    <col min="3845" max="3845" width="5.109375" style="37" customWidth="1"/>
    <col min="3846" max="3846" width="18.33203125" style="37" customWidth="1"/>
    <col min="3847" max="3847" width="14.44140625" style="37"/>
    <col min="3848" max="3848" width="5.109375" style="37" customWidth="1"/>
    <col min="3849" max="4097" width="14.44140625" style="37"/>
    <col min="4098" max="4098" width="5.109375" style="37" customWidth="1"/>
    <col min="4099" max="4100" width="14.44140625" style="37"/>
    <col min="4101" max="4101" width="5.109375" style="37" customWidth="1"/>
    <col min="4102" max="4102" width="18.33203125" style="37" customWidth="1"/>
    <col min="4103" max="4103" width="14.44140625" style="37"/>
    <col min="4104" max="4104" width="5.109375" style="37" customWidth="1"/>
    <col min="4105" max="4353" width="14.44140625" style="37"/>
    <col min="4354" max="4354" width="5.109375" style="37" customWidth="1"/>
    <col min="4355" max="4356" width="14.44140625" style="37"/>
    <col min="4357" max="4357" width="5.109375" style="37" customWidth="1"/>
    <col min="4358" max="4358" width="18.33203125" style="37" customWidth="1"/>
    <col min="4359" max="4359" width="14.44140625" style="37"/>
    <col min="4360" max="4360" width="5.109375" style="37" customWidth="1"/>
    <col min="4361" max="4609" width="14.44140625" style="37"/>
    <col min="4610" max="4610" width="5.109375" style="37" customWidth="1"/>
    <col min="4611" max="4612" width="14.44140625" style="37"/>
    <col min="4613" max="4613" width="5.109375" style="37" customWidth="1"/>
    <col min="4614" max="4614" width="18.33203125" style="37" customWidth="1"/>
    <col min="4615" max="4615" width="14.44140625" style="37"/>
    <col min="4616" max="4616" width="5.109375" style="37" customWidth="1"/>
    <col min="4617" max="4865" width="14.44140625" style="37"/>
    <col min="4866" max="4866" width="5.109375" style="37" customWidth="1"/>
    <col min="4867" max="4868" width="14.44140625" style="37"/>
    <col min="4869" max="4869" width="5.109375" style="37" customWidth="1"/>
    <col min="4870" max="4870" width="18.33203125" style="37" customWidth="1"/>
    <col min="4871" max="4871" width="14.44140625" style="37"/>
    <col min="4872" max="4872" width="5.109375" style="37" customWidth="1"/>
    <col min="4873" max="5121" width="14.44140625" style="37"/>
    <col min="5122" max="5122" width="5.109375" style="37" customWidth="1"/>
    <col min="5123" max="5124" width="14.44140625" style="37"/>
    <col min="5125" max="5125" width="5.109375" style="37" customWidth="1"/>
    <col min="5126" max="5126" width="18.33203125" style="37" customWidth="1"/>
    <col min="5127" max="5127" width="14.44140625" style="37"/>
    <col min="5128" max="5128" width="5.109375" style="37" customWidth="1"/>
    <col min="5129" max="5377" width="14.44140625" style="37"/>
    <col min="5378" max="5378" width="5.109375" style="37" customWidth="1"/>
    <col min="5379" max="5380" width="14.44140625" style="37"/>
    <col min="5381" max="5381" width="5.109375" style="37" customWidth="1"/>
    <col min="5382" max="5382" width="18.33203125" style="37" customWidth="1"/>
    <col min="5383" max="5383" width="14.44140625" style="37"/>
    <col min="5384" max="5384" width="5.109375" style="37" customWidth="1"/>
    <col min="5385" max="5633" width="14.44140625" style="37"/>
    <col min="5634" max="5634" width="5.109375" style="37" customWidth="1"/>
    <col min="5635" max="5636" width="14.44140625" style="37"/>
    <col min="5637" max="5637" width="5.109375" style="37" customWidth="1"/>
    <col min="5638" max="5638" width="18.33203125" style="37" customWidth="1"/>
    <col min="5639" max="5639" width="14.44140625" style="37"/>
    <col min="5640" max="5640" width="5.109375" style="37" customWidth="1"/>
    <col min="5641" max="5889" width="14.44140625" style="37"/>
    <col min="5890" max="5890" width="5.109375" style="37" customWidth="1"/>
    <col min="5891" max="5892" width="14.44140625" style="37"/>
    <col min="5893" max="5893" width="5.109375" style="37" customWidth="1"/>
    <col min="5894" max="5894" width="18.33203125" style="37" customWidth="1"/>
    <col min="5895" max="5895" width="14.44140625" style="37"/>
    <col min="5896" max="5896" width="5.109375" style="37" customWidth="1"/>
    <col min="5897" max="6145" width="14.44140625" style="37"/>
    <col min="6146" max="6146" width="5.109375" style="37" customWidth="1"/>
    <col min="6147" max="6148" width="14.44140625" style="37"/>
    <col min="6149" max="6149" width="5.109375" style="37" customWidth="1"/>
    <col min="6150" max="6150" width="18.33203125" style="37" customWidth="1"/>
    <col min="6151" max="6151" width="14.44140625" style="37"/>
    <col min="6152" max="6152" width="5.109375" style="37" customWidth="1"/>
    <col min="6153" max="6401" width="14.44140625" style="37"/>
    <col min="6402" max="6402" width="5.109375" style="37" customWidth="1"/>
    <col min="6403" max="6404" width="14.44140625" style="37"/>
    <col min="6405" max="6405" width="5.109375" style="37" customWidth="1"/>
    <col min="6406" max="6406" width="18.33203125" style="37" customWidth="1"/>
    <col min="6407" max="6407" width="14.44140625" style="37"/>
    <col min="6408" max="6408" width="5.109375" style="37" customWidth="1"/>
    <col min="6409" max="6657" width="14.44140625" style="37"/>
    <col min="6658" max="6658" width="5.109375" style="37" customWidth="1"/>
    <col min="6659" max="6660" width="14.44140625" style="37"/>
    <col min="6661" max="6661" width="5.109375" style="37" customWidth="1"/>
    <col min="6662" max="6662" width="18.33203125" style="37" customWidth="1"/>
    <col min="6663" max="6663" width="14.44140625" style="37"/>
    <col min="6664" max="6664" width="5.109375" style="37" customWidth="1"/>
    <col min="6665" max="6913" width="14.44140625" style="37"/>
    <col min="6914" max="6914" width="5.109375" style="37" customWidth="1"/>
    <col min="6915" max="6916" width="14.44140625" style="37"/>
    <col min="6917" max="6917" width="5.109375" style="37" customWidth="1"/>
    <col min="6918" max="6918" width="18.33203125" style="37" customWidth="1"/>
    <col min="6919" max="6919" width="14.44140625" style="37"/>
    <col min="6920" max="6920" width="5.109375" style="37" customWidth="1"/>
    <col min="6921" max="7169" width="14.44140625" style="37"/>
    <col min="7170" max="7170" width="5.109375" style="37" customWidth="1"/>
    <col min="7171" max="7172" width="14.44140625" style="37"/>
    <col min="7173" max="7173" width="5.109375" style="37" customWidth="1"/>
    <col min="7174" max="7174" width="18.33203125" style="37" customWidth="1"/>
    <col min="7175" max="7175" width="14.44140625" style="37"/>
    <col min="7176" max="7176" width="5.109375" style="37" customWidth="1"/>
    <col min="7177" max="7425" width="14.44140625" style="37"/>
    <col min="7426" max="7426" width="5.109375" style="37" customWidth="1"/>
    <col min="7427" max="7428" width="14.44140625" style="37"/>
    <col min="7429" max="7429" width="5.109375" style="37" customWidth="1"/>
    <col min="7430" max="7430" width="18.33203125" style="37" customWidth="1"/>
    <col min="7431" max="7431" width="14.44140625" style="37"/>
    <col min="7432" max="7432" width="5.109375" style="37" customWidth="1"/>
    <col min="7433" max="7681" width="14.44140625" style="37"/>
    <col min="7682" max="7682" width="5.109375" style="37" customWidth="1"/>
    <col min="7683" max="7684" width="14.44140625" style="37"/>
    <col min="7685" max="7685" width="5.109375" style="37" customWidth="1"/>
    <col min="7686" max="7686" width="18.33203125" style="37" customWidth="1"/>
    <col min="7687" max="7687" width="14.44140625" style="37"/>
    <col min="7688" max="7688" width="5.109375" style="37" customWidth="1"/>
    <col min="7689" max="7937" width="14.44140625" style="37"/>
    <col min="7938" max="7938" width="5.109375" style="37" customWidth="1"/>
    <col min="7939" max="7940" width="14.44140625" style="37"/>
    <col min="7941" max="7941" width="5.109375" style="37" customWidth="1"/>
    <col min="7942" max="7942" width="18.33203125" style="37" customWidth="1"/>
    <col min="7943" max="7943" width="14.44140625" style="37"/>
    <col min="7944" max="7944" width="5.109375" style="37" customWidth="1"/>
    <col min="7945" max="8193" width="14.44140625" style="37"/>
    <col min="8194" max="8194" width="5.109375" style="37" customWidth="1"/>
    <col min="8195" max="8196" width="14.44140625" style="37"/>
    <col min="8197" max="8197" width="5.109375" style="37" customWidth="1"/>
    <col min="8198" max="8198" width="18.33203125" style="37" customWidth="1"/>
    <col min="8199" max="8199" width="14.44140625" style="37"/>
    <col min="8200" max="8200" width="5.109375" style="37" customWidth="1"/>
    <col min="8201" max="8449" width="14.44140625" style="37"/>
    <col min="8450" max="8450" width="5.109375" style="37" customWidth="1"/>
    <col min="8451" max="8452" width="14.44140625" style="37"/>
    <col min="8453" max="8453" width="5.109375" style="37" customWidth="1"/>
    <col min="8454" max="8454" width="18.33203125" style="37" customWidth="1"/>
    <col min="8455" max="8455" width="14.44140625" style="37"/>
    <col min="8456" max="8456" width="5.109375" style="37" customWidth="1"/>
    <col min="8457" max="8705" width="14.44140625" style="37"/>
    <col min="8706" max="8706" width="5.109375" style="37" customWidth="1"/>
    <col min="8707" max="8708" width="14.44140625" style="37"/>
    <col min="8709" max="8709" width="5.109375" style="37" customWidth="1"/>
    <col min="8710" max="8710" width="18.33203125" style="37" customWidth="1"/>
    <col min="8711" max="8711" width="14.44140625" style="37"/>
    <col min="8712" max="8712" width="5.109375" style="37" customWidth="1"/>
    <col min="8713" max="8961" width="14.44140625" style="37"/>
    <col min="8962" max="8962" width="5.109375" style="37" customWidth="1"/>
    <col min="8963" max="8964" width="14.44140625" style="37"/>
    <col min="8965" max="8965" width="5.109375" style="37" customWidth="1"/>
    <col min="8966" max="8966" width="18.33203125" style="37" customWidth="1"/>
    <col min="8967" max="8967" width="14.44140625" style="37"/>
    <col min="8968" max="8968" width="5.109375" style="37" customWidth="1"/>
    <col min="8969" max="9217" width="14.44140625" style="37"/>
    <col min="9218" max="9218" width="5.109375" style="37" customWidth="1"/>
    <col min="9219" max="9220" width="14.44140625" style="37"/>
    <col min="9221" max="9221" width="5.109375" style="37" customWidth="1"/>
    <col min="9222" max="9222" width="18.33203125" style="37" customWidth="1"/>
    <col min="9223" max="9223" width="14.44140625" style="37"/>
    <col min="9224" max="9224" width="5.109375" style="37" customWidth="1"/>
    <col min="9225" max="9473" width="14.44140625" style="37"/>
    <col min="9474" max="9474" width="5.109375" style="37" customWidth="1"/>
    <col min="9475" max="9476" width="14.44140625" style="37"/>
    <col min="9477" max="9477" width="5.109375" style="37" customWidth="1"/>
    <col min="9478" max="9478" width="18.33203125" style="37" customWidth="1"/>
    <col min="9479" max="9479" width="14.44140625" style="37"/>
    <col min="9480" max="9480" width="5.109375" style="37" customWidth="1"/>
    <col min="9481" max="9729" width="14.44140625" style="37"/>
    <col min="9730" max="9730" width="5.109375" style="37" customWidth="1"/>
    <col min="9731" max="9732" width="14.44140625" style="37"/>
    <col min="9733" max="9733" width="5.109375" style="37" customWidth="1"/>
    <col min="9734" max="9734" width="18.33203125" style="37" customWidth="1"/>
    <col min="9735" max="9735" width="14.44140625" style="37"/>
    <col min="9736" max="9736" width="5.109375" style="37" customWidth="1"/>
    <col min="9737" max="9985" width="14.44140625" style="37"/>
    <col min="9986" max="9986" width="5.109375" style="37" customWidth="1"/>
    <col min="9987" max="9988" width="14.44140625" style="37"/>
    <col min="9989" max="9989" width="5.109375" style="37" customWidth="1"/>
    <col min="9990" max="9990" width="18.33203125" style="37" customWidth="1"/>
    <col min="9991" max="9991" width="14.44140625" style="37"/>
    <col min="9992" max="9992" width="5.109375" style="37" customWidth="1"/>
    <col min="9993" max="10241" width="14.44140625" style="37"/>
    <col min="10242" max="10242" width="5.109375" style="37" customWidth="1"/>
    <col min="10243" max="10244" width="14.44140625" style="37"/>
    <col min="10245" max="10245" width="5.109375" style="37" customWidth="1"/>
    <col min="10246" max="10246" width="18.33203125" style="37" customWidth="1"/>
    <col min="10247" max="10247" width="14.44140625" style="37"/>
    <col min="10248" max="10248" width="5.109375" style="37" customWidth="1"/>
    <col min="10249" max="10497" width="14.44140625" style="37"/>
    <col min="10498" max="10498" width="5.109375" style="37" customWidth="1"/>
    <col min="10499" max="10500" width="14.44140625" style="37"/>
    <col min="10501" max="10501" width="5.109375" style="37" customWidth="1"/>
    <col min="10502" max="10502" width="18.33203125" style="37" customWidth="1"/>
    <col min="10503" max="10503" width="14.44140625" style="37"/>
    <col min="10504" max="10504" width="5.109375" style="37" customWidth="1"/>
    <col min="10505" max="10753" width="14.44140625" style="37"/>
    <col min="10754" max="10754" width="5.109375" style="37" customWidth="1"/>
    <col min="10755" max="10756" width="14.44140625" style="37"/>
    <col min="10757" max="10757" width="5.109375" style="37" customWidth="1"/>
    <col min="10758" max="10758" width="18.33203125" style="37" customWidth="1"/>
    <col min="10759" max="10759" width="14.44140625" style="37"/>
    <col min="10760" max="10760" width="5.109375" style="37" customWidth="1"/>
    <col min="10761" max="11009" width="14.44140625" style="37"/>
    <col min="11010" max="11010" width="5.109375" style="37" customWidth="1"/>
    <col min="11011" max="11012" width="14.44140625" style="37"/>
    <col min="11013" max="11013" width="5.109375" style="37" customWidth="1"/>
    <col min="11014" max="11014" width="18.33203125" style="37" customWidth="1"/>
    <col min="11015" max="11015" width="14.44140625" style="37"/>
    <col min="11016" max="11016" width="5.109375" style="37" customWidth="1"/>
    <col min="11017" max="11265" width="14.44140625" style="37"/>
    <col min="11266" max="11266" width="5.109375" style="37" customWidth="1"/>
    <col min="11267" max="11268" width="14.44140625" style="37"/>
    <col min="11269" max="11269" width="5.109375" style="37" customWidth="1"/>
    <col min="11270" max="11270" width="18.33203125" style="37" customWidth="1"/>
    <col min="11271" max="11271" width="14.44140625" style="37"/>
    <col min="11272" max="11272" width="5.109375" style="37" customWidth="1"/>
    <col min="11273" max="11521" width="14.44140625" style="37"/>
    <col min="11522" max="11522" width="5.109375" style="37" customWidth="1"/>
    <col min="11523" max="11524" width="14.44140625" style="37"/>
    <col min="11525" max="11525" width="5.109375" style="37" customWidth="1"/>
    <col min="11526" max="11526" width="18.33203125" style="37" customWidth="1"/>
    <col min="11527" max="11527" width="14.44140625" style="37"/>
    <col min="11528" max="11528" width="5.109375" style="37" customWidth="1"/>
    <col min="11529" max="11777" width="14.44140625" style="37"/>
    <col min="11778" max="11778" width="5.109375" style="37" customWidth="1"/>
    <col min="11779" max="11780" width="14.44140625" style="37"/>
    <col min="11781" max="11781" width="5.109375" style="37" customWidth="1"/>
    <col min="11782" max="11782" width="18.33203125" style="37" customWidth="1"/>
    <col min="11783" max="11783" width="14.44140625" style="37"/>
    <col min="11784" max="11784" width="5.109375" style="37" customWidth="1"/>
    <col min="11785" max="12033" width="14.44140625" style="37"/>
    <col min="12034" max="12034" width="5.109375" style="37" customWidth="1"/>
    <col min="12035" max="12036" width="14.44140625" style="37"/>
    <col min="12037" max="12037" width="5.109375" style="37" customWidth="1"/>
    <col min="12038" max="12038" width="18.33203125" style="37" customWidth="1"/>
    <col min="12039" max="12039" width="14.44140625" style="37"/>
    <col min="12040" max="12040" width="5.109375" style="37" customWidth="1"/>
    <col min="12041" max="12289" width="14.44140625" style="37"/>
    <col min="12290" max="12290" width="5.109375" style="37" customWidth="1"/>
    <col min="12291" max="12292" width="14.44140625" style="37"/>
    <col min="12293" max="12293" width="5.109375" style="37" customWidth="1"/>
    <col min="12294" max="12294" width="18.33203125" style="37" customWidth="1"/>
    <col min="12295" max="12295" width="14.44140625" style="37"/>
    <col min="12296" max="12296" width="5.109375" style="37" customWidth="1"/>
    <col min="12297" max="12545" width="14.44140625" style="37"/>
    <col min="12546" max="12546" width="5.109375" style="37" customWidth="1"/>
    <col min="12547" max="12548" width="14.44140625" style="37"/>
    <col min="12549" max="12549" width="5.109375" style="37" customWidth="1"/>
    <col min="12550" max="12550" width="18.33203125" style="37" customWidth="1"/>
    <col min="12551" max="12551" width="14.44140625" style="37"/>
    <col min="12552" max="12552" width="5.109375" style="37" customWidth="1"/>
    <col min="12553" max="12801" width="14.44140625" style="37"/>
    <col min="12802" max="12802" width="5.109375" style="37" customWidth="1"/>
    <col min="12803" max="12804" width="14.44140625" style="37"/>
    <col min="12805" max="12805" width="5.109375" style="37" customWidth="1"/>
    <col min="12806" max="12806" width="18.33203125" style="37" customWidth="1"/>
    <col min="12807" max="12807" width="14.44140625" style="37"/>
    <col min="12808" max="12808" width="5.109375" style="37" customWidth="1"/>
    <col min="12809" max="13057" width="14.44140625" style="37"/>
    <col min="13058" max="13058" width="5.109375" style="37" customWidth="1"/>
    <col min="13059" max="13060" width="14.44140625" style="37"/>
    <col min="13061" max="13061" width="5.109375" style="37" customWidth="1"/>
    <col min="13062" max="13062" width="18.33203125" style="37" customWidth="1"/>
    <col min="13063" max="13063" width="14.44140625" style="37"/>
    <col min="13064" max="13064" width="5.109375" style="37" customWidth="1"/>
    <col min="13065" max="13313" width="14.44140625" style="37"/>
    <col min="13314" max="13314" width="5.109375" style="37" customWidth="1"/>
    <col min="13315" max="13316" width="14.44140625" style="37"/>
    <col min="13317" max="13317" width="5.109375" style="37" customWidth="1"/>
    <col min="13318" max="13318" width="18.33203125" style="37" customWidth="1"/>
    <col min="13319" max="13319" width="14.44140625" style="37"/>
    <col min="13320" max="13320" width="5.109375" style="37" customWidth="1"/>
    <col min="13321" max="13569" width="14.44140625" style="37"/>
    <col min="13570" max="13570" width="5.109375" style="37" customWidth="1"/>
    <col min="13571" max="13572" width="14.44140625" style="37"/>
    <col min="13573" max="13573" width="5.109375" style="37" customWidth="1"/>
    <col min="13574" max="13574" width="18.33203125" style="37" customWidth="1"/>
    <col min="13575" max="13575" width="14.44140625" style="37"/>
    <col min="13576" max="13576" width="5.109375" style="37" customWidth="1"/>
    <col min="13577" max="13825" width="14.44140625" style="37"/>
    <col min="13826" max="13826" width="5.109375" style="37" customWidth="1"/>
    <col min="13827" max="13828" width="14.44140625" style="37"/>
    <col min="13829" max="13829" width="5.109375" style="37" customWidth="1"/>
    <col min="13830" max="13830" width="18.33203125" style="37" customWidth="1"/>
    <col min="13831" max="13831" width="14.44140625" style="37"/>
    <col min="13832" max="13832" width="5.109375" style="37" customWidth="1"/>
    <col min="13833" max="14081" width="14.44140625" style="37"/>
    <col min="14082" max="14082" width="5.109375" style="37" customWidth="1"/>
    <col min="14083" max="14084" width="14.44140625" style="37"/>
    <col min="14085" max="14085" width="5.109375" style="37" customWidth="1"/>
    <col min="14086" max="14086" width="18.33203125" style="37" customWidth="1"/>
    <col min="14087" max="14087" width="14.44140625" style="37"/>
    <col min="14088" max="14088" width="5.109375" style="37" customWidth="1"/>
    <col min="14089" max="14337" width="14.44140625" style="37"/>
    <col min="14338" max="14338" width="5.109375" style="37" customWidth="1"/>
    <col min="14339" max="14340" width="14.44140625" style="37"/>
    <col min="14341" max="14341" width="5.109375" style="37" customWidth="1"/>
    <col min="14342" max="14342" width="18.33203125" style="37" customWidth="1"/>
    <col min="14343" max="14343" width="14.44140625" style="37"/>
    <col min="14344" max="14344" width="5.109375" style="37" customWidth="1"/>
    <col min="14345" max="14593" width="14.44140625" style="37"/>
    <col min="14594" max="14594" width="5.109375" style="37" customWidth="1"/>
    <col min="14595" max="14596" width="14.44140625" style="37"/>
    <col min="14597" max="14597" width="5.109375" style="37" customWidth="1"/>
    <col min="14598" max="14598" width="18.33203125" style="37" customWidth="1"/>
    <col min="14599" max="14599" width="14.44140625" style="37"/>
    <col min="14600" max="14600" width="5.109375" style="37" customWidth="1"/>
    <col min="14601" max="14849" width="14.44140625" style="37"/>
    <col min="14850" max="14850" width="5.109375" style="37" customWidth="1"/>
    <col min="14851" max="14852" width="14.44140625" style="37"/>
    <col min="14853" max="14853" width="5.109375" style="37" customWidth="1"/>
    <col min="14854" max="14854" width="18.33203125" style="37" customWidth="1"/>
    <col min="14855" max="14855" width="14.44140625" style="37"/>
    <col min="14856" max="14856" width="5.109375" style="37" customWidth="1"/>
    <col min="14857" max="15105" width="14.44140625" style="37"/>
    <col min="15106" max="15106" width="5.109375" style="37" customWidth="1"/>
    <col min="15107" max="15108" width="14.44140625" style="37"/>
    <col min="15109" max="15109" width="5.109375" style="37" customWidth="1"/>
    <col min="15110" max="15110" width="18.33203125" style="37" customWidth="1"/>
    <col min="15111" max="15111" width="14.44140625" style="37"/>
    <col min="15112" max="15112" width="5.109375" style="37" customWidth="1"/>
    <col min="15113" max="15361" width="14.44140625" style="37"/>
    <col min="15362" max="15362" width="5.109375" style="37" customWidth="1"/>
    <col min="15363" max="15364" width="14.44140625" style="37"/>
    <col min="15365" max="15365" width="5.109375" style="37" customWidth="1"/>
    <col min="15366" max="15366" width="18.33203125" style="37" customWidth="1"/>
    <col min="15367" max="15367" width="14.44140625" style="37"/>
    <col min="15368" max="15368" width="5.109375" style="37" customWidth="1"/>
    <col min="15369" max="15617" width="14.44140625" style="37"/>
    <col min="15618" max="15618" width="5.109375" style="37" customWidth="1"/>
    <col min="15619" max="15620" width="14.44140625" style="37"/>
    <col min="15621" max="15621" width="5.109375" style="37" customWidth="1"/>
    <col min="15622" max="15622" width="18.33203125" style="37" customWidth="1"/>
    <col min="15623" max="15623" width="14.44140625" style="37"/>
    <col min="15624" max="15624" width="5.109375" style="37" customWidth="1"/>
    <col min="15625" max="15873" width="14.44140625" style="37"/>
    <col min="15874" max="15874" width="5.109375" style="37" customWidth="1"/>
    <col min="15875" max="15876" width="14.44140625" style="37"/>
    <col min="15877" max="15877" width="5.109375" style="37" customWidth="1"/>
    <col min="15878" max="15878" width="18.33203125" style="37" customWidth="1"/>
    <col min="15879" max="15879" width="14.44140625" style="37"/>
    <col min="15880" max="15880" width="5.109375" style="37" customWidth="1"/>
    <col min="15881" max="16129" width="14.44140625" style="37"/>
    <col min="16130" max="16130" width="5.109375" style="37" customWidth="1"/>
    <col min="16131" max="16132" width="14.44140625" style="37"/>
    <col min="16133" max="16133" width="5.109375" style="37" customWidth="1"/>
    <col min="16134" max="16134" width="18.33203125" style="37" customWidth="1"/>
    <col min="16135" max="16135" width="14.44140625" style="37"/>
    <col min="16136" max="16136" width="5.109375" style="37" customWidth="1"/>
    <col min="16137" max="16384" width="14.44140625" style="37"/>
  </cols>
  <sheetData>
    <row r="1" spans="1:256" ht="13.05" customHeight="1" x14ac:dyDescent="0.3">
      <c r="A1" s="37"/>
      <c r="B1" s="38"/>
      <c r="C1" s="38"/>
      <c r="D1" s="38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3.05" customHeight="1" x14ac:dyDescent="0.3">
      <c r="A2" s="37"/>
      <c r="B2" s="36" t="s">
        <v>33</v>
      </c>
      <c r="C2" s="36"/>
      <c r="D2" s="36"/>
      <c r="E2" s="36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</row>
    <row r="3" spans="1:256" ht="13.05" customHeight="1" x14ac:dyDescent="0.3">
      <c r="A3" s="37"/>
      <c r="B3" s="39" t="s">
        <v>18</v>
      </c>
      <c r="C3" s="40"/>
      <c r="D3" s="40"/>
      <c r="E3" s="40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</row>
    <row r="4" spans="1:256" ht="13.05" customHeight="1" x14ac:dyDescent="0.3">
      <c r="A4" s="40"/>
      <c r="B4" s="39"/>
      <c r="C4" s="40"/>
      <c r="D4" s="40"/>
      <c r="E4" s="40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 ht="13.05" customHeight="1" thickBot="1" x14ac:dyDescent="0.35">
      <c r="A5" s="55"/>
      <c r="B5" s="41" t="s">
        <v>22</v>
      </c>
      <c r="C5" s="41"/>
      <c r="D5" s="60"/>
      <c r="E5" s="60"/>
      <c r="F5" s="59"/>
      <c r="G5" s="59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 ht="13.05" customHeight="1" x14ac:dyDescent="0.3">
      <c r="A6" s="47"/>
      <c r="B6" s="50" t="s">
        <v>52</v>
      </c>
      <c r="C6" s="40"/>
      <c r="D6" s="40"/>
      <c r="E6" s="40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 ht="13.05" customHeight="1" x14ac:dyDescent="0.3">
      <c r="A7" s="47"/>
      <c r="B7" s="50" t="s">
        <v>48</v>
      </c>
      <c r="C7" s="40"/>
      <c r="D7" s="40"/>
      <c r="E7" s="40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 ht="13.05" customHeight="1" x14ac:dyDescent="0.3">
      <c r="A8" s="47"/>
      <c r="B8" s="50"/>
      <c r="C8" s="40"/>
      <c r="D8" s="40"/>
      <c r="E8" s="40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spans="1:256" ht="13.05" customHeight="1" thickBot="1" x14ac:dyDescent="0.35">
      <c r="A9" s="37"/>
      <c r="B9" s="41" t="s">
        <v>35</v>
      </c>
      <c r="C9" s="42"/>
      <c r="D9" s="57"/>
      <c r="E9" s="58"/>
      <c r="F9" s="58"/>
      <c r="G9" s="57"/>
      <c r="H9" s="37"/>
      <c r="I9" s="37"/>
      <c r="J9" s="37"/>
      <c r="K9" s="37"/>
      <c r="L9" s="37"/>
      <c r="M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</row>
    <row r="10" spans="1:256" ht="13.05" customHeight="1" x14ac:dyDescent="0.3">
      <c r="A10" s="37"/>
      <c r="B10" s="50" t="s">
        <v>36</v>
      </c>
      <c r="C10" s="50" t="s">
        <v>37</v>
      </c>
      <c r="D10" s="50" t="s">
        <v>38</v>
      </c>
      <c r="E10" s="47" t="s">
        <v>39</v>
      </c>
      <c r="F10" s="50" t="s">
        <v>40</v>
      </c>
      <c r="G10" s="50" t="s">
        <v>41</v>
      </c>
      <c r="H10" s="43"/>
      <c r="I10" s="37"/>
      <c r="J10" s="37"/>
      <c r="K10" s="37"/>
      <c r="L10" s="37"/>
      <c r="M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</row>
    <row r="11" spans="1:256" ht="13.05" customHeight="1" x14ac:dyDescent="0.3">
      <c r="A11" s="37"/>
      <c r="B11" s="54" t="str">
        <f>[1]!obMake("FixingDates"&amp;COLUMN()&amp;ROW(),"double[]",B12:B31)</f>
        <v>FixingDates211 
[11970]</v>
      </c>
      <c r="C11" s="54" t="str">
        <f>[1]!obMake("PaymentDates"&amp;COLUMN()&amp;ROW(),"double[]",C12:C31)</f>
        <v>PaymentDates311 
[11971]</v>
      </c>
      <c r="D11" s="54" t="str">
        <f>[1]!obMake("SwapRates"&amp;COLUMN()&amp;ROW(),"double[]",D12:D31)</f>
        <v>SwapRates411 
[11968]</v>
      </c>
      <c r="E11" s="54" t="str">
        <f>[1]!obMake("Notional"&amp;COLUMN()&amp;ROW(),"double",E12)</f>
        <v>Notional511 
[11964]</v>
      </c>
      <c r="F11" s="54" t="str">
        <f>[1]!obMake("IsPayFix","boolean",F12)</f>
        <v>IsPayFix 
[11966]</v>
      </c>
      <c r="G11" s="54" t="str">
        <f>[1]!obMake("CurveIndexNames"&amp;COLUMN()&amp;ROW(),"String[]",G12:G13)</f>
        <v>CurveIndexNames711 
[11962]</v>
      </c>
      <c r="H11" s="43"/>
      <c r="I11" s="37"/>
      <c r="J11" s="37"/>
      <c r="K11" s="37"/>
      <c r="L11" s="37"/>
      <c r="M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</row>
    <row r="12" spans="1:256" ht="13.05" customHeight="1" x14ac:dyDescent="0.3">
      <c r="A12" s="37"/>
      <c r="B12" s="3">
        <v>0</v>
      </c>
      <c r="C12" s="2">
        <v>0.5</v>
      </c>
      <c r="D12" s="2">
        <v>0.02</v>
      </c>
      <c r="E12" s="2">
        <v>100</v>
      </c>
      <c r="F12" s="2" t="b">
        <f>TRUE</f>
        <v>1</v>
      </c>
      <c r="G12" s="85" t="s">
        <v>27</v>
      </c>
      <c r="H12" s="43"/>
      <c r="I12" s="37"/>
      <c r="J12" s="37"/>
      <c r="K12" s="37"/>
      <c r="L12" s="37"/>
      <c r="M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</row>
    <row r="13" spans="1:256" ht="13.05" customHeight="1" x14ac:dyDescent="0.3">
      <c r="A13" s="37"/>
      <c r="B13" s="2">
        <f t="shared" ref="B13:C28" si="0">B12+0.5</f>
        <v>0.5</v>
      </c>
      <c r="C13" s="2">
        <f t="shared" si="0"/>
        <v>1</v>
      </c>
      <c r="D13" s="2">
        <f t="shared" ref="D13:D31" si="1">D12</f>
        <v>0.02</v>
      </c>
      <c r="G13" s="85" t="s">
        <v>28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 ht="13.05" customHeight="1" x14ac:dyDescent="0.3">
      <c r="A14" s="37"/>
      <c r="B14" s="2">
        <f t="shared" si="0"/>
        <v>1</v>
      </c>
      <c r="C14" s="2">
        <f t="shared" si="0"/>
        <v>1.5</v>
      </c>
      <c r="D14" s="2">
        <f t="shared" si="1"/>
        <v>0.02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 ht="13.05" customHeight="1" x14ac:dyDescent="0.3">
      <c r="A15" s="37"/>
      <c r="B15" s="2">
        <f t="shared" si="0"/>
        <v>1.5</v>
      </c>
      <c r="C15" s="2">
        <f t="shared" si="0"/>
        <v>2</v>
      </c>
      <c r="D15" s="2">
        <f t="shared" si="1"/>
        <v>0.02</v>
      </c>
      <c r="E15" s="44"/>
      <c r="F15" s="43"/>
      <c r="G15" s="43"/>
      <c r="H15" s="43"/>
      <c r="I15" s="43"/>
      <c r="J15" s="43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</row>
    <row r="16" spans="1:256" ht="13.05" customHeight="1" x14ac:dyDescent="0.3">
      <c r="A16" s="37"/>
      <c r="B16" s="2">
        <f t="shared" si="0"/>
        <v>2</v>
      </c>
      <c r="C16" s="2">
        <f t="shared" si="0"/>
        <v>2.5</v>
      </c>
      <c r="D16" s="2">
        <f t="shared" si="1"/>
        <v>0.02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</row>
    <row r="17" spans="1:256" ht="13.05" customHeight="1" x14ac:dyDescent="0.3">
      <c r="A17" s="37"/>
      <c r="B17" s="2">
        <f t="shared" si="0"/>
        <v>2.5</v>
      </c>
      <c r="C17" s="2">
        <f t="shared" si="0"/>
        <v>3</v>
      </c>
      <c r="D17" s="2">
        <f t="shared" si="1"/>
        <v>0.02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</row>
    <row r="18" spans="1:256" ht="13.05" customHeight="1" x14ac:dyDescent="0.3">
      <c r="A18" s="37"/>
      <c r="B18" s="2">
        <f t="shared" si="0"/>
        <v>3</v>
      </c>
      <c r="C18" s="2">
        <f t="shared" si="0"/>
        <v>3.5</v>
      </c>
      <c r="D18" s="2">
        <f t="shared" si="1"/>
        <v>0.02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P18" s="37"/>
      <c r="IT18" s="37"/>
      <c r="IU18" s="37"/>
      <c r="IV18" s="37"/>
    </row>
    <row r="19" spans="1:256" ht="13.05" customHeight="1" x14ac:dyDescent="0.3">
      <c r="A19" s="37"/>
      <c r="B19" s="2">
        <f t="shared" si="0"/>
        <v>3.5</v>
      </c>
      <c r="C19" s="2">
        <f t="shared" si="0"/>
        <v>4</v>
      </c>
      <c r="D19" s="2">
        <f t="shared" si="1"/>
        <v>0.02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P19" s="37"/>
      <c r="IT19" s="37"/>
      <c r="IU19" s="37"/>
      <c r="IV19" s="37"/>
    </row>
    <row r="20" spans="1:256" ht="13.05" customHeight="1" x14ac:dyDescent="0.3">
      <c r="A20" s="37"/>
      <c r="B20" s="2">
        <f t="shared" si="0"/>
        <v>4</v>
      </c>
      <c r="C20" s="2">
        <f t="shared" si="0"/>
        <v>4.5</v>
      </c>
      <c r="D20" s="2">
        <f t="shared" si="1"/>
        <v>0.02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P20" s="37"/>
      <c r="IT20" s="37"/>
      <c r="IU20" s="37"/>
      <c r="IV20" s="37"/>
    </row>
    <row r="21" spans="1:256" ht="13.05" customHeight="1" x14ac:dyDescent="0.3">
      <c r="A21" s="37"/>
      <c r="B21" s="2">
        <f t="shared" si="0"/>
        <v>4.5</v>
      </c>
      <c r="C21" s="2">
        <f t="shared" si="0"/>
        <v>5</v>
      </c>
      <c r="D21" s="2">
        <f t="shared" si="1"/>
        <v>0.02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P21" s="37"/>
      <c r="IT21" s="37"/>
      <c r="IU21" s="37"/>
      <c r="IV21" s="37"/>
    </row>
    <row r="22" spans="1:256" ht="13.05" customHeight="1" x14ac:dyDescent="0.3">
      <c r="A22" s="37"/>
      <c r="B22" s="2">
        <f t="shared" si="0"/>
        <v>5</v>
      </c>
      <c r="C22" s="2">
        <f t="shared" si="0"/>
        <v>5.5</v>
      </c>
      <c r="D22" s="2">
        <f t="shared" si="1"/>
        <v>0.02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P22" s="37"/>
      <c r="IT22" s="37"/>
      <c r="IU22" s="37"/>
      <c r="IV22" s="37"/>
    </row>
    <row r="23" spans="1:256" ht="13.05" customHeight="1" x14ac:dyDescent="0.3">
      <c r="A23" s="37"/>
      <c r="B23" s="2">
        <f t="shared" si="0"/>
        <v>5.5</v>
      </c>
      <c r="C23" s="2">
        <f t="shared" si="0"/>
        <v>6</v>
      </c>
      <c r="D23" s="2">
        <f t="shared" si="1"/>
        <v>0.02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P23" s="37"/>
      <c r="IT23" s="37"/>
      <c r="IU23" s="37"/>
      <c r="IV23" s="37"/>
    </row>
    <row r="24" spans="1:256" ht="13.05" customHeight="1" x14ac:dyDescent="0.3">
      <c r="A24" s="37"/>
      <c r="B24" s="2">
        <f t="shared" si="0"/>
        <v>6</v>
      </c>
      <c r="C24" s="2">
        <f t="shared" si="0"/>
        <v>6.5</v>
      </c>
      <c r="D24" s="2">
        <f t="shared" si="1"/>
        <v>0.02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P24" s="37"/>
      <c r="IT24" s="37"/>
      <c r="IU24" s="37"/>
      <c r="IV24" s="37"/>
    </row>
    <row r="25" spans="1:256" ht="13.05" customHeight="1" x14ac:dyDescent="0.3">
      <c r="A25" s="37"/>
      <c r="B25" s="2">
        <f t="shared" si="0"/>
        <v>6.5</v>
      </c>
      <c r="C25" s="2">
        <f t="shared" si="0"/>
        <v>7</v>
      </c>
      <c r="D25" s="2">
        <f t="shared" si="1"/>
        <v>0.02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P25" s="37"/>
      <c r="IT25" s="37"/>
      <c r="IU25" s="37"/>
      <c r="IV25" s="37"/>
    </row>
    <row r="26" spans="1:256" ht="13.05" customHeight="1" x14ac:dyDescent="0.3">
      <c r="A26" s="37"/>
      <c r="B26" s="2">
        <f t="shared" si="0"/>
        <v>7</v>
      </c>
      <c r="C26" s="2">
        <f t="shared" si="0"/>
        <v>7.5</v>
      </c>
      <c r="D26" s="2">
        <f t="shared" si="1"/>
        <v>0.02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P26" s="37"/>
      <c r="IT26" s="37"/>
      <c r="IU26" s="37"/>
      <c r="IV26" s="37"/>
    </row>
    <row r="27" spans="1:256" ht="13.05" customHeight="1" x14ac:dyDescent="0.3">
      <c r="A27" s="37"/>
      <c r="B27" s="2">
        <f t="shared" si="0"/>
        <v>7.5</v>
      </c>
      <c r="C27" s="2">
        <f t="shared" si="0"/>
        <v>8</v>
      </c>
      <c r="D27" s="2">
        <f t="shared" si="1"/>
        <v>0.02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P27" s="37"/>
      <c r="IT27" s="37"/>
      <c r="IU27" s="37"/>
      <c r="IV27" s="37"/>
    </row>
    <row r="28" spans="1:256" ht="13.05" customHeight="1" x14ac:dyDescent="0.3">
      <c r="A28" s="37"/>
      <c r="B28" s="2">
        <f t="shared" si="0"/>
        <v>8</v>
      </c>
      <c r="C28" s="2">
        <f t="shared" si="0"/>
        <v>8.5</v>
      </c>
      <c r="D28" s="2">
        <f t="shared" si="1"/>
        <v>0.02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P28" s="37"/>
      <c r="IT28" s="37"/>
      <c r="IU28" s="37"/>
      <c r="IV28" s="37"/>
    </row>
    <row r="29" spans="1:256" ht="13.05" customHeight="1" x14ac:dyDescent="0.3">
      <c r="A29" s="37"/>
      <c r="B29" s="2">
        <f t="shared" ref="B29:C31" si="2">B28+0.5</f>
        <v>8.5</v>
      </c>
      <c r="C29" s="2">
        <f t="shared" si="2"/>
        <v>9</v>
      </c>
      <c r="D29" s="2">
        <f t="shared" si="1"/>
        <v>0.02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P29" s="37"/>
      <c r="IT29" s="37"/>
      <c r="IU29" s="37"/>
      <c r="IV29" s="37"/>
    </row>
    <row r="30" spans="1:256" ht="13.05" customHeight="1" x14ac:dyDescent="0.3">
      <c r="A30" s="37"/>
      <c r="B30" s="2">
        <f t="shared" si="2"/>
        <v>9</v>
      </c>
      <c r="C30" s="2">
        <f t="shared" si="2"/>
        <v>9.5</v>
      </c>
      <c r="D30" s="2">
        <f t="shared" si="1"/>
        <v>0.02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P30" s="37"/>
      <c r="IT30" s="37"/>
      <c r="IU30" s="37"/>
      <c r="IV30" s="37"/>
    </row>
    <row r="31" spans="1:256" ht="13.05" customHeight="1" x14ac:dyDescent="0.3">
      <c r="A31" s="37"/>
      <c r="B31" s="2">
        <f t="shared" si="2"/>
        <v>9.5</v>
      </c>
      <c r="C31" s="2">
        <f t="shared" si="2"/>
        <v>10</v>
      </c>
      <c r="D31" s="2">
        <f t="shared" si="1"/>
        <v>0.02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P31" s="37"/>
      <c r="IT31" s="37"/>
      <c r="IU31" s="37"/>
      <c r="IV31" s="37"/>
    </row>
    <row r="32" spans="1:256" ht="13.05" customHeight="1" x14ac:dyDescent="0.3">
      <c r="B32" s="48"/>
      <c r="C32" s="48"/>
      <c r="D32" s="37"/>
      <c r="E32" s="45"/>
      <c r="F32" s="45"/>
      <c r="G32" s="45"/>
      <c r="H32" s="45"/>
      <c r="I32" s="45"/>
      <c r="J32" s="45"/>
      <c r="K32" s="45"/>
      <c r="L32" s="45"/>
      <c r="M32" s="45"/>
      <c r="N32" s="45"/>
      <c r="P32" s="49"/>
      <c r="IT32" s="37"/>
      <c r="IU32" s="37"/>
      <c r="IV32" s="37"/>
    </row>
    <row r="33" spans="1:256" ht="13.05" customHeight="1" x14ac:dyDescent="0.3">
      <c r="B33" s="47" t="s">
        <v>15</v>
      </c>
      <c r="C33" s="100" t="str">
        <f>[1]!obMake("SIMMSwap",$B$6,B11:D11,F11,E11,G11,[1]!obMake("","String","EUR"))</f>
        <v>SIMMSwap 
[11973]</v>
      </c>
      <c r="D33" s="101"/>
      <c r="E33" s="45"/>
      <c r="F33" s="45"/>
      <c r="G33" s="45"/>
      <c r="H33" s="45"/>
      <c r="I33" s="45"/>
      <c r="J33" s="45"/>
      <c r="K33" s="45"/>
      <c r="L33" s="45"/>
      <c r="M33" s="45"/>
      <c r="N33" s="45"/>
      <c r="P33" s="49"/>
      <c r="IT33" s="37"/>
      <c r="IU33" s="37"/>
      <c r="IV33" s="37"/>
    </row>
    <row r="34" spans="1:256" ht="13.05" customHeight="1" x14ac:dyDescent="0.3">
      <c r="B34" s="37"/>
      <c r="C34" s="50"/>
      <c r="D34" s="37"/>
      <c r="E34" s="45"/>
      <c r="F34" s="45"/>
      <c r="G34" s="45"/>
      <c r="H34" s="45"/>
      <c r="I34" s="45"/>
      <c r="J34" s="45"/>
      <c r="K34" s="45"/>
      <c r="L34" s="45"/>
      <c r="M34" s="45"/>
      <c r="N34" s="45"/>
      <c r="P34" s="49"/>
      <c r="IT34" s="37"/>
      <c r="IU34" s="37"/>
      <c r="IV34" s="37"/>
    </row>
    <row r="35" spans="1:256" ht="13.05" customHeight="1" thickBot="1" x14ac:dyDescent="0.35">
      <c r="B35" s="41" t="s">
        <v>34</v>
      </c>
      <c r="C35" s="46"/>
      <c r="D35" s="59"/>
      <c r="G35" s="45"/>
      <c r="H35" s="45"/>
      <c r="I35" s="45"/>
      <c r="J35" s="45"/>
      <c r="K35" s="45"/>
      <c r="L35" s="45"/>
      <c r="M35" s="45"/>
      <c r="N35" s="45"/>
      <c r="P35" s="49"/>
      <c r="IT35" s="37"/>
      <c r="IU35" s="37"/>
      <c r="IV35" s="37"/>
    </row>
    <row r="36" spans="1:256" ht="13.05" customHeight="1" x14ac:dyDescent="0.3">
      <c r="B36" s="50" t="s">
        <v>42</v>
      </c>
      <c r="C36" s="50" t="s">
        <v>43</v>
      </c>
      <c r="D36" s="50" t="s">
        <v>53</v>
      </c>
      <c r="E36" s="50" t="s">
        <v>49</v>
      </c>
      <c r="F36" s="50" t="s">
        <v>50</v>
      </c>
      <c r="H36" s="45"/>
      <c r="I36" s="45"/>
      <c r="J36" s="45"/>
      <c r="K36" s="45"/>
      <c r="L36" s="45"/>
      <c r="M36" s="45"/>
      <c r="N36" s="45"/>
      <c r="O36" s="45"/>
      <c r="Q36" s="49"/>
      <c r="AH36" s="35"/>
      <c r="IU36" s="37"/>
      <c r="IV36" s="37"/>
    </row>
    <row r="37" spans="1:256" ht="13.05" customHeight="1" x14ac:dyDescent="0.3">
      <c r="B37" s="54" t="str">
        <f>[1]!obcall("WeightMode",$B$7&amp;"$WeightMode","valueOf",[1]!obMake("","String",B38))</f>
        <v>WeightMode 
[42684]</v>
      </c>
      <c r="C37" s="54" t="str">
        <f>[1]!obMake("InterpolationStep","double",C38)</f>
        <v>InterpolationStep 
[42682]</v>
      </c>
      <c r="D37" s="54" t="str">
        <f>[1]!obMake("IsUseAnalyticSensis","boolean",D38)</f>
        <v>IsUseAnalyticSensis 
[42681]</v>
      </c>
      <c r="E37" s="37"/>
      <c r="F37" s="37"/>
      <c r="H37" s="45"/>
      <c r="I37" s="45"/>
      <c r="J37" s="45"/>
      <c r="K37" s="45"/>
      <c r="L37" s="45"/>
      <c r="M37" s="45"/>
      <c r="N37" s="45"/>
      <c r="O37" s="45"/>
      <c r="AH37" s="35"/>
      <c r="IU37" s="37"/>
      <c r="IV37" s="37"/>
    </row>
    <row r="38" spans="1:256" ht="13.05" customHeight="1" x14ac:dyDescent="0.3">
      <c r="B38" s="2" t="s">
        <v>29</v>
      </c>
      <c r="C38" s="2">
        <v>1</v>
      </c>
      <c r="D38" s="2" t="b">
        <f>FALSE</f>
        <v>0</v>
      </c>
      <c r="E38" s="65">
        <v>0.1</v>
      </c>
      <c r="F38" s="65">
        <f>C31</f>
        <v>10</v>
      </c>
      <c r="H38" s="45"/>
      <c r="I38" s="45"/>
      <c r="J38" s="45"/>
      <c r="K38" s="45"/>
      <c r="L38" s="45"/>
      <c r="M38" s="45"/>
      <c r="N38" s="45"/>
      <c r="O38" s="45"/>
      <c r="AH38" s="35"/>
      <c r="IU38" s="37"/>
      <c r="IV38" s="37"/>
    </row>
    <row r="39" spans="1:256" ht="13.05" customHeight="1" x14ac:dyDescent="0.3">
      <c r="B39" s="37"/>
      <c r="C39" s="51"/>
      <c r="D39" s="35"/>
      <c r="E39" s="45"/>
      <c r="F39" s="45"/>
      <c r="G39" s="45"/>
      <c r="H39" s="45"/>
      <c r="I39" s="45"/>
      <c r="J39" s="45"/>
      <c r="K39" s="45"/>
      <c r="L39" s="45"/>
      <c r="M39" s="45"/>
      <c r="N39" s="45"/>
      <c r="IT39" s="37"/>
      <c r="IU39" s="37"/>
      <c r="IV39" s="37"/>
    </row>
    <row r="40" spans="1:256" ht="13.8" customHeight="1" x14ac:dyDescent="0.3">
      <c r="B40" s="73" t="s">
        <v>1420</v>
      </c>
      <c r="C40" s="78"/>
      <c r="D40" s="76" t="b">
        <v>0</v>
      </c>
      <c r="IT40" s="37"/>
      <c r="IU40" s="37"/>
      <c r="IV40" s="37"/>
    </row>
    <row r="41" spans="1:256" ht="13.8" customHeight="1" x14ac:dyDescent="0.3">
      <c r="B41" s="74" t="s">
        <v>1421</v>
      </c>
      <c r="D41" s="99" t="b">
        <v>0</v>
      </c>
      <c r="IT41" s="37"/>
      <c r="IU41" s="37"/>
      <c r="IV41" s="37"/>
    </row>
    <row r="42" spans="1:256" ht="13.8" customHeight="1" x14ac:dyDescent="0.3">
      <c r="B42" s="68" t="s">
        <v>1422</v>
      </c>
      <c r="C42" s="52"/>
      <c r="D42" s="75" t="b">
        <v>0</v>
      </c>
      <c r="E42" s="45"/>
      <c r="IT42" s="37"/>
      <c r="IU42" s="37"/>
      <c r="IV42" s="37"/>
    </row>
    <row r="43" spans="1:256" ht="11.85" customHeight="1" x14ac:dyDescent="0.3">
      <c r="B43" s="50"/>
      <c r="D43" s="35"/>
      <c r="IT43" s="37"/>
      <c r="IU43" s="37"/>
      <c r="IV43" s="37"/>
    </row>
    <row r="44" spans="1:256" ht="11.85" customHeight="1" x14ac:dyDescent="0.3">
      <c r="C44" s="35"/>
      <c r="D44" s="35"/>
      <c r="AG44" s="45"/>
      <c r="IS44" s="37"/>
      <c r="IT44" s="37"/>
      <c r="IU44" s="37"/>
      <c r="IV44" s="37"/>
    </row>
    <row r="45" spans="1:256" ht="11.85" customHeight="1" x14ac:dyDescent="0.3">
      <c r="C45" s="35"/>
      <c r="D45" s="35"/>
      <c r="IT45" s="37"/>
      <c r="IU45" s="37"/>
      <c r="IV45" s="37"/>
    </row>
    <row r="46" spans="1:256" ht="11.85" customHeight="1" x14ac:dyDescent="0.3">
      <c r="D46" s="67" t="str">
        <f>"Expected Initial Margin"</f>
        <v>Expected Initial Margin</v>
      </c>
      <c r="E46" s="45"/>
      <c r="F46" s="63"/>
      <c r="G46" s="61" t="str">
        <f>(1-2*G47)*100 &amp;"% Confidence Bounds"</f>
        <v>95% Confidence Bounds</v>
      </c>
      <c r="H46" s="61"/>
      <c r="I46" s="77"/>
      <c r="AH46" s="35"/>
      <c r="AI46" s="35"/>
      <c r="IV46" s="37"/>
    </row>
    <row r="47" spans="1:256" ht="11.85" customHeight="1" x14ac:dyDescent="0.3">
      <c r="B47" s="52" t="s">
        <v>24</v>
      </c>
      <c r="C47" s="56" t="s">
        <v>57</v>
      </c>
      <c r="D47" s="68" t="s">
        <v>45</v>
      </c>
      <c r="E47" s="56" t="str">
        <f>"LinearMelting"</f>
        <v>LinearMelting</v>
      </c>
      <c r="F47" s="71" t="str">
        <f>"Interpolation"</f>
        <v>Interpolation</v>
      </c>
      <c r="G47" s="62">
        <v>2.5000000000000001E-2</v>
      </c>
      <c r="H47" s="62">
        <f>1-G47</f>
        <v>0.97499999999999998</v>
      </c>
      <c r="I47" s="64" t="s">
        <v>51</v>
      </c>
      <c r="J47" s="55"/>
      <c r="K47" s="52"/>
      <c r="L47" s="52"/>
      <c r="M47" s="52"/>
      <c r="N47" s="52"/>
      <c r="O47" s="52"/>
      <c r="P47" s="52"/>
      <c r="Q47" s="52"/>
      <c r="AH47" s="35"/>
      <c r="AI47" s="35"/>
      <c r="AJ47" s="35"/>
    </row>
    <row r="48" spans="1:256" ht="11.4" customHeight="1" x14ac:dyDescent="0.3">
      <c r="A48" s="45" t="str">
        <f>IF(OR($D$42,$D$40,$D$41),IF(MOD((ROW(A48)-ROW($A$48))*$E$38,$F$38/10)&lt;0.0001,(ROW(A48)-ROW($A$48))*$E$38,""),"")</f>
        <v/>
      </c>
      <c r="B48" s="45" t="str">
        <f>IF(IF(OR($D$42,$D$40,$D$41),(ROW(A50)-ROW($A$50))*$E$38,"")&lt;=$F$38,IF(OR($D$42,$D$40,$D$41),(ROW(A50)-ROW($A$50))*$E$38,""),"")</f>
        <v/>
      </c>
      <c r="C48" s="45" t="str">
        <f>IF($D$42,[1]!obMake("RV"&amp;ROW(),obLibs&amp;"net.finmath.montecarlo.RandomVariable",[1]!obcall("",$C$33,"getInitialMargin",[1]!obMake("","double",$B48),LIBORMarketModel!$J$15,[1]!obMake("","String","EUR"),[1]!obcall("SensitivityMode",$B$7&amp;"$SensitivityMode","valueOf",[1]!obMake("","String",$D$47)),$B$37:$D$37)),"")</f>
        <v/>
      </c>
      <c r="D48" s="69" t="str">
        <f>IF($D$42,[1]!obget([1]!obcall("",$C48,"getAverage")),"")</f>
        <v/>
      </c>
      <c r="E48" s="72" t="str">
        <f>IF(AND($D$41,$F$38&gt;=$B48),[1]!obget([1]!obcall("",[1]!obcall("",$C$33,"getInitialMargin",[1]!obMake("","double",$B48),LIBORMarketModel!$J$15,[1]!obMake("","String","EUR"),[1]!obcall("SensitivityMode",$B$7&amp;"$SensitivityMode","valueOf",[1]!obMake("","String",E$47)),$B$37:$D$37),"getAverage")),"")</f>
        <v/>
      </c>
      <c r="F48" s="72" t="str">
        <f>IF(AND($D$40,$F$38&gt;=$B48),[1]!obget([1]!obcall("",[1]!obcall("",$C$33,"getInitialMargin",[1]!obMake("","double",$B48),LIBORMarketModel!$J$15,[1]!obMake("","String","EUR"),[1]!obcall("SensitivityMode",$B$7&amp;"$SensitivityMode","valueOf",[1]!obMake("","String",F$47)),$B$37:$D$37),"getAverage")),"")</f>
        <v/>
      </c>
      <c r="G48" s="70" t="str">
        <f>IF($D$42,[1]!obget([1]!obcall("",$C48,"getQuantile",[1]!obMake("","double",G$47))),"")</f>
        <v/>
      </c>
      <c r="H48" s="70" t="str">
        <f>IF($D$42,[1]!obget([1]!obcall("",$C48,"getQuantile",[1]!obMake("","double",H$47))),"")</f>
        <v/>
      </c>
      <c r="I48" s="105" t="str">
        <f>IF($D$42,[1]!obget([1]!obcall("",$C48,"get",[1]!obMake("","int",COLUMN()))),"")</f>
        <v/>
      </c>
      <c r="J48" s="78" t="str">
        <f>IF($D$42,[1]!obget([1]!obcall("",$C48,"get",[1]!obMake("","int",COLUMN()))),"")</f>
        <v/>
      </c>
      <c r="K48" s="78" t="str">
        <f>IF($D$42,[1]!obget([1]!obcall("",$C48,"get",[1]!obMake("","int",COLUMN()))),"")</f>
        <v/>
      </c>
      <c r="L48" s="78" t="str">
        <f>IF($D$42,[1]!obget([1]!obcall("",$C48,"get",[1]!obMake("","int",COLUMN()))),"")</f>
        <v/>
      </c>
      <c r="M48" s="78" t="str">
        <f>IF($D$42,[1]!obget([1]!obcall("",$C48,"get",[1]!obMake("","int",COLUMN()))),"")</f>
        <v/>
      </c>
      <c r="N48" s="78" t="str">
        <f>IF($D$42,[1]!obget([1]!obcall("",$C48,"get",[1]!obMake("","int",COLUMN()))),"")</f>
        <v/>
      </c>
      <c r="O48" s="78" t="str">
        <f>IF($D$42,[1]!obget([1]!obcall("",$C48,"get",[1]!obMake("","int",COLUMN()))),"")</f>
        <v/>
      </c>
      <c r="P48" s="78" t="str">
        <f>IF($D$42,[1]!obget([1]!obcall("",$C48,"get",[1]!obMake("","int",COLUMN()))),"")</f>
        <v/>
      </c>
      <c r="Q48" s="78" t="str">
        <f>IF($D$42,[1]!obget([1]!obcall("",$C48,"get",[1]!obMake("","int",COLUMN()))),"")</f>
        <v/>
      </c>
      <c r="R48" s="78" t="str">
        <f>IF($D$42,[1]!obget([1]!obcall("",$C48,"get",[1]!obMake("","int",COLUMN()))),"")</f>
        <v/>
      </c>
      <c r="S48" s="78"/>
      <c r="T48" s="78"/>
      <c r="U48" s="45"/>
      <c r="V48" s="45"/>
      <c r="W48" s="45"/>
      <c r="X48" s="45"/>
      <c r="AH48" s="35"/>
      <c r="AI48" s="35"/>
      <c r="IV48" s="37"/>
    </row>
    <row r="49" spans="1:258" ht="11.85" customHeight="1" x14ac:dyDescent="0.3">
      <c r="A49" s="45" t="str">
        <f t="shared" ref="A49:A112" si="3">IF(OR($D$42,$D$40,$D$41),IF(MOD((ROW(A49)-ROW($A$48))*$E$38,$F$38/10)&lt;0.0001,(ROW(A49)-ROW($A$48))*$E$38,""),"")</f>
        <v/>
      </c>
      <c r="B49" s="45" t="str">
        <f>IF(IF(OR($D$42,$D$40,$D$41),(ROW(A51)-ROW($A$50))*$E$38,"")&lt;=$F$38,IF(OR($D$42,$D$40,$D$41),(ROW(A51)-ROW($A$50))*$E$38,""),"")</f>
        <v/>
      </c>
      <c r="C49" s="45" t="str">
        <f>IF($D$42,[1]!obMake("RV"&amp;ROW(),obLibs&amp;"net.finmath.montecarlo.RandomVariable",[1]!obcall("",$C$33,"getInitialMargin",[1]!obMake("","double",$B49),LIBORMarketModel!$J$15,[1]!obMake("","String","EUR"),[1]!obcall("SensitivityMode",$B$7&amp;"$SensitivityMode","valueOf",[1]!obMake("","String",$D$47)),$B$37:$D$37)),"")</f>
        <v/>
      </c>
      <c r="D49" s="69" t="str">
        <f>IF($D$42,[1]!obget([1]!obcall("",$C49,"getAverage")),"")</f>
        <v/>
      </c>
      <c r="E49" s="72" t="str">
        <f>IF(AND($D$41,$F$38&gt;=$B49),[1]!obget([1]!obcall("",[1]!obcall("",$C$33,"getInitialMargin",[1]!obMake("","double",$B49),LIBORMarketModel!$J$15,[1]!obMake("","String","EUR"),[1]!obcall("SensitivityMode",$B$7&amp;"$SensitivityMode","valueOf",[1]!obMake("","String",E$47)),$B$37:$D$37),"getAverage")),"")</f>
        <v/>
      </c>
      <c r="F49" s="72" t="str">
        <f>IF(AND($D$40,$F$38&gt;=$B49),[1]!obget([1]!obcall("",[1]!obcall("",$C$33,"getInitialMargin",[1]!obMake("","double",$B49),LIBORMarketModel!$J$15,[1]!obMake("","String","EUR"),[1]!obcall("SensitivityMode",$B$7&amp;"$SensitivityMode","valueOf",[1]!obMake("","String",F$47)),$B$37:$D$37),"getAverage")),"")</f>
        <v/>
      </c>
      <c r="G49" s="70" t="str">
        <f>IF($D$42,[1]!obget([1]!obcall("",$C49,"getQuantile",[1]!obMake("","double",G$47))),"")</f>
        <v/>
      </c>
      <c r="H49" s="70" t="str">
        <f>IF($D$42,[1]!obget([1]!obcall("",$C49,"getQuantile",[1]!obMake("","double",H$47))),"")</f>
        <v/>
      </c>
      <c r="I49" s="70" t="str">
        <f>IF($D$42,[1]!obget([1]!obcall("",$C49,"get",[1]!obMake("","int",COLUMN()))),"")</f>
        <v/>
      </c>
      <c r="J49" s="55" t="str">
        <f>IF($D$42,[1]!obget([1]!obcall("",$C49,"get",[1]!obMake("","int",COLUMN()))),"")</f>
        <v/>
      </c>
      <c r="K49" s="55" t="str">
        <f>IF($D$42,[1]!obget([1]!obcall("",$C49,"get",[1]!obMake("","int",COLUMN()))),"")</f>
        <v/>
      </c>
      <c r="L49" s="55" t="str">
        <f>IF($D$42,[1]!obget([1]!obcall("",$C49,"get",[1]!obMake("","int",COLUMN()))),"")</f>
        <v/>
      </c>
      <c r="M49" s="55" t="str">
        <f>IF($D$42,[1]!obget([1]!obcall("",$C49,"get",[1]!obMake("","int",COLUMN()))),"")</f>
        <v/>
      </c>
      <c r="N49" s="55" t="str">
        <f>IF($D$42,[1]!obget([1]!obcall("",$C49,"get",[1]!obMake("","int",COLUMN()))),"")</f>
        <v/>
      </c>
      <c r="O49" s="55" t="str">
        <f>IF($D$42,[1]!obget([1]!obcall("",$C49,"get",[1]!obMake("","int",COLUMN()))),"")</f>
        <v/>
      </c>
      <c r="P49" s="55" t="str">
        <f>IF($D$42,[1]!obget([1]!obcall("",$C49,"get",[1]!obMake("","int",COLUMN()))),"")</f>
        <v/>
      </c>
      <c r="Q49" s="55" t="str">
        <f>IF($D$42,[1]!obget([1]!obcall("",$C49,"get",[1]!obMake("","int",COLUMN()))),"")</f>
        <v/>
      </c>
      <c r="R49" s="55" t="str">
        <f>IF($D$42,[1]!obget([1]!obcall("",$C49,"get",[1]!obMake("","int",COLUMN()))),"")</f>
        <v/>
      </c>
      <c r="S49" s="55"/>
      <c r="T49" s="55"/>
      <c r="U49" s="45"/>
      <c r="V49" s="45"/>
      <c r="W49" s="45"/>
      <c r="X49" s="45"/>
      <c r="AH49" s="35"/>
      <c r="AI49" s="35"/>
      <c r="IV49" s="37"/>
    </row>
    <row r="50" spans="1:258" ht="11.85" customHeight="1" x14ac:dyDescent="0.3">
      <c r="A50" s="45" t="str">
        <f t="shared" si="3"/>
        <v/>
      </c>
      <c r="B50" s="45" t="str">
        <f t="shared" ref="B50:B113" si="4">IF(IF(OR($D$42,$D$40,$D$41),(ROW(A52)-ROW($A$50))*$E$38,"")&lt;=$F$38,IF(OR($D$42,$D$40,$D$41),(ROW(A52)-ROW($A$50))*$E$38,""),"")</f>
        <v/>
      </c>
      <c r="C50" s="45" t="str">
        <f>IF($D$42,[1]!obMake("RV"&amp;ROW(),obLibs&amp;"net.finmath.montecarlo.RandomVariable",[1]!obcall("",$C$33,"getInitialMargin",[1]!obMake("","double",$B50),LIBORMarketModel!$J$15,[1]!obMake("","String","EUR"),[1]!obcall("SensitivityMode",$B$7&amp;"$SensitivityMode","valueOf",[1]!obMake("","String",$D$47)),$B$37:$D$37)),"")</f>
        <v/>
      </c>
      <c r="D50" s="69" t="str">
        <f>IF($D$42,[1]!obget([1]!obcall("",$C50,"getAverage")),"")</f>
        <v/>
      </c>
      <c r="E50" s="72" t="str">
        <f>IF(AND($D$41,$F$38&gt;=$B50),[1]!obget([1]!obcall("",[1]!obcall("",$C$33,"getInitialMargin",[1]!obMake("","double",$B50),LIBORMarketModel!$J$15,[1]!obMake("","String","EUR"),[1]!obcall("SensitivityMode",$B$7&amp;"$SensitivityMode","valueOf",[1]!obMake("","String",E$47)),$B$37:$D$37),"getAverage")),"")</f>
        <v/>
      </c>
      <c r="F50" s="72" t="str">
        <f>IF(AND($D$40,$F$38&gt;=$B50),[1]!obget([1]!obcall("",[1]!obcall("",$C$33,"getInitialMargin",[1]!obMake("","double",$B50),LIBORMarketModel!$J$15,[1]!obMake("","String","EUR"),[1]!obcall("SensitivityMode",$B$7&amp;"$SensitivityMode","valueOf",[1]!obMake("","String",F$47)),$B$37:$D$37),"getAverage")),"")</f>
        <v/>
      </c>
      <c r="G50" s="70" t="str">
        <f>IF($D$42,[1]!obget([1]!obcall("",$C50,"getQuantile",[1]!obMake("","double",G$47))),"")</f>
        <v/>
      </c>
      <c r="H50" s="70" t="str">
        <f>IF($D$42,[1]!obget([1]!obcall("",$C50,"getQuantile",[1]!obMake("","double",H$47))),"")</f>
        <v/>
      </c>
      <c r="I50" s="70" t="str">
        <f>IF($D$42,[1]!obget([1]!obcall("",$C50,"get",[1]!obMake("","int",COLUMN()))),"")</f>
        <v/>
      </c>
      <c r="J50" s="55" t="str">
        <f>IF($D$42,[1]!obget([1]!obcall("",$C50,"get",[1]!obMake("","int",COLUMN()))),"")</f>
        <v/>
      </c>
      <c r="K50" s="55" t="str">
        <f>IF($D$42,[1]!obget([1]!obcall("",$C50,"get",[1]!obMake("","int",COLUMN()))),"")</f>
        <v/>
      </c>
      <c r="L50" s="55" t="str">
        <f>IF($D$42,[1]!obget([1]!obcall("",$C50,"get",[1]!obMake("","int",COLUMN()))),"")</f>
        <v/>
      </c>
      <c r="M50" s="55" t="str">
        <f>IF($D$42,[1]!obget([1]!obcall("",$C50,"get",[1]!obMake("","int",COLUMN()))),"")</f>
        <v/>
      </c>
      <c r="N50" s="55" t="str">
        <f>IF($D$42,[1]!obget([1]!obcall("",$C50,"get",[1]!obMake("","int",COLUMN()))),"")</f>
        <v/>
      </c>
      <c r="O50" s="55" t="str">
        <f>IF($D$42,[1]!obget([1]!obcall("",$C50,"get",[1]!obMake("","int",COLUMN()))),"")</f>
        <v/>
      </c>
      <c r="P50" s="55" t="str">
        <f>IF($D$42,[1]!obget([1]!obcall("",$C50,"get",[1]!obMake("","int",COLUMN()))),"")</f>
        <v/>
      </c>
      <c r="Q50" s="55" t="str">
        <f>IF($D$42,[1]!obget([1]!obcall("",$C50,"get",[1]!obMake("","int",COLUMN()))),"")</f>
        <v/>
      </c>
      <c r="R50" s="55" t="str">
        <f>IF($D$42,[1]!obget([1]!obcall("",$C50,"get",[1]!obMake("","int",COLUMN()))),"")</f>
        <v/>
      </c>
      <c r="S50" s="45"/>
      <c r="T50" s="45"/>
      <c r="U50" s="45"/>
      <c r="V50" s="45"/>
      <c r="W50" s="45"/>
      <c r="X50" s="45"/>
      <c r="AH50" s="35"/>
      <c r="AI50" s="35"/>
      <c r="IV50" s="37"/>
    </row>
    <row r="51" spans="1:258" ht="11.4" customHeight="1" x14ac:dyDescent="0.3">
      <c r="A51" s="45" t="str">
        <f t="shared" si="3"/>
        <v/>
      </c>
      <c r="B51" s="45" t="str">
        <f t="shared" si="4"/>
        <v/>
      </c>
      <c r="C51" s="45" t="str">
        <f>IF($D$42,[1]!obMake("RV"&amp;ROW(),obLibs&amp;"net.finmath.montecarlo.RandomVariable",[1]!obcall("",$C$33,"getInitialMargin",[1]!obMake("","double",$B51),LIBORMarketModel!$J$15,[1]!obMake("","String","EUR"),[1]!obcall("SensitivityMode",$B$7&amp;"$SensitivityMode","valueOf",[1]!obMake("","String",$D$47)),$B$37:$D$37)),"")</f>
        <v/>
      </c>
      <c r="D51" s="69" t="str">
        <f>IF($D$42,[1]!obget([1]!obcall("",$C51,"getAverage")),"")</f>
        <v/>
      </c>
      <c r="E51" s="72" t="str">
        <f>IF(AND($D$41,$F$38&gt;=$B51),[1]!obget([1]!obcall("",[1]!obcall("",$C$33,"getInitialMargin",[1]!obMake("","double",$B51),LIBORMarketModel!$J$15,[1]!obMake("","String","EUR"),[1]!obcall("SensitivityMode",$B$7&amp;"$SensitivityMode","valueOf",[1]!obMake("","String",E$47)),$B$37:$D$37),"getAverage")),"")</f>
        <v/>
      </c>
      <c r="F51" s="72" t="str">
        <f>IF(AND($D$40,$F$38&gt;=$B51),[1]!obget([1]!obcall("",[1]!obcall("",$C$33,"getInitialMargin",[1]!obMake("","double",$B51),LIBORMarketModel!$J$15,[1]!obMake("","String","EUR"),[1]!obcall("SensitivityMode",$B$7&amp;"$SensitivityMode","valueOf",[1]!obMake("","String",F$47)),$B$37:$D$37),"getAverage")),"")</f>
        <v/>
      </c>
      <c r="G51" s="70" t="str">
        <f>IF($D$42,[1]!obget([1]!obcall("",$C51,"getQuantile",[1]!obMake("","double",G$47))),"")</f>
        <v/>
      </c>
      <c r="H51" s="70" t="str">
        <f>IF($D$42,[1]!obget([1]!obcall("",$C51,"getQuantile",[1]!obMake("","double",H$47))),"")</f>
        <v/>
      </c>
      <c r="I51" s="70" t="str">
        <f>IF($D$42,[1]!obget([1]!obcall("",$C51,"get",[1]!obMake("","int",COLUMN()))),"")</f>
        <v/>
      </c>
      <c r="J51" s="55" t="str">
        <f>IF($D$42,[1]!obget([1]!obcall("",$C51,"get",[1]!obMake("","int",COLUMN()))),"")</f>
        <v/>
      </c>
      <c r="K51" s="55" t="str">
        <f>IF($D$42,[1]!obget([1]!obcall("",$C51,"get",[1]!obMake("","int",COLUMN()))),"")</f>
        <v/>
      </c>
      <c r="L51" s="55" t="str">
        <f>IF($D$42,[1]!obget([1]!obcall("",$C51,"get",[1]!obMake("","int",COLUMN()))),"")</f>
        <v/>
      </c>
      <c r="M51" s="55" t="str">
        <f>IF($D$42,[1]!obget([1]!obcall("",$C51,"get",[1]!obMake("","int",COLUMN()))),"")</f>
        <v/>
      </c>
      <c r="N51" s="55" t="str">
        <f>IF($D$42,[1]!obget([1]!obcall("",$C51,"get",[1]!obMake("","int",COLUMN()))),"")</f>
        <v/>
      </c>
      <c r="O51" s="55" t="str">
        <f>IF($D$42,[1]!obget([1]!obcall("",$C51,"get",[1]!obMake("","int",COLUMN()))),"")</f>
        <v/>
      </c>
      <c r="P51" s="55" t="str">
        <f>IF($D$42,[1]!obget([1]!obcall("",$C51,"get",[1]!obMake("","int",COLUMN()))),"")</f>
        <v/>
      </c>
      <c r="Q51" s="55" t="str">
        <f>IF($D$42,[1]!obget([1]!obcall("",$C51,"get",[1]!obMake("","int",COLUMN()))),"")</f>
        <v/>
      </c>
      <c r="R51" s="55" t="str">
        <f>IF($D$42,[1]!obget([1]!obcall("",$C51,"get",[1]!obMake("","int",COLUMN()))),"")</f>
        <v/>
      </c>
      <c r="S51" s="45"/>
      <c r="T51" s="45"/>
      <c r="U51" s="45"/>
      <c r="V51" s="45"/>
      <c r="W51" s="45"/>
      <c r="X51" s="45"/>
      <c r="AH51" s="35"/>
      <c r="AI51" s="35"/>
      <c r="IV51" s="37"/>
    </row>
    <row r="52" spans="1:258" ht="13.8" customHeight="1" x14ac:dyDescent="0.3">
      <c r="A52" s="45" t="str">
        <f t="shared" si="3"/>
        <v/>
      </c>
      <c r="B52" s="45" t="str">
        <f t="shared" si="4"/>
        <v/>
      </c>
      <c r="C52" s="45" t="str">
        <f>IF($D$42,[1]!obMake("RV"&amp;ROW(),obLibs&amp;"net.finmath.montecarlo.RandomVariable",[1]!obcall("",$C$33,"getInitialMargin",[1]!obMake("","double",$B52),LIBORMarketModel!$J$15,[1]!obMake("","String","EUR"),[1]!obcall("SensitivityMode",$B$7&amp;"$SensitivityMode","valueOf",[1]!obMake("","String",$D$47)),$B$37:$D$37)),"")</f>
        <v/>
      </c>
      <c r="D52" s="69" t="str">
        <f>IF($D$42,[1]!obget([1]!obcall("",$C52,"getAverage")),"")</f>
        <v/>
      </c>
      <c r="E52" s="72" t="str">
        <f>IF(AND($D$41,$F$38&gt;=$B52),[1]!obget([1]!obcall("",[1]!obcall("",$C$33,"getInitialMargin",[1]!obMake("","double",$B52),LIBORMarketModel!$J$15,[1]!obMake("","String","EUR"),[1]!obcall("SensitivityMode",$B$7&amp;"$SensitivityMode","valueOf",[1]!obMake("","String",E$47)),$B$37:$D$37),"getAverage")),"")</f>
        <v/>
      </c>
      <c r="F52" s="72" t="str">
        <f>IF(AND($D$40,$F$38&gt;=$B52),[1]!obget([1]!obcall("",[1]!obcall("",$C$33,"getInitialMargin",[1]!obMake("","double",$B52),LIBORMarketModel!$J$15,[1]!obMake("","String","EUR"),[1]!obcall("SensitivityMode",$B$7&amp;"$SensitivityMode","valueOf",[1]!obMake("","String",F$47)),$B$37:$D$37),"getAverage")),"")</f>
        <v/>
      </c>
      <c r="G52" s="70" t="str">
        <f>IF($D$42,[1]!obget([1]!obcall("",$C52,"getQuantile",[1]!obMake("","double",G$47))),"")</f>
        <v/>
      </c>
      <c r="H52" s="70" t="str">
        <f>IF($D$42,[1]!obget([1]!obcall("",$C52,"getQuantile",[1]!obMake("","double",H$47))),"")</f>
        <v/>
      </c>
      <c r="I52" s="70" t="str">
        <f>IF($D$42,[1]!obget([1]!obcall("",$C52,"get",[1]!obMake("","int",COLUMN()))),"")</f>
        <v/>
      </c>
      <c r="J52" s="55" t="str">
        <f>IF($D$42,[1]!obget([1]!obcall("",$C52,"get",[1]!obMake("","int",COLUMN()))),"")</f>
        <v/>
      </c>
      <c r="K52" s="55" t="str">
        <f>IF($D$42,[1]!obget([1]!obcall("",$C52,"get",[1]!obMake("","int",COLUMN()))),"")</f>
        <v/>
      </c>
      <c r="L52" s="55" t="str">
        <f>IF($D$42,[1]!obget([1]!obcall("",$C52,"get",[1]!obMake("","int",COLUMN()))),"")</f>
        <v/>
      </c>
      <c r="M52" s="55" t="str">
        <f>IF($D$42,[1]!obget([1]!obcall("",$C52,"get",[1]!obMake("","int",COLUMN()))),"")</f>
        <v/>
      </c>
      <c r="N52" s="55" t="str">
        <f>IF($D$42,[1]!obget([1]!obcall("",$C52,"get",[1]!obMake("","int",COLUMN()))),"")</f>
        <v/>
      </c>
      <c r="O52" s="55" t="str">
        <f>IF($D$42,[1]!obget([1]!obcall("",$C52,"get",[1]!obMake("","int",COLUMN()))),"")</f>
        <v/>
      </c>
      <c r="P52" s="55" t="str">
        <f>IF($D$42,[1]!obget([1]!obcall("",$C52,"get",[1]!obMake("","int",COLUMN()))),"")</f>
        <v/>
      </c>
      <c r="Q52" s="55" t="str">
        <f>IF($D$42,[1]!obget([1]!obcall("",$C52,"get",[1]!obMake("","int",COLUMN()))),"")</f>
        <v/>
      </c>
      <c r="R52" s="55" t="str">
        <f>IF($D$42,[1]!obget([1]!obcall("",$C52,"get",[1]!obMake("","int",COLUMN()))),"")</f>
        <v/>
      </c>
      <c r="S52" s="45"/>
      <c r="T52" s="45"/>
      <c r="U52" s="45"/>
      <c r="V52" s="45"/>
      <c r="W52" s="45"/>
      <c r="X52" s="45"/>
      <c r="AH52" s="35"/>
      <c r="AI52" s="35"/>
      <c r="IV52" s="37"/>
    </row>
    <row r="53" spans="1:258" ht="13.2" customHeight="1" x14ac:dyDescent="0.3">
      <c r="A53" s="45" t="str">
        <f t="shared" si="3"/>
        <v/>
      </c>
      <c r="B53" s="45" t="str">
        <f t="shared" si="4"/>
        <v/>
      </c>
      <c r="C53" s="45" t="str">
        <f>IF($D$42,[1]!obMake("RV"&amp;ROW(),obLibs&amp;"net.finmath.montecarlo.RandomVariable",[1]!obcall("",$C$33,"getInitialMargin",[1]!obMake("","double",$B53),LIBORMarketModel!$J$15,[1]!obMake("","String","EUR"),[1]!obcall("SensitivityMode",$B$7&amp;"$SensitivityMode","valueOf",[1]!obMake("","String",$D$47)),$B$37:$D$37)),"")</f>
        <v/>
      </c>
      <c r="D53" s="69" t="str">
        <f>IF($D$42,[1]!obget([1]!obcall("",$C53,"getAverage")),"")</f>
        <v/>
      </c>
      <c r="E53" s="72" t="str">
        <f>IF(AND($D$41,$F$38&gt;=$B53),[1]!obget([1]!obcall("",[1]!obcall("",$C$33,"getInitialMargin",[1]!obMake("","double",$B53),LIBORMarketModel!$J$15,[1]!obMake("","String","EUR"),[1]!obcall("SensitivityMode",$B$7&amp;"$SensitivityMode","valueOf",[1]!obMake("","String",E$47)),$B$37:$D$37),"getAverage")),"")</f>
        <v/>
      </c>
      <c r="F53" s="72" t="str">
        <f>IF(AND($D$40,$F$38&gt;=$B53),[1]!obget([1]!obcall("",[1]!obcall("",$C$33,"getInitialMargin",[1]!obMake("","double",$B53),LIBORMarketModel!$J$15,[1]!obMake("","String","EUR"),[1]!obcall("SensitivityMode",$B$7&amp;"$SensitivityMode","valueOf",[1]!obMake("","String",F$47)),$B$37:$D$37),"getAverage")),"")</f>
        <v/>
      </c>
      <c r="G53" s="70" t="str">
        <f>IF($D$42,[1]!obget([1]!obcall("",$C53,"getQuantile",[1]!obMake("","double",G$47))),"")</f>
        <v/>
      </c>
      <c r="H53" s="70" t="str">
        <f>IF($D$42,[1]!obget([1]!obcall("",$C53,"getQuantile",[1]!obMake("","double",H$47))),"")</f>
        <v/>
      </c>
      <c r="I53" s="70" t="str">
        <f>IF($D$42,[1]!obget([1]!obcall("",$C53,"get",[1]!obMake("","int",COLUMN()))),"")</f>
        <v/>
      </c>
      <c r="J53" s="55" t="str">
        <f>IF($D$42,[1]!obget([1]!obcall("",$C53,"get",[1]!obMake("","int",COLUMN()))),"")</f>
        <v/>
      </c>
      <c r="K53" s="55" t="str">
        <f>IF($D$42,[1]!obget([1]!obcall("",$C53,"get",[1]!obMake("","int",COLUMN()))),"")</f>
        <v/>
      </c>
      <c r="L53" s="55" t="str">
        <f>IF($D$42,[1]!obget([1]!obcall("",$C53,"get",[1]!obMake("","int",COLUMN()))),"")</f>
        <v/>
      </c>
      <c r="M53" s="55" t="str">
        <f>IF($D$42,[1]!obget([1]!obcall("",$C53,"get",[1]!obMake("","int",COLUMN()))),"")</f>
        <v/>
      </c>
      <c r="N53" s="55" t="str">
        <f>IF($D$42,[1]!obget([1]!obcall("",$C53,"get",[1]!obMake("","int",COLUMN()))),"")</f>
        <v/>
      </c>
      <c r="O53" s="55" t="str">
        <f>IF($D$42,[1]!obget([1]!obcall("",$C53,"get",[1]!obMake("","int",COLUMN()))),"")</f>
        <v/>
      </c>
      <c r="P53" s="55" t="str">
        <f>IF($D$42,[1]!obget([1]!obcall("",$C53,"get",[1]!obMake("","int",COLUMN()))),"")</f>
        <v/>
      </c>
      <c r="Q53" s="55" t="str">
        <f>IF($D$42,[1]!obget([1]!obcall("",$C53,"get",[1]!obMake("","int",COLUMN()))),"")</f>
        <v/>
      </c>
      <c r="R53" s="55" t="str">
        <f>IF($D$42,[1]!obget([1]!obcall("",$C53,"get",[1]!obMake("","int",COLUMN()))),"")</f>
        <v/>
      </c>
      <c r="S53" s="45"/>
      <c r="T53" s="45"/>
      <c r="U53" s="45"/>
      <c r="V53" s="45"/>
      <c r="W53" s="45"/>
      <c r="X53" s="45"/>
      <c r="AH53" s="35"/>
      <c r="AI53" s="35"/>
      <c r="IV53" s="37"/>
    </row>
    <row r="54" spans="1:258" ht="11.85" customHeight="1" x14ac:dyDescent="0.3">
      <c r="A54" s="45" t="str">
        <f t="shared" si="3"/>
        <v/>
      </c>
      <c r="B54" s="45" t="str">
        <f t="shared" si="4"/>
        <v/>
      </c>
      <c r="C54" s="45" t="str">
        <f>IF($D$42,[1]!obMake("RV"&amp;ROW(),obLibs&amp;"net.finmath.montecarlo.RandomVariable",[1]!obcall("",$C$33,"getInitialMargin",[1]!obMake("","double",$B54),LIBORMarketModel!$J$15,[1]!obMake("","String","EUR"),[1]!obcall("SensitivityMode",$B$7&amp;"$SensitivityMode","valueOf",[1]!obMake("","String",$D$47)),$B$37:$D$37)),"")</f>
        <v/>
      </c>
      <c r="D54" s="69" t="str">
        <f>IF($D$42,[1]!obget([1]!obcall("",$C54,"getAverage")),"")</f>
        <v/>
      </c>
      <c r="E54" s="72" t="str">
        <f>IF(AND($D$41,$F$38&gt;=$B54),[1]!obget([1]!obcall("",[1]!obcall("",$C$33,"getInitialMargin",[1]!obMake("","double",$B54),LIBORMarketModel!$J$15,[1]!obMake("","String","EUR"),[1]!obcall("SensitivityMode",$B$7&amp;"$SensitivityMode","valueOf",[1]!obMake("","String",E$47)),$B$37:$D$37),"getAverage")),"")</f>
        <v/>
      </c>
      <c r="F54" s="72" t="str">
        <f>IF(AND($D$40,$F$38&gt;=$B54),[1]!obget([1]!obcall("",[1]!obcall("",$C$33,"getInitialMargin",[1]!obMake("","double",$B54),LIBORMarketModel!$J$15,[1]!obMake("","String","EUR"),[1]!obcall("SensitivityMode",$B$7&amp;"$SensitivityMode","valueOf",[1]!obMake("","String",F$47)),$B$37:$D$37),"getAverage")),"")</f>
        <v/>
      </c>
      <c r="G54" s="70" t="str">
        <f>IF($D$42,[1]!obget([1]!obcall("",$C54,"getQuantile",[1]!obMake("","double",G$47))),"")</f>
        <v/>
      </c>
      <c r="H54" s="70" t="str">
        <f>IF($D$42,[1]!obget([1]!obcall("",$C54,"getQuantile",[1]!obMake("","double",H$47))),"")</f>
        <v/>
      </c>
      <c r="I54" s="70" t="str">
        <f>IF($D$42,[1]!obget([1]!obcall("",$C54,"get",[1]!obMake("","int",COLUMN()))),"")</f>
        <v/>
      </c>
      <c r="J54" s="55" t="str">
        <f>IF($D$42,[1]!obget([1]!obcall("",$C54,"get",[1]!obMake("","int",COLUMN()))),"")</f>
        <v/>
      </c>
      <c r="K54" s="55" t="str">
        <f>IF($D$42,[1]!obget([1]!obcall("",$C54,"get",[1]!obMake("","int",COLUMN()))),"")</f>
        <v/>
      </c>
      <c r="L54" s="55" t="str">
        <f>IF($D$42,[1]!obget([1]!obcall("",$C54,"get",[1]!obMake("","int",COLUMN()))),"")</f>
        <v/>
      </c>
      <c r="M54" s="55" t="str">
        <f>IF($D$42,[1]!obget([1]!obcall("",$C54,"get",[1]!obMake("","int",COLUMN()))),"")</f>
        <v/>
      </c>
      <c r="N54" s="55" t="str">
        <f>IF($D$42,[1]!obget([1]!obcall("",$C54,"get",[1]!obMake("","int",COLUMN()))),"")</f>
        <v/>
      </c>
      <c r="O54" s="55" t="str">
        <f>IF($D$42,[1]!obget([1]!obcall("",$C54,"get",[1]!obMake("","int",COLUMN()))),"")</f>
        <v/>
      </c>
      <c r="P54" s="55" t="str">
        <f>IF($D$42,[1]!obget([1]!obcall("",$C54,"get",[1]!obMake("","int",COLUMN()))),"")</f>
        <v/>
      </c>
      <c r="Q54" s="55" t="str">
        <f>IF($D$42,[1]!obget([1]!obcall("",$C54,"get",[1]!obMake("","int",COLUMN()))),"")</f>
        <v/>
      </c>
      <c r="R54" s="55" t="str">
        <f>IF($D$42,[1]!obget([1]!obcall("",$C54,"get",[1]!obMake("","int",COLUMN()))),"")</f>
        <v/>
      </c>
      <c r="S54" s="45"/>
      <c r="T54" s="45"/>
      <c r="U54" s="45"/>
      <c r="V54" s="45"/>
      <c r="W54" s="45"/>
      <c r="X54" s="45"/>
      <c r="AH54" s="35"/>
      <c r="AI54" s="35"/>
      <c r="IV54" s="37"/>
    </row>
    <row r="55" spans="1:258" ht="11.85" customHeight="1" x14ac:dyDescent="0.3">
      <c r="A55" s="45" t="str">
        <f t="shared" si="3"/>
        <v/>
      </c>
      <c r="B55" s="45" t="str">
        <f t="shared" si="4"/>
        <v/>
      </c>
      <c r="C55" s="45" t="str">
        <f>IF($D$42,[1]!obMake("RV"&amp;ROW(),obLibs&amp;"net.finmath.montecarlo.RandomVariable",[1]!obcall("",$C$33,"getInitialMargin",[1]!obMake("","double",$B55),LIBORMarketModel!$J$15,[1]!obMake("","String","EUR"),[1]!obcall("SensitivityMode",$B$7&amp;"$SensitivityMode","valueOf",[1]!obMake("","String",$D$47)),$B$37:$D$37)),"")</f>
        <v/>
      </c>
      <c r="D55" s="69" t="str">
        <f>IF($D$42,[1]!obget([1]!obcall("",$C55,"getAverage")),"")</f>
        <v/>
      </c>
      <c r="E55" s="72" t="str">
        <f>IF(AND($D$41,$F$38&gt;=$B55),[1]!obget([1]!obcall("",[1]!obcall("",$C$33,"getInitialMargin",[1]!obMake("","double",$B55),LIBORMarketModel!$J$15,[1]!obMake("","String","EUR"),[1]!obcall("SensitivityMode",$B$7&amp;"$SensitivityMode","valueOf",[1]!obMake("","String",E$47)),$B$37:$D$37),"getAverage")),"")</f>
        <v/>
      </c>
      <c r="F55" s="72" t="str">
        <f>IF(AND($D$40,$F$38&gt;=$B55),[1]!obget([1]!obcall("",[1]!obcall("",$C$33,"getInitialMargin",[1]!obMake("","double",$B55),LIBORMarketModel!$J$15,[1]!obMake("","String","EUR"),[1]!obcall("SensitivityMode",$B$7&amp;"$SensitivityMode","valueOf",[1]!obMake("","String",F$47)),$B$37:$D$37),"getAverage")),"")</f>
        <v/>
      </c>
      <c r="G55" s="70" t="str">
        <f>IF($D$42,[1]!obget([1]!obcall("",$C55,"getQuantile",[1]!obMake("","double",G$47))),"")</f>
        <v/>
      </c>
      <c r="H55" s="70" t="str">
        <f>IF($D$42,[1]!obget([1]!obcall("",$C55,"getQuantile",[1]!obMake("","double",H$47))),"")</f>
        <v/>
      </c>
      <c r="I55" s="70" t="str">
        <f>IF($D$42,[1]!obget([1]!obcall("",$C55,"get",[1]!obMake("","int",COLUMN()))),"")</f>
        <v/>
      </c>
      <c r="J55" s="55" t="str">
        <f>IF($D$42,[1]!obget([1]!obcall("",$C55,"get",[1]!obMake("","int",COLUMN()))),"")</f>
        <v/>
      </c>
      <c r="K55" s="55" t="str">
        <f>IF($D$42,[1]!obget([1]!obcall("",$C55,"get",[1]!obMake("","int",COLUMN()))),"")</f>
        <v/>
      </c>
      <c r="L55" s="55" t="str">
        <f>IF($D$42,[1]!obget([1]!obcall("",$C55,"get",[1]!obMake("","int",COLUMN()))),"")</f>
        <v/>
      </c>
      <c r="M55" s="55" t="str">
        <f>IF($D$42,[1]!obget([1]!obcall("",$C55,"get",[1]!obMake("","int",COLUMN()))),"")</f>
        <v/>
      </c>
      <c r="N55" s="55" t="str">
        <f>IF($D$42,[1]!obget([1]!obcall("",$C55,"get",[1]!obMake("","int",COLUMN()))),"")</f>
        <v/>
      </c>
      <c r="O55" s="55" t="str">
        <f>IF($D$42,[1]!obget([1]!obcall("",$C55,"get",[1]!obMake("","int",COLUMN()))),"")</f>
        <v/>
      </c>
      <c r="P55" s="55" t="str">
        <f>IF($D$42,[1]!obget([1]!obcall("",$C55,"get",[1]!obMake("","int",COLUMN()))),"")</f>
        <v/>
      </c>
      <c r="Q55" s="55" t="str">
        <f>IF($D$42,[1]!obget([1]!obcall("",$C55,"get",[1]!obMake("","int",COLUMN()))),"")</f>
        <v/>
      </c>
      <c r="R55" s="55" t="str">
        <f>IF($D$42,[1]!obget([1]!obcall("",$C55,"get",[1]!obMake("","int",COLUMN()))),"")</f>
        <v/>
      </c>
      <c r="S55" s="45"/>
      <c r="T55" s="45"/>
      <c r="U55" s="45"/>
      <c r="V55" s="45"/>
      <c r="W55" s="45"/>
      <c r="X55" s="45"/>
      <c r="AH55" s="35"/>
      <c r="AI55" s="35"/>
      <c r="IV55" s="37"/>
    </row>
    <row r="56" spans="1:258" ht="11.85" customHeight="1" x14ac:dyDescent="0.3">
      <c r="A56" s="45" t="str">
        <f t="shared" si="3"/>
        <v/>
      </c>
      <c r="B56" s="45" t="str">
        <f t="shared" si="4"/>
        <v/>
      </c>
      <c r="C56" s="45" t="str">
        <f>IF($D$42,[1]!obMake("RV"&amp;ROW(),obLibs&amp;"net.finmath.montecarlo.RandomVariable",[1]!obcall("",$C$33,"getInitialMargin",[1]!obMake("","double",$B56),LIBORMarketModel!$J$15,[1]!obMake("","String","EUR"),[1]!obcall("SensitivityMode",$B$7&amp;"$SensitivityMode","valueOf",[1]!obMake("","String",$D$47)),$B$37:$D$37)),"")</f>
        <v/>
      </c>
      <c r="D56" s="69" t="str">
        <f>IF($D$42,[1]!obget([1]!obcall("",$C56,"getAverage")),"")</f>
        <v/>
      </c>
      <c r="E56" s="72" t="str">
        <f>IF(AND($D$41,$F$38&gt;=$B56),[1]!obget([1]!obcall("",[1]!obcall("",$C$33,"getInitialMargin",[1]!obMake("","double",$B56),LIBORMarketModel!$J$15,[1]!obMake("","String","EUR"),[1]!obcall("SensitivityMode",$B$7&amp;"$SensitivityMode","valueOf",[1]!obMake("","String",E$47)),$B$37:$D$37),"getAverage")),"")</f>
        <v/>
      </c>
      <c r="F56" s="72" t="str">
        <f>IF(AND($D$40,$F$38&gt;=$B56),[1]!obget([1]!obcall("",[1]!obcall("",$C$33,"getInitialMargin",[1]!obMake("","double",$B56),LIBORMarketModel!$J$15,[1]!obMake("","String","EUR"),[1]!obcall("SensitivityMode",$B$7&amp;"$SensitivityMode","valueOf",[1]!obMake("","String",F$47)),$B$37:$D$37),"getAverage")),"")</f>
        <v/>
      </c>
      <c r="G56" s="70" t="str">
        <f>IF($D$42,[1]!obget([1]!obcall("",$C56,"getQuantile",[1]!obMake("","double",G$47))),"")</f>
        <v/>
      </c>
      <c r="H56" s="70" t="str">
        <f>IF($D$42,[1]!obget([1]!obcall("",$C56,"getQuantile",[1]!obMake("","double",H$47))),"")</f>
        <v/>
      </c>
      <c r="I56" s="70" t="str">
        <f>IF($D$42,[1]!obget([1]!obcall("",$C56,"get",[1]!obMake("","int",COLUMN()))),"")</f>
        <v/>
      </c>
      <c r="J56" s="55" t="str">
        <f>IF($D$42,[1]!obget([1]!obcall("",$C56,"get",[1]!obMake("","int",COLUMN()))),"")</f>
        <v/>
      </c>
      <c r="K56" s="55" t="str">
        <f>IF($D$42,[1]!obget([1]!obcall("",$C56,"get",[1]!obMake("","int",COLUMN()))),"")</f>
        <v/>
      </c>
      <c r="L56" s="55" t="str">
        <f>IF($D$42,[1]!obget([1]!obcall("",$C56,"get",[1]!obMake("","int",COLUMN()))),"")</f>
        <v/>
      </c>
      <c r="M56" s="55" t="str">
        <f>IF($D$42,[1]!obget([1]!obcall("",$C56,"get",[1]!obMake("","int",COLUMN()))),"")</f>
        <v/>
      </c>
      <c r="N56" s="55" t="str">
        <f>IF($D$42,[1]!obget([1]!obcall("",$C56,"get",[1]!obMake("","int",COLUMN()))),"")</f>
        <v/>
      </c>
      <c r="O56" s="55" t="str">
        <f>IF($D$42,[1]!obget([1]!obcall("",$C56,"get",[1]!obMake("","int",COLUMN()))),"")</f>
        <v/>
      </c>
      <c r="P56" s="55" t="str">
        <f>IF($D$42,[1]!obget([1]!obcall("",$C56,"get",[1]!obMake("","int",COLUMN()))),"")</f>
        <v/>
      </c>
      <c r="Q56" s="55" t="str">
        <f>IF($D$42,[1]!obget([1]!obcall("",$C56,"get",[1]!obMake("","int",COLUMN()))),"")</f>
        <v/>
      </c>
      <c r="R56" s="55" t="str">
        <f>IF($D$42,[1]!obget([1]!obcall("",$C56,"get",[1]!obMake("","int",COLUMN()))),"")</f>
        <v/>
      </c>
      <c r="S56" s="45"/>
      <c r="T56" s="45"/>
      <c r="U56" s="45"/>
      <c r="V56" s="45"/>
      <c r="W56" s="45"/>
      <c r="X56" s="45"/>
      <c r="AH56" s="35"/>
      <c r="AI56" s="35"/>
      <c r="IV56" s="37"/>
    </row>
    <row r="57" spans="1:258" ht="11.85" customHeight="1" x14ac:dyDescent="0.3">
      <c r="A57" s="45" t="str">
        <f t="shared" si="3"/>
        <v/>
      </c>
      <c r="B57" s="45" t="str">
        <f t="shared" si="4"/>
        <v/>
      </c>
      <c r="C57" s="45" t="str">
        <f>IF($D$42,[1]!obMake("RV"&amp;ROW(),obLibs&amp;"net.finmath.montecarlo.RandomVariable",[1]!obcall("",$C$33,"getInitialMargin",[1]!obMake("","double",$B57),LIBORMarketModel!$J$15,[1]!obMake("","String","EUR"),[1]!obcall("SensitivityMode",$B$7&amp;"$SensitivityMode","valueOf",[1]!obMake("","String",$D$47)),$B$37:$D$37)),"")</f>
        <v/>
      </c>
      <c r="D57" s="69" t="str">
        <f>IF($D$42,[1]!obget([1]!obcall("",$C57,"getAverage")),"")</f>
        <v/>
      </c>
      <c r="E57" s="72" t="str">
        <f>IF(AND($D$41,$F$38&gt;=$B57),[1]!obget([1]!obcall("",[1]!obcall("",$C$33,"getInitialMargin",[1]!obMake("","double",$B57),LIBORMarketModel!$J$15,[1]!obMake("","String","EUR"),[1]!obcall("SensitivityMode",$B$7&amp;"$SensitivityMode","valueOf",[1]!obMake("","String",E$47)),$B$37:$D$37),"getAverage")),"")</f>
        <v/>
      </c>
      <c r="F57" s="72" t="str">
        <f>IF(AND($D$40,$F$38&gt;=$B57),[1]!obget([1]!obcall("",[1]!obcall("",$C$33,"getInitialMargin",[1]!obMake("","double",$B57),LIBORMarketModel!$J$15,[1]!obMake("","String","EUR"),[1]!obcall("SensitivityMode",$B$7&amp;"$SensitivityMode","valueOf",[1]!obMake("","String",F$47)),$B$37:$D$37),"getAverage")),"")</f>
        <v/>
      </c>
      <c r="G57" s="70" t="str">
        <f>IF($D$42,[1]!obget([1]!obcall("",$C57,"getQuantile",[1]!obMake("","double",G$47))),"")</f>
        <v/>
      </c>
      <c r="H57" s="70" t="str">
        <f>IF($D$42,[1]!obget([1]!obcall("",$C57,"getQuantile",[1]!obMake("","double",H$47))),"")</f>
        <v/>
      </c>
      <c r="I57" s="70" t="str">
        <f>IF($D$42,[1]!obget([1]!obcall("",$C57,"get",[1]!obMake("","int",COLUMN()))),"")</f>
        <v/>
      </c>
      <c r="J57" s="55" t="str">
        <f>IF($D$42,[1]!obget([1]!obcall("",$C57,"get",[1]!obMake("","int",COLUMN()))),"")</f>
        <v/>
      </c>
      <c r="K57" s="55" t="str">
        <f>IF($D$42,[1]!obget([1]!obcall("",$C57,"get",[1]!obMake("","int",COLUMN()))),"")</f>
        <v/>
      </c>
      <c r="L57" s="55" t="str">
        <f>IF($D$42,[1]!obget([1]!obcall("",$C57,"get",[1]!obMake("","int",COLUMN()))),"")</f>
        <v/>
      </c>
      <c r="M57" s="55" t="str">
        <f>IF($D$42,[1]!obget([1]!obcall("",$C57,"get",[1]!obMake("","int",COLUMN()))),"")</f>
        <v/>
      </c>
      <c r="N57" s="55" t="str">
        <f>IF($D$42,[1]!obget([1]!obcall("",$C57,"get",[1]!obMake("","int",COLUMN()))),"")</f>
        <v/>
      </c>
      <c r="O57" s="55" t="str">
        <f>IF($D$42,[1]!obget([1]!obcall("",$C57,"get",[1]!obMake("","int",COLUMN()))),"")</f>
        <v/>
      </c>
      <c r="P57" s="55" t="str">
        <f>IF($D$42,[1]!obget([1]!obcall("",$C57,"get",[1]!obMake("","int",COLUMN()))),"")</f>
        <v/>
      </c>
      <c r="Q57" s="55" t="str">
        <f>IF($D$42,[1]!obget([1]!obcall("",$C57,"get",[1]!obMake("","int",COLUMN()))),"")</f>
        <v/>
      </c>
      <c r="R57" s="55" t="str">
        <f>IF($D$42,[1]!obget([1]!obcall("",$C57,"get",[1]!obMake("","int",COLUMN()))),"")</f>
        <v/>
      </c>
      <c r="S57" s="45"/>
      <c r="T57" s="45"/>
      <c r="U57" s="45"/>
      <c r="V57" s="45"/>
      <c r="W57" s="45"/>
      <c r="X57" s="45"/>
      <c r="AH57" s="35"/>
      <c r="AI57" s="35"/>
      <c r="IV57" s="37"/>
    </row>
    <row r="58" spans="1:258" ht="11.85" customHeight="1" x14ac:dyDescent="0.3">
      <c r="A58" s="45" t="str">
        <f t="shared" si="3"/>
        <v/>
      </c>
      <c r="B58" s="45" t="str">
        <f t="shared" si="4"/>
        <v/>
      </c>
      <c r="C58" s="45" t="str">
        <f>IF($D$42,[1]!obMake("RV"&amp;ROW(),obLibs&amp;"net.finmath.montecarlo.RandomVariable",[1]!obcall("",$C$33,"getInitialMargin",[1]!obMake("","double",$B58),LIBORMarketModel!$J$15,[1]!obMake("","String","EUR"),[1]!obcall("SensitivityMode",$B$7&amp;"$SensitivityMode","valueOf",[1]!obMake("","String",$D$47)),$B$37:$D$37)),"")</f>
        <v/>
      </c>
      <c r="D58" s="69" t="str">
        <f>IF($D$42,[1]!obget([1]!obcall("",$C58,"getAverage")),"")</f>
        <v/>
      </c>
      <c r="E58" s="72" t="str">
        <f>IF(AND($D$41,$F$38&gt;=$B58),[1]!obget([1]!obcall("",[1]!obcall("",$C$33,"getInitialMargin",[1]!obMake("","double",$B58),LIBORMarketModel!$J$15,[1]!obMake("","String","EUR"),[1]!obcall("SensitivityMode",$B$7&amp;"$SensitivityMode","valueOf",[1]!obMake("","String",E$47)),$B$37:$D$37),"getAverage")),"")</f>
        <v/>
      </c>
      <c r="F58" s="72" t="str">
        <f>IF(AND($D$40,$F$38&gt;=$B58),[1]!obget([1]!obcall("",[1]!obcall("",$C$33,"getInitialMargin",[1]!obMake("","double",$B58),LIBORMarketModel!$J$15,[1]!obMake("","String","EUR"),[1]!obcall("SensitivityMode",$B$7&amp;"$SensitivityMode","valueOf",[1]!obMake("","String",F$47)),$B$37:$D$37),"getAverage")),"")</f>
        <v/>
      </c>
      <c r="G58" s="70" t="str">
        <f>IF($D$42,[1]!obget([1]!obcall("",$C58,"getQuantile",[1]!obMake("","double",G$47))),"")</f>
        <v/>
      </c>
      <c r="H58" s="70" t="str">
        <f>IF($D$42,[1]!obget([1]!obcall("",$C58,"getQuantile",[1]!obMake("","double",H$47))),"")</f>
        <v/>
      </c>
      <c r="I58" s="70" t="str">
        <f>IF($D$42,[1]!obget([1]!obcall("",$C58,"get",[1]!obMake("","int",COLUMN()))),"")</f>
        <v/>
      </c>
      <c r="J58" s="55" t="str">
        <f>IF($D$42,[1]!obget([1]!obcall("",$C58,"get",[1]!obMake("","int",COLUMN()))),"")</f>
        <v/>
      </c>
      <c r="K58" s="55" t="str">
        <f>IF($D$42,[1]!obget([1]!obcall("",$C58,"get",[1]!obMake("","int",COLUMN()))),"")</f>
        <v/>
      </c>
      <c r="L58" s="55" t="str">
        <f>IF($D$42,[1]!obget([1]!obcall("",$C58,"get",[1]!obMake("","int",COLUMN()))),"")</f>
        <v/>
      </c>
      <c r="M58" s="55" t="str">
        <f>IF($D$42,[1]!obget([1]!obcall("",$C58,"get",[1]!obMake("","int",COLUMN()))),"")</f>
        <v/>
      </c>
      <c r="N58" s="55" t="str">
        <f>IF($D$42,[1]!obget([1]!obcall("",$C58,"get",[1]!obMake("","int",COLUMN()))),"")</f>
        <v/>
      </c>
      <c r="O58" s="55" t="str">
        <f>IF($D$42,[1]!obget([1]!obcall("",$C58,"get",[1]!obMake("","int",COLUMN()))),"")</f>
        <v/>
      </c>
      <c r="P58" s="55" t="str">
        <f>IF($D$42,[1]!obget([1]!obcall("",$C58,"get",[1]!obMake("","int",COLUMN()))),"")</f>
        <v/>
      </c>
      <c r="Q58" s="55" t="str">
        <f>IF($D$42,[1]!obget([1]!obcall("",$C58,"get",[1]!obMake("","int",COLUMN()))),"")</f>
        <v/>
      </c>
      <c r="R58" s="55" t="str">
        <f>IF($D$42,[1]!obget([1]!obcall("",$C58,"get",[1]!obMake("","int",COLUMN()))),"")</f>
        <v/>
      </c>
      <c r="S58" s="45"/>
      <c r="T58" s="45"/>
      <c r="U58" s="45"/>
      <c r="V58" s="45"/>
      <c r="W58" s="45"/>
      <c r="X58" s="45"/>
      <c r="AH58" s="35"/>
      <c r="AI58" s="35"/>
    </row>
    <row r="59" spans="1:258" ht="11.85" customHeight="1" x14ac:dyDescent="0.3">
      <c r="A59" s="45" t="str">
        <f t="shared" si="3"/>
        <v/>
      </c>
      <c r="B59" s="45" t="str">
        <f t="shared" si="4"/>
        <v/>
      </c>
      <c r="C59" s="45" t="str">
        <f>IF($D$42,[1]!obMake("RV"&amp;ROW(),obLibs&amp;"net.finmath.montecarlo.RandomVariable",[1]!obcall("",$C$33,"getInitialMargin",[1]!obMake("","double",$B59),LIBORMarketModel!$J$15,[1]!obMake("","String","EUR"),[1]!obcall("SensitivityMode",$B$7&amp;"$SensitivityMode","valueOf",[1]!obMake("","String",$D$47)),$B$37:$D$37)),"")</f>
        <v/>
      </c>
      <c r="D59" s="69" t="str">
        <f>IF($D$42,[1]!obget([1]!obcall("",$C59,"getAverage")),"")</f>
        <v/>
      </c>
      <c r="E59" s="72" t="str">
        <f>IF(AND($D$41,$F$38&gt;=$B59),[1]!obget([1]!obcall("",[1]!obcall("",$C$33,"getInitialMargin",[1]!obMake("","double",$B59),LIBORMarketModel!$J$15,[1]!obMake("","String","EUR"),[1]!obcall("SensitivityMode",$B$7&amp;"$SensitivityMode","valueOf",[1]!obMake("","String",E$47)),$B$37:$D$37),"getAverage")),"")</f>
        <v/>
      </c>
      <c r="F59" s="72" t="str">
        <f>IF(AND($D$40,$F$38&gt;=$B59),[1]!obget([1]!obcall("",[1]!obcall("",$C$33,"getInitialMargin",[1]!obMake("","double",$B59),LIBORMarketModel!$J$15,[1]!obMake("","String","EUR"),[1]!obcall("SensitivityMode",$B$7&amp;"$SensitivityMode","valueOf",[1]!obMake("","String",F$47)),$B$37:$D$37),"getAverage")),"")</f>
        <v/>
      </c>
      <c r="G59" s="70" t="str">
        <f>IF($D$42,[1]!obget([1]!obcall("",$C59,"getQuantile",[1]!obMake("","double",G$47))),"")</f>
        <v/>
      </c>
      <c r="H59" s="70" t="str">
        <f>IF($D$42,[1]!obget([1]!obcall("",$C59,"getQuantile",[1]!obMake("","double",H$47))),"")</f>
        <v/>
      </c>
      <c r="I59" s="70" t="str">
        <f>IF($D$42,[1]!obget([1]!obcall("",$C59,"get",[1]!obMake("","int",COLUMN()))),"")</f>
        <v/>
      </c>
      <c r="J59" s="55" t="str">
        <f>IF($D$42,[1]!obget([1]!obcall("",$C59,"get",[1]!obMake("","int",COLUMN()))),"")</f>
        <v/>
      </c>
      <c r="K59" s="55" t="str">
        <f>IF($D$42,[1]!obget([1]!obcall("",$C59,"get",[1]!obMake("","int",COLUMN()))),"")</f>
        <v/>
      </c>
      <c r="L59" s="55" t="str">
        <f>IF($D$42,[1]!obget([1]!obcall("",$C59,"get",[1]!obMake("","int",COLUMN()))),"")</f>
        <v/>
      </c>
      <c r="M59" s="55" t="str">
        <f>IF($D$42,[1]!obget([1]!obcall("",$C59,"get",[1]!obMake("","int",COLUMN()))),"")</f>
        <v/>
      </c>
      <c r="N59" s="55" t="str">
        <f>IF($D$42,[1]!obget([1]!obcall("",$C59,"get",[1]!obMake("","int",COLUMN()))),"")</f>
        <v/>
      </c>
      <c r="O59" s="55" t="str">
        <f>IF($D$42,[1]!obget([1]!obcall("",$C59,"get",[1]!obMake("","int",COLUMN()))),"")</f>
        <v/>
      </c>
      <c r="P59" s="55" t="str">
        <f>IF($D$42,[1]!obget([1]!obcall("",$C59,"get",[1]!obMake("","int",COLUMN()))),"")</f>
        <v/>
      </c>
      <c r="Q59" s="55" t="str">
        <f>IF($D$42,[1]!obget([1]!obcall("",$C59,"get",[1]!obMake("","int",COLUMN()))),"")</f>
        <v/>
      </c>
      <c r="R59" s="55" t="str">
        <f>IF($D$42,[1]!obget([1]!obcall("",$C59,"get",[1]!obMake("","int",COLUMN()))),"")</f>
        <v/>
      </c>
      <c r="S59" s="45"/>
      <c r="T59" s="45"/>
      <c r="U59" s="45"/>
      <c r="V59" s="45"/>
      <c r="W59" s="45"/>
      <c r="X59" s="45"/>
      <c r="AH59" s="35"/>
      <c r="AI59" s="35"/>
    </row>
    <row r="60" spans="1:258" ht="11.85" customHeight="1" x14ac:dyDescent="0.3">
      <c r="A60" s="45" t="str">
        <f t="shared" si="3"/>
        <v/>
      </c>
      <c r="B60" s="45" t="str">
        <f t="shared" si="4"/>
        <v/>
      </c>
      <c r="C60" s="45" t="str">
        <f>IF($D$42,[1]!obMake("RV"&amp;ROW(),obLibs&amp;"net.finmath.montecarlo.RandomVariable",[1]!obcall("",$C$33,"getInitialMargin",[1]!obMake("","double",$B60),LIBORMarketModel!$J$15,[1]!obMake("","String","EUR"),[1]!obcall("SensitivityMode",$B$7&amp;"$SensitivityMode","valueOf",[1]!obMake("","String",$D$47)),$B$37:$D$37)),"")</f>
        <v/>
      </c>
      <c r="D60" s="69" t="str">
        <f>IF($D$42,[1]!obget([1]!obcall("",$C60,"getAverage")),"")</f>
        <v/>
      </c>
      <c r="E60" s="72" t="str">
        <f>IF(AND($D$41,$F$38&gt;=$B60),[1]!obget([1]!obcall("",[1]!obcall("",$C$33,"getInitialMargin",[1]!obMake("","double",$B60),LIBORMarketModel!$J$15,[1]!obMake("","String","EUR"),[1]!obcall("SensitivityMode",$B$7&amp;"$SensitivityMode","valueOf",[1]!obMake("","String",E$47)),$B$37:$D$37),"getAverage")),"")</f>
        <v/>
      </c>
      <c r="F60" s="72" t="str">
        <f>IF(AND($D$40,$F$38&gt;=$B60),[1]!obget([1]!obcall("",[1]!obcall("",$C$33,"getInitialMargin",[1]!obMake("","double",$B60),LIBORMarketModel!$J$15,[1]!obMake("","String","EUR"),[1]!obcall("SensitivityMode",$B$7&amp;"$SensitivityMode","valueOf",[1]!obMake("","String",F$47)),$B$37:$D$37),"getAverage")),"")</f>
        <v/>
      </c>
      <c r="G60" s="70" t="str">
        <f>IF($D$42,[1]!obget([1]!obcall("",$C60,"getQuantile",[1]!obMake("","double",G$47))),"")</f>
        <v/>
      </c>
      <c r="H60" s="70" t="str">
        <f>IF($D$42,[1]!obget([1]!obcall("",$C60,"getQuantile",[1]!obMake("","double",H$47))),"")</f>
        <v/>
      </c>
      <c r="I60" s="70" t="str">
        <f>IF($D$42,[1]!obget([1]!obcall("",$C60,"get",[1]!obMake("","int",COLUMN()))),"")</f>
        <v/>
      </c>
      <c r="J60" s="55" t="str">
        <f>IF($D$42,[1]!obget([1]!obcall("",$C60,"get",[1]!obMake("","int",COLUMN()))),"")</f>
        <v/>
      </c>
      <c r="K60" s="55" t="str">
        <f>IF($D$42,[1]!obget([1]!obcall("",$C60,"get",[1]!obMake("","int",COLUMN()))),"")</f>
        <v/>
      </c>
      <c r="L60" s="55" t="str">
        <f>IF($D$42,[1]!obget([1]!obcall("",$C60,"get",[1]!obMake("","int",COLUMN()))),"")</f>
        <v/>
      </c>
      <c r="M60" s="55" t="str">
        <f>IF($D$42,[1]!obget([1]!obcall("",$C60,"get",[1]!obMake("","int",COLUMN()))),"")</f>
        <v/>
      </c>
      <c r="N60" s="55" t="str">
        <f>IF($D$42,[1]!obget([1]!obcall("",$C60,"get",[1]!obMake("","int",COLUMN()))),"")</f>
        <v/>
      </c>
      <c r="O60" s="55" t="str">
        <f>IF($D$42,[1]!obget([1]!obcall("",$C60,"get",[1]!obMake("","int",COLUMN()))),"")</f>
        <v/>
      </c>
      <c r="P60" s="55" t="str">
        <f>IF($D$42,[1]!obget([1]!obcall("",$C60,"get",[1]!obMake("","int",COLUMN()))),"")</f>
        <v/>
      </c>
      <c r="Q60" s="55" t="str">
        <f>IF($D$42,[1]!obget([1]!obcall("",$C60,"get",[1]!obMake("","int",COLUMN()))),"")</f>
        <v/>
      </c>
      <c r="R60" s="55" t="str">
        <f>IF($D$42,[1]!obget([1]!obcall("",$C60,"get",[1]!obMake("","int",COLUMN()))),"")</f>
        <v/>
      </c>
      <c r="S60" s="45"/>
      <c r="T60" s="45"/>
      <c r="U60" s="45"/>
      <c r="V60" s="45"/>
      <c r="W60" s="45"/>
      <c r="X60" s="45"/>
      <c r="AH60" s="35"/>
      <c r="AI60" s="35"/>
    </row>
    <row r="61" spans="1:258" ht="11.85" customHeight="1" x14ac:dyDescent="0.3">
      <c r="A61" s="45" t="str">
        <f t="shared" si="3"/>
        <v/>
      </c>
      <c r="B61" s="45" t="str">
        <f t="shared" si="4"/>
        <v/>
      </c>
      <c r="C61" s="45" t="str">
        <f>IF($D$42,[1]!obMake("RV"&amp;ROW(),obLibs&amp;"net.finmath.montecarlo.RandomVariable",[1]!obcall("",$C$33,"getInitialMargin",[1]!obMake("","double",$B61),LIBORMarketModel!$J$15,[1]!obMake("","String","EUR"),[1]!obcall("SensitivityMode",$B$7&amp;"$SensitivityMode","valueOf",[1]!obMake("","String",$D$47)),$B$37:$D$37)),"")</f>
        <v/>
      </c>
      <c r="D61" s="69" t="str">
        <f>IF($D$42,[1]!obget([1]!obcall("",$C61,"getAverage")),"")</f>
        <v/>
      </c>
      <c r="E61" s="72" t="str">
        <f>IF(AND($D$41,$F$38&gt;=$B61),[1]!obget([1]!obcall("",[1]!obcall("",$C$33,"getInitialMargin",[1]!obMake("","double",$B61),LIBORMarketModel!$J$15,[1]!obMake("","String","EUR"),[1]!obcall("SensitivityMode",$B$7&amp;"$SensitivityMode","valueOf",[1]!obMake("","String",E$47)),$B$37:$D$37),"getAverage")),"")</f>
        <v/>
      </c>
      <c r="F61" s="72" t="str">
        <f>IF(AND($D$40,$F$38&gt;=$B61),[1]!obget([1]!obcall("",[1]!obcall("",$C$33,"getInitialMargin",[1]!obMake("","double",$B61),LIBORMarketModel!$J$15,[1]!obMake("","String","EUR"),[1]!obcall("SensitivityMode",$B$7&amp;"$SensitivityMode","valueOf",[1]!obMake("","String",F$47)),$B$37:$D$37),"getAverage")),"")</f>
        <v/>
      </c>
      <c r="G61" s="70" t="str">
        <f>IF($D$42,[1]!obget([1]!obcall("",$C61,"getQuantile",[1]!obMake("","double",G$47))),"")</f>
        <v/>
      </c>
      <c r="H61" s="70" t="str">
        <f>IF($D$42,[1]!obget([1]!obcall("",$C61,"getQuantile",[1]!obMake("","double",H$47))),"")</f>
        <v/>
      </c>
      <c r="I61" s="70" t="str">
        <f>IF($D$42,[1]!obget([1]!obcall("",$C61,"get",[1]!obMake("","int",COLUMN()))),"")</f>
        <v/>
      </c>
      <c r="J61" s="55" t="str">
        <f>IF($D$42,[1]!obget([1]!obcall("",$C61,"get",[1]!obMake("","int",COLUMN()))),"")</f>
        <v/>
      </c>
      <c r="K61" s="55" t="str">
        <f>IF($D$42,[1]!obget([1]!obcall("",$C61,"get",[1]!obMake("","int",COLUMN()))),"")</f>
        <v/>
      </c>
      <c r="L61" s="55" t="str">
        <f>IF($D$42,[1]!obget([1]!obcall("",$C61,"get",[1]!obMake("","int",COLUMN()))),"")</f>
        <v/>
      </c>
      <c r="M61" s="55" t="str">
        <f>IF($D$42,[1]!obget([1]!obcall("",$C61,"get",[1]!obMake("","int",COLUMN()))),"")</f>
        <v/>
      </c>
      <c r="N61" s="55" t="str">
        <f>IF($D$42,[1]!obget([1]!obcall("",$C61,"get",[1]!obMake("","int",COLUMN()))),"")</f>
        <v/>
      </c>
      <c r="O61" s="55" t="str">
        <f>IF($D$42,[1]!obget([1]!obcall("",$C61,"get",[1]!obMake("","int",COLUMN()))),"")</f>
        <v/>
      </c>
      <c r="P61" s="55" t="str">
        <f>IF($D$42,[1]!obget([1]!obcall("",$C61,"get",[1]!obMake("","int",COLUMN()))),"")</f>
        <v/>
      </c>
      <c r="Q61" s="55" t="str">
        <f>IF($D$42,[1]!obget([1]!obcall("",$C61,"get",[1]!obMake("","int",COLUMN()))),"")</f>
        <v/>
      </c>
      <c r="R61" s="55" t="str">
        <f>IF($D$42,[1]!obget([1]!obcall("",$C61,"get",[1]!obMake("","int",COLUMN()))),"")</f>
        <v/>
      </c>
      <c r="S61" s="45"/>
      <c r="T61" s="45"/>
      <c r="U61" s="45"/>
      <c r="V61" s="45"/>
      <c r="W61" s="45"/>
      <c r="X61" s="45"/>
      <c r="AH61" s="35"/>
      <c r="AI61" s="35"/>
    </row>
    <row r="62" spans="1:258" ht="11.85" customHeight="1" x14ac:dyDescent="0.3">
      <c r="A62" s="45" t="str">
        <f t="shared" si="3"/>
        <v/>
      </c>
      <c r="B62" s="45" t="str">
        <f t="shared" si="4"/>
        <v/>
      </c>
      <c r="C62" s="45" t="str">
        <f>IF($D$42,[1]!obMake("RV"&amp;ROW(),obLibs&amp;"net.finmath.montecarlo.RandomVariable",[1]!obcall("",$C$33,"getInitialMargin",[1]!obMake("","double",$B62),LIBORMarketModel!$J$15,[1]!obMake("","String","EUR"),[1]!obcall("SensitivityMode",$B$7&amp;"$SensitivityMode","valueOf",[1]!obMake("","String",$D$47)),$B$37:$D$37)),"")</f>
        <v/>
      </c>
      <c r="D62" s="69" t="str">
        <f>IF($D$42,[1]!obget([1]!obcall("",$C62,"getAverage")),"")</f>
        <v/>
      </c>
      <c r="E62" s="72" t="str">
        <f>IF(AND($D$41,$F$38&gt;=$B62),[1]!obget([1]!obcall("",[1]!obcall("",$C$33,"getInitialMargin",[1]!obMake("","double",$B62),LIBORMarketModel!$J$15,[1]!obMake("","String","EUR"),[1]!obcall("SensitivityMode",$B$7&amp;"$SensitivityMode","valueOf",[1]!obMake("","String",E$47)),$B$37:$D$37),"getAverage")),"")</f>
        <v/>
      </c>
      <c r="F62" s="72" t="str">
        <f>IF(AND($D$40,$F$38&gt;=$B62),[1]!obget([1]!obcall("",[1]!obcall("",$C$33,"getInitialMargin",[1]!obMake("","double",$B62),LIBORMarketModel!$J$15,[1]!obMake("","String","EUR"),[1]!obcall("SensitivityMode",$B$7&amp;"$SensitivityMode","valueOf",[1]!obMake("","String",F$47)),$B$37:$D$37),"getAverage")),"")</f>
        <v/>
      </c>
      <c r="G62" s="70" t="str">
        <f>IF($D$42,[1]!obget([1]!obcall("",$C62,"getQuantile",[1]!obMake("","double",G$47))),"")</f>
        <v/>
      </c>
      <c r="H62" s="70" t="str">
        <f>IF($D$42,[1]!obget([1]!obcall("",$C62,"getQuantile",[1]!obMake("","double",H$47))),"")</f>
        <v/>
      </c>
      <c r="I62" s="70" t="str">
        <f>IF($D$42,[1]!obget([1]!obcall("",$C62,"get",[1]!obMake("","int",COLUMN()))),"")</f>
        <v/>
      </c>
      <c r="J62" s="55" t="str">
        <f>IF($D$42,[1]!obget([1]!obcall("",$C62,"get",[1]!obMake("","int",COLUMN()))),"")</f>
        <v/>
      </c>
      <c r="K62" s="55" t="str">
        <f>IF($D$42,[1]!obget([1]!obcall("",$C62,"get",[1]!obMake("","int",COLUMN()))),"")</f>
        <v/>
      </c>
      <c r="L62" s="55" t="str">
        <f>IF($D$42,[1]!obget([1]!obcall("",$C62,"get",[1]!obMake("","int",COLUMN()))),"")</f>
        <v/>
      </c>
      <c r="M62" s="55" t="str">
        <f>IF($D$42,[1]!obget([1]!obcall("",$C62,"get",[1]!obMake("","int",COLUMN()))),"")</f>
        <v/>
      </c>
      <c r="N62" s="55" t="str">
        <f>IF($D$42,[1]!obget([1]!obcall("",$C62,"get",[1]!obMake("","int",COLUMN()))),"")</f>
        <v/>
      </c>
      <c r="O62" s="55" t="str">
        <f>IF($D$42,[1]!obget([1]!obcall("",$C62,"get",[1]!obMake("","int",COLUMN()))),"")</f>
        <v/>
      </c>
      <c r="P62" s="55" t="str">
        <f>IF($D$42,[1]!obget([1]!obcall("",$C62,"get",[1]!obMake("","int",COLUMN()))),"")</f>
        <v/>
      </c>
      <c r="Q62" s="55" t="str">
        <f>IF($D$42,[1]!obget([1]!obcall("",$C62,"get",[1]!obMake("","int",COLUMN()))),"")</f>
        <v/>
      </c>
      <c r="R62" s="55" t="str">
        <f>IF($D$42,[1]!obget([1]!obcall("",$C62,"get",[1]!obMake("","int",COLUMN()))),"")</f>
        <v/>
      </c>
      <c r="S62" s="45"/>
      <c r="T62" s="45"/>
      <c r="U62" s="45"/>
      <c r="V62" s="45"/>
      <c r="W62" s="45"/>
      <c r="X62" s="45"/>
      <c r="AH62" s="35"/>
      <c r="AI62" s="35"/>
    </row>
    <row r="63" spans="1:258" ht="11.85" customHeight="1" x14ac:dyDescent="0.3">
      <c r="A63" s="45" t="str">
        <f t="shared" si="3"/>
        <v/>
      </c>
      <c r="B63" s="45" t="str">
        <f t="shared" si="4"/>
        <v/>
      </c>
      <c r="C63" s="45" t="str">
        <f>IF($D$42,[1]!obMake("RV"&amp;ROW(),obLibs&amp;"net.finmath.montecarlo.RandomVariable",[1]!obcall("",$C$33,"getInitialMargin",[1]!obMake("","double",$B63),LIBORMarketModel!$J$15,[1]!obMake("","String","EUR"),[1]!obcall("SensitivityMode",$B$7&amp;"$SensitivityMode","valueOf",[1]!obMake("","String",$D$47)),$B$37:$D$37)),"")</f>
        <v/>
      </c>
      <c r="D63" s="69" t="str">
        <f>IF($D$42,[1]!obget([1]!obcall("",$C63,"getAverage")),"")</f>
        <v/>
      </c>
      <c r="E63" s="72" t="str">
        <f>IF(AND($D$41,$F$38&gt;=$B63),[1]!obget([1]!obcall("",[1]!obcall("",$C$33,"getInitialMargin",[1]!obMake("","double",$B63),LIBORMarketModel!$J$15,[1]!obMake("","String","EUR"),[1]!obcall("SensitivityMode",$B$7&amp;"$SensitivityMode","valueOf",[1]!obMake("","String",E$47)),$B$37:$D$37),"getAverage")),"")</f>
        <v/>
      </c>
      <c r="F63" s="72" t="str">
        <f>IF(AND($D$40,$F$38&gt;=$B63),[1]!obget([1]!obcall("",[1]!obcall("",$C$33,"getInitialMargin",[1]!obMake("","double",$B63),LIBORMarketModel!$J$15,[1]!obMake("","String","EUR"),[1]!obcall("SensitivityMode",$B$7&amp;"$SensitivityMode","valueOf",[1]!obMake("","String",F$47)),$B$37:$D$37),"getAverage")),"")</f>
        <v/>
      </c>
      <c r="G63" s="70" t="str">
        <f>IF($D$42,[1]!obget([1]!obcall("",$C63,"getQuantile",[1]!obMake("","double",G$47))),"")</f>
        <v/>
      </c>
      <c r="H63" s="70" t="str">
        <f>IF($D$42,[1]!obget([1]!obcall("",$C63,"getQuantile",[1]!obMake("","double",H$47))),"")</f>
        <v/>
      </c>
      <c r="I63" s="70" t="str">
        <f>IF($D$42,[1]!obget([1]!obcall("",$C63,"get",[1]!obMake("","int",COLUMN()))),"")</f>
        <v/>
      </c>
      <c r="J63" s="55" t="str">
        <f>IF($D$42,[1]!obget([1]!obcall("",$C63,"get",[1]!obMake("","int",COLUMN()))),"")</f>
        <v/>
      </c>
      <c r="K63" s="55" t="str">
        <f>IF($D$42,[1]!obget([1]!obcall("",$C63,"get",[1]!obMake("","int",COLUMN()))),"")</f>
        <v/>
      </c>
      <c r="L63" s="55" t="str">
        <f>IF($D$42,[1]!obget([1]!obcall("",$C63,"get",[1]!obMake("","int",COLUMN()))),"")</f>
        <v/>
      </c>
      <c r="M63" s="55" t="str">
        <f>IF($D$42,[1]!obget([1]!obcall("",$C63,"get",[1]!obMake("","int",COLUMN()))),"")</f>
        <v/>
      </c>
      <c r="N63" s="55" t="str">
        <f>IF($D$42,[1]!obget([1]!obcall("",$C63,"get",[1]!obMake("","int",COLUMN()))),"")</f>
        <v/>
      </c>
      <c r="O63" s="55" t="str">
        <f>IF($D$42,[1]!obget([1]!obcall("",$C63,"get",[1]!obMake("","int",COLUMN()))),"")</f>
        <v/>
      </c>
      <c r="P63" s="55" t="str">
        <f>IF($D$42,[1]!obget([1]!obcall("",$C63,"get",[1]!obMake("","int",COLUMN()))),"")</f>
        <v/>
      </c>
      <c r="Q63" s="55" t="str">
        <f>IF($D$42,[1]!obget([1]!obcall("",$C63,"get",[1]!obMake("","int",COLUMN()))),"")</f>
        <v/>
      </c>
      <c r="R63" s="55" t="str">
        <f>IF($D$42,[1]!obget([1]!obcall("",$C63,"get",[1]!obMake("","int",COLUMN()))),"")</f>
        <v/>
      </c>
      <c r="S63" s="45"/>
      <c r="T63" s="45"/>
      <c r="U63" s="45"/>
      <c r="V63" s="45"/>
      <c r="W63" s="45"/>
      <c r="X63" s="45"/>
      <c r="AH63" s="35"/>
      <c r="AI63" s="35"/>
    </row>
    <row r="64" spans="1:258" ht="11.85" customHeight="1" x14ac:dyDescent="0.3">
      <c r="A64" s="45" t="str">
        <f t="shared" si="3"/>
        <v/>
      </c>
      <c r="B64" s="45" t="str">
        <f t="shared" si="4"/>
        <v/>
      </c>
      <c r="C64" s="45" t="str">
        <f>IF($D$42,[1]!obMake("RV"&amp;ROW(),obLibs&amp;"net.finmath.montecarlo.RandomVariable",[1]!obcall("",$C$33,"getInitialMargin",[1]!obMake("","double",$B64),LIBORMarketModel!$J$15,[1]!obMake("","String","EUR"),[1]!obcall("SensitivityMode",$B$7&amp;"$SensitivityMode","valueOf",[1]!obMake("","String",$D$47)),$B$37:$D$37)),"")</f>
        <v/>
      </c>
      <c r="D64" s="69" t="str">
        <f>IF($D$42,[1]!obget([1]!obcall("",$C64,"getAverage")),"")</f>
        <v/>
      </c>
      <c r="E64" s="72" t="str">
        <f>IF(AND($D$41,$F$38&gt;=$B64),[1]!obget([1]!obcall("",[1]!obcall("",$C$33,"getInitialMargin",[1]!obMake("","double",$B64),LIBORMarketModel!$J$15,[1]!obMake("","String","EUR"),[1]!obcall("SensitivityMode",$B$7&amp;"$SensitivityMode","valueOf",[1]!obMake("","String",E$47)),$B$37:$D$37),"getAverage")),"")</f>
        <v/>
      </c>
      <c r="F64" s="72" t="str">
        <f>IF(AND($D$40,$F$38&gt;=$B64),[1]!obget([1]!obcall("",[1]!obcall("",$C$33,"getInitialMargin",[1]!obMake("","double",$B64),LIBORMarketModel!$J$15,[1]!obMake("","String","EUR"),[1]!obcall("SensitivityMode",$B$7&amp;"$SensitivityMode","valueOf",[1]!obMake("","String",F$47)),$B$37:$D$37),"getAverage")),"")</f>
        <v/>
      </c>
      <c r="G64" s="70" t="str">
        <f>IF($D$42,[1]!obget([1]!obcall("",$C64,"getQuantile",[1]!obMake("","double",G$47))),"")</f>
        <v/>
      </c>
      <c r="H64" s="70" t="str">
        <f>IF($D$42,[1]!obget([1]!obcall("",$C64,"getQuantile",[1]!obMake("","double",H$47))),"")</f>
        <v/>
      </c>
      <c r="I64" s="70" t="str">
        <f>IF($D$42,[1]!obget([1]!obcall("",$C64,"get",[1]!obMake("","int",COLUMN()))),"")</f>
        <v/>
      </c>
      <c r="J64" s="55" t="str">
        <f>IF($D$42,[1]!obget([1]!obcall("",$C64,"get",[1]!obMake("","int",COLUMN()))),"")</f>
        <v/>
      </c>
      <c r="K64" s="55" t="str">
        <f>IF($D$42,[1]!obget([1]!obcall("",$C64,"get",[1]!obMake("","int",COLUMN()))),"")</f>
        <v/>
      </c>
      <c r="L64" s="55" t="str">
        <f>IF($D$42,[1]!obget([1]!obcall("",$C64,"get",[1]!obMake("","int",COLUMN()))),"")</f>
        <v/>
      </c>
      <c r="M64" s="55" t="str">
        <f>IF($D$42,[1]!obget([1]!obcall("",$C64,"get",[1]!obMake("","int",COLUMN()))),"")</f>
        <v/>
      </c>
      <c r="N64" s="55" t="str">
        <f>IF($D$42,[1]!obget([1]!obcall("",$C64,"get",[1]!obMake("","int",COLUMN()))),"")</f>
        <v/>
      </c>
      <c r="O64" s="55" t="str">
        <f>IF($D$42,[1]!obget([1]!obcall("",$C64,"get",[1]!obMake("","int",COLUMN()))),"")</f>
        <v/>
      </c>
      <c r="P64" s="55" t="str">
        <f>IF($D$42,[1]!obget([1]!obcall("",$C64,"get",[1]!obMake("","int",COLUMN()))),"")</f>
        <v/>
      </c>
      <c r="Q64" s="55" t="str">
        <f>IF($D$42,[1]!obget([1]!obcall("",$C64,"get",[1]!obMake("","int",COLUMN()))),"")</f>
        <v/>
      </c>
      <c r="R64" s="55" t="str">
        <f>IF($D$42,[1]!obget([1]!obcall("",$C64,"get",[1]!obMake("","int",COLUMN()))),"")</f>
        <v/>
      </c>
      <c r="S64" s="45"/>
      <c r="T64" s="45"/>
      <c r="U64" s="45"/>
      <c r="V64" s="45"/>
      <c r="W64" s="45"/>
      <c r="X64" s="45"/>
      <c r="AH64" s="35"/>
      <c r="AI64" s="35"/>
      <c r="IW64" s="45"/>
      <c r="IX64" s="45"/>
    </row>
    <row r="65" spans="1:258" ht="11.85" customHeight="1" x14ac:dyDescent="0.3">
      <c r="A65" s="45" t="str">
        <f t="shared" si="3"/>
        <v/>
      </c>
      <c r="B65" s="45" t="str">
        <f t="shared" si="4"/>
        <v/>
      </c>
      <c r="C65" s="45" t="str">
        <f>IF($D$42,[1]!obMake("RV"&amp;ROW(),obLibs&amp;"net.finmath.montecarlo.RandomVariable",[1]!obcall("",$C$33,"getInitialMargin",[1]!obMake("","double",$B65),LIBORMarketModel!$J$15,[1]!obMake("","String","EUR"),[1]!obcall("SensitivityMode",$B$7&amp;"$SensitivityMode","valueOf",[1]!obMake("","String",$D$47)),$B$37:$D$37)),"")</f>
        <v/>
      </c>
      <c r="D65" s="69" t="str">
        <f>IF($D$42,[1]!obget([1]!obcall("",$C65,"getAverage")),"")</f>
        <v/>
      </c>
      <c r="E65" s="72" t="str">
        <f>IF(AND($D$41,$F$38&gt;=$B65),[1]!obget([1]!obcall("",[1]!obcall("",$C$33,"getInitialMargin",[1]!obMake("","double",$B65),LIBORMarketModel!$J$15,[1]!obMake("","String","EUR"),[1]!obcall("SensitivityMode",$B$7&amp;"$SensitivityMode","valueOf",[1]!obMake("","String",E$47)),$B$37:$D$37),"getAverage")),"")</f>
        <v/>
      </c>
      <c r="F65" s="72" t="str">
        <f>IF(AND($D$40,$F$38&gt;=$B65),[1]!obget([1]!obcall("",[1]!obcall("",$C$33,"getInitialMargin",[1]!obMake("","double",$B65),LIBORMarketModel!$J$15,[1]!obMake("","String","EUR"),[1]!obcall("SensitivityMode",$B$7&amp;"$SensitivityMode","valueOf",[1]!obMake("","String",F$47)),$B$37:$D$37),"getAverage")),"")</f>
        <v/>
      </c>
      <c r="G65" s="70" t="str">
        <f>IF($D$42,[1]!obget([1]!obcall("",$C65,"getQuantile",[1]!obMake("","double",G$47))),"")</f>
        <v/>
      </c>
      <c r="H65" s="70" t="str">
        <f>IF($D$42,[1]!obget([1]!obcall("",$C65,"getQuantile",[1]!obMake("","double",H$47))),"")</f>
        <v/>
      </c>
      <c r="I65" s="70" t="str">
        <f>IF($D$42,[1]!obget([1]!obcall("",$C65,"get",[1]!obMake("","int",COLUMN()))),"")</f>
        <v/>
      </c>
      <c r="J65" s="55" t="str">
        <f>IF($D$42,[1]!obget([1]!obcall("",$C65,"get",[1]!obMake("","int",COLUMN()))),"")</f>
        <v/>
      </c>
      <c r="K65" s="55" t="str">
        <f>IF($D$42,[1]!obget([1]!obcall("",$C65,"get",[1]!obMake("","int",COLUMN()))),"")</f>
        <v/>
      </c>
      <c r="L65" s="55" t="str">
        <f>IF($D$42,[1]!obget([1]!obcall("",$C65,"get",[1]!obMake("","int",COLUMN()))),"")</f>
        <v/>
      </c>
      <c r="M65" s="55" t="str">
        <f>IF($D$42,[1]!obget([1]!obcall("",$C65,"get",[1]!obMake("","int",COLUMN()))),"")</f>
        <v/>
      </c>
      <c r="N65" s="55" t="str">
        <f>IF($D$42,[1]!obget([1]!obcall("",$C65,"get",[1]!obMake("","int",COLUMN()))),"")</f>
        <v/>
      </c>
      <c r="O65" s="55" t="str">
        <f>IF($D$42,[1]!obget([1]!obcall("",$C65,"get",[1]!obMake("","int",COLUMN()))),"")</f>
        <v/>
      </c>
      <c r="P65" s="55" t="str">
        <f>IF($D$42,[1]!obget([1]!obcall("",$C65,"get",[1]!obMake("","int",COLUMN()))),"")</f>
        <v/>
      </c>
      <c r="Q65" s="55" t="str">
        <f>IF($D$42,[1]!obget([1]!obcall("",$C65,"get",[1]!obMake("","int",COLUMN()))),"")</f>
        <v/>
      </c>
      <c r="R65" s="55" t="str">
        <f>IF($D$42,[1]!obget([1]!obcall("",$C65,"get",[1]!obMake("","int",COLUMN()))),"")</f>
        <v/>
      </c>
      <c r="S65" s="45"/>
      <c r="T65" s="45"/>
      <c r="U65" s="45"/>
      <c r="V65" s="45"/>
      <c r="W65" s="45"/>
      <c r="X65" s="45"/>
      <c r="AH65" s="35"/>
      <c r="AI65" s="35"/>
      <c r="IW65" s="45"/>
      <c r="IX65" s="45"/>
    </row>
    <row r="66" spans="1:258" ht="11.85" customHeight="1" x14ac:dyDescent="0.3">
      <c r="A66" s="45" t="str">
        <f t="shared" si="3"/>
        <v/>
      </c>
      <c r="B66" s="45" t="str">
        <f t="shared" si="4"/>
        <v/>
      </c>
      <c r="C66" s="45" t="str">
        <f>IF($D$42,[1]!obMake("RV"&amp;ROW(),obLibs&amp;"net.finmath.montecarlo.RandomVariable",[1]!obcall("",$C$33,"getInitialMargin",[1]!obMake("","double",$B66),LIBORMarketModel!$J$15,[1]!obMake("","String","EUR"),[1]!obcall("SensitivityMode",$B$7&amp;"$SensitivityMode","valueOf",[1]!obMake("","String",$D$47)),$B$37:$D$37)),"")</f>
        <v/>
      </c>
      <c r="D66" s="69" t="str">
        <f>IF($D$42,[1]!obget([1]!obcall("",$C66,"getAverage")),"")</f>
        <v/>
      </c>
      <c r="E66" s="72" t="str">
        <f>IF(AND($D$41,$F$38&gt;=$B66),[1]!obget([1]!obcall("",[1]!obcall("",$C$33,"getInitialMargin",[1]!obMake("","double",$B66),LIBORMarketModel!$J$15,[1]!obMake("","String","EUR"),[1]!obcall("SensitivityMode",$B$7&amp;"$SensitivityMode","valueOf",[1]!obMake("","String",E$47)),$B$37:$D$37),"getAverage")),"")</f>
        <v/>
      </c>
      <c r="F66" s="72" t="str">
        <f>IF(AND($D$40,$F$38&gt;=$B66),[1]!obget([1]!obcall("",[1]!obcall("",$C$33,"getInitialMargin",[1]!obMake("","double",$B66),LIBORMarketModel!$J$15,[1]!obMake("","String","EUR"),[1]!obcall("SensitivityMode",$B$7&amp;"$SensitivityMode","valueOf",[1]!obMake("","String",F$47)),$B$37:$D$37),"getAverage")),"")</f>
        <v/>
      </c>
      <c r="G66" s="70" t="str">
        <f>IF($D$42,[1]!obget([1]!obcall("",$C66,"getQuantile",[1]!obMake("","double",G$47))),"")</f>
        <v/>
      </c>
      <c r="H66" s="70" t="str">
        <f>IF($D$42,[1]!obget([1]!obcall("",$C66,"getQuantile",[1]!obMake("","double",H$47))),"")</f>
        <v/>
      </c>
      <c r="I66" s="70" t="str">
        <f>IF($D$42,[1]!obget([1]!obcall("",$C66,"get",[1]!obMake("","int",COLUMN()))),"")</f>
        <v/>
      </c>
      <c r="J66" s="55" t="str">
        <f>IF($D$42,[1]!obget([1]!obcall("",$C66,"get",[1]!obMake("","int",COLUMN()))),"")</f>
        <v/>
      </c>
      <c r="K66" s="55" t="str">
        <f>IF($D$42,[1]!obget([1]!obcall("",$C66,"get",[1]!obMake("","int",COLUMN()))),"")</f>
        <v/>
      </c>
      <c r="L66" s="55" t="str">
        <f>IF($D$42,[1]!obget([1]!obcall("",$C66,"get",[1]!obMake("","int",COLUMN()))),"")</f>
        <v/>
      </c>
      <c r="M66" s="55" t="str">
        <f>IF($D$42,[1]!obget([1]!obcall("",$C66,"get",[1]!obMake("","int",COLUMN()))),"")</f>
        <v/>
      </c>
      <c r="N66" s="55" t="str">
        <f>IF($D$42,[1]!obget([1]!obcall("",$C66,"get",[1]!obMake("","int",COLUMN()))),"")</f>
        <v/>
      </c>
      <c r="O66" s="55" t="str">
        <f>IF($D$42,[1]!obget([1]!obcall("",$C66,"get",[1]!obMake("","int",COLUMN()))),"")</f>
        <v/>
      </c>
      <c r="P66" s="55" t="str">
        <f>IF($D$42,[1]!obget([1]!obcall("",$C66,"get",[1]!obMake("","int",COLUMN()))),"")</f>
        <v/>
      </c>
      <c r="Q66" s="55" t="str">
        <f>IF($D$42,[1]!obget([1]!obcall("",$C66,"get",[1]!obMake("","int",COLUMN()))),"")</f>
        <v/>
      </c>
      <c r="R66" s="55" t="str">
        <f>IF($D$42,[1]!obget([1]!obcall("",$C66,"get",[1]!obMake("","int",COLUMN()))),"")</f>
        <v/>
      </c>
      <c r="S66" s="45"/>
      <c r="T66" s="45"/>
      <c r="U66" s="45"/>
      <c r="V66" s="45"/>
      <c r="W66" s="45"/>
      <c r="X66" s="45"/>
      <c r="AH66" s="35"/>
      <c r="AI66" s="35"/>
      <c r="IW66" s="45"/>
      <c r="IX66" s="45"/>
    </row>
    <row r="67" spans="1:258" ht="11.85" customHeight="1" x14ac:dyDescent="0.3">
      <c r="A67" s="45" t="str">
        <f t="shared" si="3"/>
        <v/>
      </c>
      <c r="B67" s="45" t="str">
        <f t="shared" si="4"/>
        <v/>
      </c>
      <c r="C67" s="45" t="str">
        <f>IF($D$42,[1]!obMake("RV"&amp;ROW(),obLibs&amp;"net.finmath.montecarlo.RandomVariable",[1]!obcall("",$C$33,"getInitialMargin",[1]!obMake("","double",$B67),LIBORMarketModel!$J$15,[1]!obMake("","String","EUR"),[1]!obcall("SensitivityMode",$B$7&amp;"$SensitivityMode","valueOf",[1]!obMake("","String",$D$47)),$B$37:$D$37)),"")</f>
        <v/>
      </c>
      <c r="D67" s="69" t="str">
        <f>IF($D$42,[1]!obget([1]!obcall("",$C67,"getAverage")),"")</f>
        <v/>
      </c>
      <c r="E67" s="72" t="str">
        <f>IF(AND($D$41,$F$38&gt;=$B67),[1]!obget([1]!obcall("",[1]!obcall("",$C$33,"getInitialMargin",[1]!obMake("","double",$B67),LIBORMarketModel!$J$15,[1]!obMake("","String","EUR"),[1]!obcall("SensitivityMode",$B$7&amp;"$SensitivityMode","valueOf",[1]!obMake("","String",E$47)),$B$37:$D$37),"getAverage")),"")</f>
        <v/>
      </c>
      <c r="F67" s="72" t="str">
        <f>IF(AND($D$40,$F$38&gt;=$B67),[1]!obget([1]!obcall("",[1]!obcall("",$C$33,"getInitialMargin",[1]!obMake("","double",$B67),LIBORMarketModel!$J$15,[1]!obMake("","String","EUR"),[1]!obcall("SensitivityMode",$B$7&amp;"$SensitivityMode","valueOf",[1]!obMake("","String",F$47)),$B$37:$D$37),"getAverage")),"")</f>
        <v/>
      </c>
      <c r="G67" s="70" t="str">
        <f>IF($D$42,[1]!obget([1]!obcall("",$C67,"getQuantile",[1]!obMake("","double",G$47))),"")</f>
        <v/>
      </c>
      <c r="H67" s="70" t="str">
        <f>IF($D$42,[1]!obget([1]!obcall("",$C67,"getQuantile",[1]!obMake("","double",H$47))),"")</f>
        <v/>
      </c>
      <c r="I67" s="70" t="str">
        <f>IF($D$42,[1]!obget([1]!obcall("",$C67,"get",[1]!obMake("","int",COLUMN()))),"")</f>
        <v/>
      </c>
      <c r="J67" s="55" t="str">
        <f>IF($D$42,[1]!obget([1]!obcall("",$C67,"get",[1]!obMake("","int",COLUMN()))),"")</f>
        <v/>
      </c>
      <c r="K67" s="55" t="str">
        <f>IF($D$42,[1]!obget([1]!obcall("",$C67,"get",[1]!obMake("","int",COLUMN()))),"")</f>
        <v/>
      </c>
      <c r="L67" s="55" t="str">
        <f>IF($D$42,[1]!obget([1]!obcall("",$C67,"get",[1]!obMake("","int",COLUMN()))),"")</f>
        <v/>
      </c>
      <c r="M67" s="55" t="str">
        <f>IF($D$42,[1]!obget([1]!obcall("",$C67,"get",[1]!obMake("","int",COLUMN()))),"")</f>
        <v/>
      </c>
      <c r="N67" s="55" t="str">
        <f>IF($D$42,[1]!obget([1]!obcall("",$C67,"get",[1]!obMake("","int",COLUMN()))),"")</f>
        <v/>
      </c>
      <c r="O67" s="55" t="str">
        <f>IF($D$42,[1]!obget([1]!obcall("",$C67,"get",[1]!obMake("","int",COLUMN()))),"")</f>
        <v/>
      </c>
      <c r="P67" s="55" t="str">
        <f>IF($D$42,[1]!obget([1]!obcall("",$C67,"get",[1]!obMake("","int",COLUMN()))),"")</f>
        <v/>
      </c>
      <c r="Q67" s="55" t="str">
        <f>IF($D$42,[1]!obget([1]!obcall("",$C67,"get",[1]!obMake("","int",COLUMN()))),"")</f>
        <v/>
      </c>
      <c r="R67" s="55" t="str">
        <f>IF($D$42,[1]!obget([1]!obcall("",$C67,"get",[1]!obMake("","int",COLUMN()))),"")</f>
        <v/>
      </c>
      <c r="S67" s="45"/>
      <c r="T67" s="45"/>
      <c r="U67" s="45"/>
      <c r="V67" s="45"/>
      <c r="W67" s="45"/>
      <c r="X67" s="45"/>
      <c r="AH67" s="35"/>
      <c r="AI67" s="35"/>
      <c r="IW67" s="45"/>
      <c r="IX67" s="45"/>
    </row>
    <row r="68" spans="1:258" ht="11.85" customHeight="1" x14ac:dyDescent="0.3">
      <c r="A68" s="45" t="str">
        <f t="shared" si="3"/>
        <v/>
      </c>
      <c r="B68" s="45" t="str">
        <f t="shared" si="4"/>
        <v/>
      </c>
      <c r="C68" s="45" t="str">
        <f>IF($D$42,[1]!obMake("RV"&amp;ROW(),obLibs&amp;"net.finmath.montecarlo.RandomVariable",[1]!obcall("",$C$33,"getInitialMargin",[1]!obMake("","double",$B68),LIBORMarketModel!$J$15,[1]!obMake("","String","EUR"),[1]!obcall("SensitivityMode",$B$7&amp;"$SensitivityMode","valueOf",[1]!obMake("","String",$D$47)),$B$37:$D$37)),"")</f>
        <v/>
      </c>
      <c r="D68" s="69" t="str">
        <f>IF($D$42,[1]!obget([1]!obcall("",$C68,"getAverage")),"")</f>
        <v/>
      </c>
      <c r="E68" s="72" t="str">
        <f>IF(AND($D$41,$F$38&gt;=$B68),[1]!obget([1]!obcall("",[1]!obcall("",$C$33,"getInitialMargin",[1]!obMake("","double",$B68),LIBORMarketModel!$J$15,[1]!obMake("","String","EUR"),[1]!obcall("SensitivityMode",$B$7&amp;"$SensitivityMode","valueOf",[1]!obMake("","String",E$47)),$B$37:$D$37),"getAverage")),"")</f>
        <v/>
      </c>
      <c r="F68" s="72" t="str">
        <f>IF(AND($D$40,$F$38&gt;=$B68),[1]!obget([1]!obcall("",[1]!obcall("",$C$33,"getInitialMargin",[1]!obMake("","double",$B68),LIBORMarketModel!$J$15,[1]!obMake("","String","EUR"),[1]!obcall("SensitivityMode",$B$7&amp;"$SensitivityMode","valueOf",[1]!obMake("","String",F$47)),$B$37:$D$37),"getAverage")),"")</f>
        <v/>
      </c>
      <c r="G68" s="70" t="str">
        <f>IF($D$42,[1]!obget([1]!obcall("",$C68,"getQuantile",[1]!obMake("","double",G$47))),"")</f>
        <v/>
      </c>
      <c r="H68" s="70" t="str">
        <f>IF($D$42,[1]!obget([1]!obcall("",$C68,"getQuantile",[1]!obMake("","double",H$47))),"")</f>
        <v/>
      </c>
      <c r="I68" s="70" t="str">
        <f>IF($D$42,[1]!obget([1]!obcall("",$C68,"get",[1]!obMake("","int",COLUMN()))),"")</f>
        <v/>
      </c>
      <c r="J68" s="55" t="str">
        <f>IF($D$42,[1]!obget([1]!obcall("",$C68,"get",[1]!obMake("","int",COLUMN()))),"")</f>
        <v/>
      </c>
      <c r="K68" s="55" t="str">
        <f>IF($D$42,[1]!obget([1]!obcall("",$C68,"get",[1]!obMake("","int",COLUMN()))),"")</f>
        <v/>
      </c>
      <c r="L68" s="55" t="str">
        <f>IF($D$42,[1]!obget([1]!obcall("",$C68,"get",[1]!obMake("","int",COLUMN()))),"")</f>
        <v/>
      </c>
      <c r="M68" s="55" t="str">
        <f>IF($D$42,[1]!obget([1]!obcall("",$C68,"get",[1]!obMake("","int",COLUMN()))),"")</f>
        <v/>
      </c>
      <c r="N68" s="55" t="str">
        <f>IF($D$42,[1]!obget([1]!obcall("",$C68,"get",[1]!obMake("","int",COLUMN()))),"")</f>
        <v/>
      </c>
      <c r="O68" s="55" t="str">
        <f>IF($D$42,[1]!obget([1]!obcall("",$C68,"get",[1]!obMake("","int",COLUMN()))),"")</f>
        <v/>
      </c>
      <c r="P68" s="55" t="str">
        <f>IF($D$42,[1]!obget([1]!obcall("",$C68,"get",[1]!obMake("","int",COLUMN()))),"")</f>
        <v/>
      </c>
      <c r="Q68" s="55" t="str">
        <f>IF($D$42,[1]!obget([1]!obcall("",$C68,"get",[1]!obMake("","int",COLUMN()))),"")</f>
        <v/>
      </c>
      <c r="R68" s="55" t="str">
        <f>IF($D$42,[1]!obget([1]!obcall("",$C68,"get",[1]!obMake("","int",COLUMN()))),"")</f>
        <v/>
      </c>
      <c r="S68" s="45"/>
      <c r="T68" s="45"/>
      <c r="U68" s="45"/>
      <c r="V68" s="45"/>
      <c r="W68" s="45"/>
      <c r="X68" s="45"/>
      <c r="AH68" s="35"/>
      <c r="AI68" s="35"/>
      <c r="IW68" s="45"/>
      <c r="IX68" s="45"/>
    </row>
    <row r="69" spans="1:258" ht="11.85" customHeight="1" x14ac:dyDescent="0.3">
      <c r="A69" s="45" t="str">
        <f t="shared" si="3"/>
        <v/>
      </c>
      <c r="B69" s="45" t="str">
        <f t="shared" si="4"/>
        <v/>
      </c>
      <c r="C69" s="45" t="str">
        <f>IF($D$42,[1]!obMake("RV"&amp;ROW(),obLibs&amp;"net.finmath.montecarlo.RandomVariable",[1]!obcall("",$C$33,"getInitialMargin",[1]!obMake("","double",$B69),LIBORMarketModel!$J$15,[1]!obMake("","String","EUR"),[1]!obcall("SensitivityMode",$B$7&amp;"$SensitivityMode","valueOf",[1]!obMake("","String",$D$47)),$B$37:$D$37)),"")</f>
        <v/>
      </c>
      <c r="D69" s="69" t="str">
        <f>IF($D$42,[1]!obget([1]!obcall("",$C69,"getAverage")),"")</f>
        <v/>
      </c>
      <c r="E69" s="72" t="str">
        <f>IF(AND($D$41,$F$38&gt;=$B69),[1]!obget([1]!obcall("",[1]!obcall("",$C$33,"getInitialMargin",[1]!obMake("","double",$B69),LIBORMarketModel!$J$15,[1]!obMake("","String","EUR"),[1]!obcall("SensitivityMode",$B$7&amp;"$SensitivityMode","valueOf",[1]!obMake("","String",E$47)),$B$37:$D$37),"getAverage")),"")</f>
        <v/>
      </c>
      <c r="F69" s="72" t="str">
        <f>IF(AND($D$40,$F$38&gt;=$B69),[1]!obget([1]!obcall("",[1]!obcall("",$C$33,"getInitialMargin",[1]!obMake("","double",$B69),LIBORMarketModel!$J$15,[1]!obMake("","String","EUR"),[1]!obcall("SensitivityMode",$B$7&amp;"$SensitivityMode","valueOf",[1]!obMake("","String",F$47)),$B$37:$D$37),"getAverage")),"")</f>
        <v/>
      </c>
      <c r="G69" s="70" t="str">
        <f>IF($D$42,[1]!obget([1]!obcall("",$C69,"getQuantile",[1]!obMake("","double",G$47))),"")</f>
        <v/>
      </c>
      <c r="H69" s="70" t="str">
        <f>IF($D$42,[1]!obget([1]!obcall("",$C69,"getQuantile",[1]!obMake("","double",H$47))),"")</f>
        <v/>
      </c>
      <c r="I69" s="70" t="str">
        <f>IF($D$42,[1]!obget([1]!obcall("",$C69,"get",[1]!obMake("","int",COLUMN()))),"")</f>
        <v/>
      </c>
      <c r="J69" s="55" t="str">
        <f>IF($D$42,[1]!obget([1]!obcall("",$C69,"get",[1]!obMake("","int",COLUMN()))),"")</f>
        <v/>
      </c>
      <c r="K69" s="55" t="str">
        <f>IF($D$42,[1]!obget([1]!obcall("",$C69,"get",[1]!obMake("","int",COLUMN()))),"")</f>
        <v/>
      </c>
      <c r="L69" s="55" t="str">
        <f>IF($D$42,[1]!obget([1]!obcall("",$C69,"get",[1]!obMake("","int",COLUMN()))),"")</f>
        <v/>
      </c>
      <c r="M69" s="55" t="str">
        <f>IF($D$42,[1]!obget([1]!obcall("",$C69,"get",[1]!obMake("","int",COLUMN()))),"")</f>
        <v/>
      </c>
      <c r="N69" s="55" t="str">
        <f>IF($D$42,[1]!obget([1]!obcall("",$C69,"get",[1]!obMake("","int",COLUMN()))),"")</f>
        <v/>
      </c>
      <c r="O69" s="55" t="str">
        <f>IF($D$42,[1]!obget([1]!obcall("",$C69,"get",[1]!obMake("","int",COLUMN()))),"")</f>
        <v/>
      </c>
      <c r="P69" s="55" t="str">
        <f>IF($D$42,[1]!obget([1]!obcall("",$C69,"get",[1]!obMake("","int",COLUMN()))),"")</f>
        <v/>
      </c>
      <c r="Q69" s="55" t="str">
        <f>IF($D$42,[1]!obget([1]!obcall("",$C69,"get",[1]!obMake("","int",COLUMN()))),"")</f>
        <v/>
      </c>
      <c r="R69" s="55" t="str">
        <f>IF($D$42,[1]!obget([1]!obcall("",$C69,"get",[1]!obMake("","int",COLUMN()))),"")</f>
        <v/>
      </c>
      <c r="S69" s="45"/>
      <c r="T69" s="45"/>
      <c r="U69" s="45"/>
      <c r="V69" s="45"/>
      <c r="W69" s="45"/>
      <c r="X69" s="45"/>
      <c r="AH69" s="35"/>
      <c r="AI69" s="35"/>
      <c r="IW69" s="45"/>
      <c r="IX69" s="45"/>
    </row>
    <row r="70" spans="1:258" ht="11.85" customHeight="1" x14ac:dyDescent="0.3">
      <c r="A70" s="45" t="str">
        <f t="shared" si="3"/>
        <v/>
      </c>
      <c r="B70" s="45" t="str">
        <f t="shared" si="4"/>
        <v/>
      </c>
      <c r="C70" s="45" t="str">
        <f>IF($D$42,[1]!obMake("RV"&amp;ROW(),obLibs&amp;"net.finmath.montecarlo.RandomVariable",[1]!obcall("",$C$33,"getInitialMargin",[1]!obMake("","double",$B70),LIBORMarketModel!$J$15,[1]!obMake("","String","EUR"),[1]!obcall("SensitivityMode",$B$7&amp;"$SensitivityMode","valueOf",[1]!obMake("","String",$D$47)),$B$37:$D$37)),"")</f>
        <v/>
      </c>
      <c r="D70" s="69" t="str">
        <f>IF($D$42,[1]!obget([1]!obcall("",$C70,"getAverage")),"")</f>
        <v/>
      </c>
      <c r="E70" s="72" t="str">
        <f>IF(AND($D$41,$F$38&gt;=$B70),[1]!obget([1]!obcall("",[1]!obcall("",$C$33,"getInitialMargin",[1]!obMake("","double",$B70),LIBORMarketModel!$J$15,[1]!obMake("","String","EUR"),[1]!obcall("SensitivityMode",$B$7&amp;"$SensitivityMode","valueOf",[1]!obMake("","String",E$47)),$B$37:$D$37),"getAverage")),"")</f>
        <v/>
      </c>
      <c r="F70" s="72" t="str">
        <f>IF(AND($D$40,$F$38&gt;=$B70),[1]!obget([1]!obcall("",[1]!obcall("",$C$33,"getInitialMargin",[1]!obMake("","double",$B70),LIBORMarketModel!$J$15,[1]!obMake("","String","EUR"),[1]!obcall("SensitivityMode",$B$7&amp;"$SensitivityMode","valueOf",[1]!obMake("","String",F$47)),$B$37:$D$37),"getAverage")),"")</f>
        <v/>
      </c>
      <c r="G70" s="70" t="str">
        <f>IF($D$42,[1]!obget([1]!obcall("",$C70,"getQuantile",[1]!obMake("","double",G$47))),"")</f>
        <v/>
      </c>
      <c r="H70" s="70" t="str">
        <f>IF($D$42,[1]!obget([1]!obcall("",$C70,"getQuantile",[1]!obMake("","double",H$47))),"")</f>
        <v/>
      </c>
      <c r="I70" s="70" t="str">
        <f>IF($D$42,[1]!obget([1]!obcall("",$C70,"get",[1]!obMake("","int",COLUMN()))),"")</f>
        <v/>
      </c>
      <c r="J70" s="55" t="str">
        <f>IF($D$42,[1]!obget([1]!obcall("",$C70,"get",[1]!obMake("","int",COLUMN()))),"")</f>
        <v/>
      </c>
      <c r="K70" s="55" t="str">
        <f>IF($D$42,[1]!obget([1]!obcall("",$C70,"get",[1]!obMake("","int",COLUMN()))),"")</f>
        <v/>
      </c>
      <c r="L70" s="55" t="str">
        <f>IF($D$42,[1]!obget([1]!obcall("",$C70,"get",[1]!obMake("","int",COLUMN()))),"")</f>
        <v/>
      </c>
      <c r="M70" s="55" t="str">
        <f>IF($D$42,[1]!obget([1]!obcall("",$C70,"get",[1]!obMake("","int",COLUMN()))),"")</f>
        <v/>
      </c>
      <c r="N70" s="55" t="str">
        <f>IF($D$42,[1]!obget([1]!obcall("",$C70,"get",[1]!obMake("","int",COLUMN()))),"")</f>
        <v/>
      </c>
      <c r="O70" s="55" t="str">
        <f>IF($D$42,[1]!obget([1]!obcall("",$C70,"get",[1]!obMake("","int",COLUMN()))),"")</f>
        <v/>
      </c>
      <c r="P70" s="55" t="str">
        <f>IF($D$42,[1]!obget([1]!obcall("",$C70,"get",[1]!obMake("","int",COLUMN()))),"")</f>
        <v/>
      </c>
      <c r="Q70" s="55" t="str">
        <f>IF($D$42,[1]!obget([1]!obcall("",$C70,"get",[1]!obMake("","int",COLUMN()))),"")</f>
        <v/>
      </c>
      <c r="R70" s="55" t="str">
        <f>IF($D$42,[1]!obget([1]!obcall("",$C70,"get",[1]!obMake("","int",COLUMN()))),"")</f>
        <v/>
      </c>
      <c r="S70" s="45"/>
      <c r="T70" s="45"/>
      <c r="U70" s="45"/>
      <c r="V70" s="45"/>
      <c r="W70" s="45"/>
      <c r="X70" s="45"/>
      <c r="AH70" s="35"/>
      <c r="AI70" s="35"/>
      <c r="IW70" s="45"/>
      <c r="IX70" s="45"/>
    </row>
    <row r="71" spans="1:258" ht="11.85" customHeight="1" x14ac:dyDescent="0.3">
      <c r="A71" s="45" t="str">
        <f t="shared" si="3"/>
        <v/>
      </c>
      <c r="B71" s="45" t="str">
        <f t="shared" si="4"/>
        <v/>
      </c>
      <c r="C71" s="45" t="str">
        <f>IF($D$42,[1]!obMake("RV"&amp;ROW(),obLibs&amp;"net.finmath.montecarlo.RandomVariable",[1]!obcall("",$C$33,"getInitialMargin",[1]!obMake("","double",$B71),LIBORMarketModel!$J$15,[1]!obMake("","String","EUR"),[1]!obcall("SensitivityMode",$B$7&amp;"$SensitivityMode","valueOf",[1]!obMake("","String",$D$47)),$B$37:$D$37)),"")</f>
        <v/>
      </c>
      <c r="D71" s="69" t="str">
        <f>IF($D$42,[1]!obget([1]!obcall("",$C71,"getAverage")),"")</f>
        <v/>
      </c>
      <c r="E71" s="72" t="str">
        <f>IF(AND($D$41,$F$38&gt;=$B71),[1]!obget([1]!obcall("",[1]!obcall("",$C$33,"getInitialMargin",[1]!obMake("","double",$B71),LIBORMarketModel!$J$15,[1]!obMake("","String","EUR"),[1]!obcall("SensitivityMode",$B$7&amp;"$SensitivityMode","valueOf",[1]!obMake("","String",E$47)),$B$37:$D$37),"getAverage")),"")</f>
        <v/>
      </c>
      <c r="F71" s="72" t="str">
        <f>IF(AND($D$40,$F$38&gt;=$B71),[1]!obget([1]!obcall("",[1]!obcall("",$C$33,"getInitialMargin",[1]!obMake("","double",$B71),LIBORMarketModel!$J$15,[1]!obMake("","String","EUR"),[1]!obcall("SensitivityMode",$B$7&amp;"$SensitivityMode","valueOf",[1]!obMake("","String",F$47)),$B$37:$D$37),"getAverage")),"")</f>
        <v/>
      </c>
      <c r="G71" s="70" t="str">
        <f>IF($D$42,[1]!obget([1]!obcall("",$C71,"getQuantile",[1]!obMake("","double",G$47))),"")</f>
        <v/>
      </c>
      <c r="H71" s="70" t="str">
        <f>IF($D$42,[1]!obget([1]!obcall("",$C71,"getQuantile",[1]!obMake("","double",H$47))),"")</f>
        <v/>
      </c>
      <c r="I71" s="70" t="str">
        <f>IF($D$42,[1]!obget([1]!obcall("",$C71,"get",[1]!obMake("","int",COLUMN()))),"")</f>
        <v/>
      </c>
      <c r="J71" s="55" t="str">
        <f>IF($D$42,[1]!obget([1]!obcall("",$C71,"get",[1]!obMake("","int",COLUMN()))),"")</f>
        <v/>
      </c>
      <c r="K71" s="55" t="str">
        <f>IF($D$42,[1]!obget([1]!obcall("",$C71,"get",[1]!obMake("","int",COLUMN()))),"")</f>
        <v/>
      </c>
      <c r="L71" s="55" t="str">
        <f>IF($D$42,[1]!obget([1]!obcall("",$C71,"get",[1]!obMake("","int",COLUMN()))),"")</f>
        <v/>
      </c>
      <c r="M71" s="55" t="str">
        <f>IF($D$42,[1]!obget([1]!obcall("",$C71,"get",[1]!obMake("","int",COLUMN()))),"")</f>
        <v/>
      </c>
      <c r="N71" s="55" t="str">
        <f>IF($D$42,[1]!obget([1]!obcall("",$C71,"get",[1]!obMake("","int",COLUMN()))),"")</f>
        <v/>
      </c>
      <c r="O71" s="55" t="str">
        <f>IF($D$42,[1]!obget([1]!obcall("",$C71,"get",[1]!obMake("","int",COLUMN()))),"")</f>
        <v/>
      </c>
      <c r="P71" s="55" t="str">
        <f>IF($D$42,[1]!obget([1]!obcall("",$C71,"get",[1]!obMake("","int",COLUMN()))),"")</f>
        <v/>
      </c>
      <c r="Q71" s="55" t="str">
        <f>IF($D$42,[1]!obget([1]!obcall("",$C71,"get",[1]!obMake("","int",COLUMN()))),"")</f>
        <v/>
      </c>
      <c r="R71" s="55" t="str">
        <f>IF($D$42,[1]!obget([1]!obcall("",$C71,"get",[1]!obMake("","int",COLUMN()))),"")</f>
        <v/>
      </c>
      <c r="S71" s="45"/>
      <c r="T71" s="45"/>
      <c r="U71" s="45"/>
      <c r="V71" s="45"/>
      <c r="W71" s="45"/>
      <c r="X71" s="45"/>
      <c r="AH71" s="35"/>
      <c r="AI71" s="35"/>
      <c r="IW71" s="45"/>
      <c r="IX71" s="45"/>
    </row>
    <row r="72" spans="1:258" ht="11.85" customHeight="1" x14ac:dyDescent="0.3">
      <c r="A72" s="45" t="str">
        <f t="shared" si="3"/>
        <v/>
      </c>
      <c r="B72" s="45" t="str">
        <f t="shared" si="4"/>
        <v/>
      </c>
      <c r="C72" s="45" t="str">
        <f>IF($D$42,[1]!obMake("RV"&amp;ROW(),obLibs&amp;"net.finmath.montecarlo.RandomVariable",[1]!obcall("",$C$33,"getInitialMargin",[1]!obMake("","double",$B72),LIBORMarketModel!$J$15,[1]!obMake("","String","EUR"),[1]!obcall("SensitivityMode",$B$7&amp;"$SensitivityMode","valueOf",[1]!obMake("","String",$D$47)),$B$37:$D$37)),"")</f>
        <v/>
      </c>
      <c r="D72" s="69" t="str">
        <f>IF($D$42,[1]!obget([1]!obcall("",$C72,"getAverage")),"")</f>
        <v/>
      </c>
      <c r="E72" s="72" t="str">
        <f>IF(AND($D$41,$F$38&gt;=$B72),[1]!obget([1]!obcall("",[1]!obcall("",$C$33,"getInitialMargin",[1]!obMake("","double",$B72),LIBORMarketModel!$J$15,[1]!obMake("","String","EUR"),[1]!obcall("SensitivityMode",$B$7&amp;"$SensitivityMode","valueOf",[1]!obMake("","String",E$47)),$B$37:$D$37),"getAverage")),"")</f>
        <v/>
      </c>
      <c r="F72" s="72" t="str">
        <f>IF(AND($D$40,$F$38&gt;=$B72),[1]!obget([1]!obcall("",[1]!obcall("",$C$33,"getInitialMargin",[1]!obMake("","double",$B72),LIBORMarketModel!$J$15,[1]!obMake("","String","EUR"),[1]!obcall("SensitivityMode",$B$7&amp;"$SensitivityMode","valueOf",[1]!obMake("","String",F$47)),$B$37:$D$37),"getAverage")),"")</f>
        <v/>
      </c>
      <c r="G72" s="70" t="str">
        <f>IF($D$42,[1]!obget([1]!obcall("",$C72,"getQuantile",[1]!obMake("","double",G$47))),"")</f>
        <v/>
      </c>
      <c r="H72" s="70" t="str">
        <f>IF($D$42,[1]!obget([1]!obcall("",$C72,"getQuantile",[1]!obMake("","double",H$47))),"")</f>
        <v/>
      </c>
      <c r="I72" s="70" t="str">
        <f>IF($D$42,[1]!obget([1]!obcall("",$C72,"get",[1]!obMake("","int",COLUMN()))),"")</f>
        <v/>
      </c>
      <c r="J72" s="55" t="str">
        <f>IF($D$42,[1]!obget([1]!obcall("",$C72,"get",[1]!obMake("","int",COLUMN()))),"")</f>
        <v/>
      </c>
      <c r="K72" s="55" t="str">
        <f>IF($D$42,[1]!obget([1]!obcall("",$C72,"get",[1]!obMake("","int",COLUMN()))),"")</f>
        <v/>
      </c>
      <c r="L72" s="55" t="str">
        <f>IF($D$42,[1]!obget([1]!obcall("",$C72,"get",[1]!obMake("","int",COLUMN()))),"")</f>
        <v/>
      </c>
      <c r="M72" s="55" t="str">
        <f>IF($D$42,[1]!obget([1]!obcall("",$C72,"get",[1]!obMake("","int",COLUMN()))),"")</f>
        <v/>
      </c>
      <c r="N72" s="55" t="str">
        <f>IF($D$42,[1]!obget([1]!obcall("",$C72,"get",[1]!obMake("","int",COLUMN()))),"")</f>
        <v/>
      </c>
      <c r="O72" s="55" t="str">
        <f>IF($D$42,[1]!obget([1]!obcall("",$C72,"get",[1]!obMake("","int",COLUMN()))),"")</f>
        <v/>
      </c>
      <c r="P72" s="55" t="str">
        <f>IF($D$42,[1]!obget([1]!obcall("",$C72,"get",[1]!obMake("","int",COLUMN()))),"")</f>
        <v/>
      </c>
      <c r="Q72" s="55" t="str">
        <f>IF($D$42,[1]!obget([1]!obcall("",$C72,"get",[1]!obMake("","int",COLUMN()))),"")</f>
        <v/>
      </c>
      <c r="R72" s="55" t="str">
        <f>IF($D$42,[1]!obget([1]!obcall("",$C72,"get",[1]!obMake("","int",COLUMN()))),"")</f>
        <v/>
      </c>
      <c r="S72" s="45"/>
      <c r="T72" s="45"/>
      <c r="U72" s="45"/>
      <c r="V72" s="45"/>
      <c r="W72" s="45"/>
      <c r="X72" s="45"/>
      <c r="AH72" s="35"/>
      <c r="AI72" s="35"/>
      <c r="IW72" s="45"/>
      <c r="IX72" s="45"/>
    </row>
    <row r="73" spans="1:258" ht="11.85" customHeight="1" x14ac:dyDescent="0.3">
      <c r="A73" s="45" t="str">
        <f t="shared" si="3"/>
        <v/>
      </c>
      <c r="B73" s="45" t="str">
        <f t="shared" si="4"/>
        <v/>
      </c>
      <c r="C73" s="45" t="str">
        <f>IF($D$42,[1]!obMake("RV"&amp;ROW(),obLibs&amp;"net.finmath.montecarlo.RandomVariable",[1]!obcall("",$C$33,"getInitialMargin",[1]!obMake("","double",$B73),LIBORMarketModel!$J$15,[1]!obMake("","String","EUR"),[1]!obcall("SensitivityMode",$B$7&amp;"$SensitivityMode","valueOf",[1]!obMake("","String",$D$47)),$B$37:$D$37)),"")</f>
        <v/>
      </c>
      <c r="D73" s="69" t="str">
        <f>IF($D$42,[1]!obget([1]!obcall("",$C73,"getAverage")),"")</f>
        <v/>
      </c>
      <c r="E73" s="72" t="str">
        <f>IF(AND($D$41,$F$38&gt;=$B73),[1]!obget([1]!obcall("",[1]!obcall("",$C$33,"getInitialMargin",[1]!obMake("","double",$B73),LIBORMarketModel!$J$15,[1]!obMake("","String","EUR"),[1]!obcall("SensitivityMode",$B$7&amp;"$SensitivityMode","valueOf",[1]!obMake("","String",E$47)),$B$37:$D$37),"getAverage")),"")</f>
        <v/>
      </c>
      <c r="F73" s="72" t="str">
        <f>IF(AND($D$40,$F$38&gt;=$B73),[1]!obget([1]!obcall("",[1]!obcall("",$C$33,"getInitialMargin",[1]!obMake("","double",$B73),LIBORMarketModel!$J$15,[1]!obMake("","String","EUR"),[1]!obcall("SensitivityMode",$B$7&amp;"$SensitivityMode","valueOf",[1]!obMake("","String",F$47)),$B$37:$D$37),"getAverage")),"")</f>
        <v/>
      </c>
      <c r="G73" s="70" t="str">
        <f>IF($D$42,[1]!obget([1]!obcall("",$C73,"getQuantile",[1]!obMake("","double",G$47))),"")</f>
        <v/>
      </c>
      <c r="H73" s="70" t="str">
        <f>IF($D$42,[1]!obget([1]!obcall("",$C73,"getQuantile",[1]!obMake("","double",H$47))),"")</f>
        <v/>
      </c>
      <c r="I73" s="70" t="str">
        <f>IF($D$42,[1]!obget([1]!obcall("",$C73,"get",[1]!obMake("","int",COLUMN()))),"")</f>
        <v/>
      </c>
      <c r="J73" s="55" t="str">
        <f>IF($D$42,[1]!obget([1]!obcall("",$C73,"get",[1]!obMake("","int",COLUMN()))),"")</f>
        <v/>
      </c>
      <c r="K73" s="55" t="str">
        <f>IF($D$42,[1]!obget([1]!obcall("",$C73,"get",[1]!obMake("","int",COLUMN()))),"")</f>
        <v/>
      </c>
      <c r="L73" s="55" t="str">
        <f>IF($D$42,[1]!obget([1]!obcall("",$C73,"get",[1]!obMake("","int",COLUMN()))),"")</f>
        <v/>
      </c>
      <c r="M73" s="55" t="str">
        <f>IF($D$42,[1]!obget([1]!obcall("",$C73,"get",[1]!obMake("","int",COLUMN()))),"")</f>
        <v/>
      </c>
      <c r="N73" s="55" t="str">
        <f>IF($D$42,[1]!obget([1]!obcall("",$C73,"get",[1]!obMake("","int",COLUMN()))),"")</f>
        <v/>
      </c>
      <c r="O73" s="55" t="str">
        <f>IF($D$42,[1]!obget([1]!obcall("",$C73,"get",[1]!obMake("","int",COLUMN()))),"")</f>
        <v/>
      </c>
      <c r="P73" s="55" t="str">
        <f>IF($D$42,[1]!obget([1]!obcall("",$C73,"get",[1]!obMake("","int",COLUMN()))),"")</f>
        <v/>
      </c>
      <c r="Q73" s="55" t="str">
        <f>IF($D$42,[1]!obget([1]!obcall("",$C73,"get",[1]!obMake("","int",COLUMN()))),"")</f>
        <v/>
      </c>
      <c r="R73" s="55" t="str">
        <f>IF($D$42,[1]!obget([1]!obcall("",$C73,"get",[1]!obMake("","int",COLUMN()))),"")</f>
        <v/>
      </c>
      <c r="S73" s="45"/>
      <c r="T73" s="45"/>
      <c r="U73" s="45"/>
      <c r="V73" s="45"/>
      <c r="W73" s="45"/>
      <c r="X73" s="45"/>
      <c r="AH73" s="35"/>
      <c r="AI73" s="35"/>
      <c r="IW73" s="45"/>
      <c r="IX73" s="45"/>
    </row>
    <row r="74" spans="1:258" ht="11.85" customHeight="1" x14ac:dyDescent="0.3">
      <c r="A74" s="45" t="str">
        <f t="shared" si="3"/>
        <v/>
      </c>
      <c r="B74" s="45" t="str">
        <f t="shared" si="4"/>
        <v/>
      </c>
      <c r="C74" s="45" t="str">
        <f>IF($D$42,[1]!obMake("RV"&amp;ROW(),obLibs&amp;"net.finmath.montecarlo.RandomVariable",[1]!obcall("",$C$33,"getInitialMargin",[1]!obMake("","double",$B74),LIBORMarketModel!$J$15,[1]!obMake("","String","EUR"),[1]!obcall("SensitivityMode",$B$7&amp;"$SensitivityMode","valueOf",[1]!obMake("","String",$D$47)),$B$37:$D$37)),"")</f>
        <v/>
      </c>
      <c r="D74" s="69" t="str">
        <f>IF($D$42,[1]!obget([1]!obcall("",$C74,"getAverage")),"")</f>
        <v/>
      </c>
      <c r="E74" s="72" t="str">
        <f>IF(AND($D$41,$F$38&gt;=$B74),[1]!obget([1]!obcall("",[1]!obcall("",$C$33,"getInitialMargin",[1]!obMake("","double",$B74),LIBORMarketModel!$J$15,[1]!obMake("","String","EUR"),[1]!obcall("SensitivityMode",$B$7&amp;"$SensitivityMode","valueOf",[1]!obMake("","String",E$47)),$B$37:$D$37),"getAverage")),"")</f>
        <v/>
      </c>
      <c r="F74" s="72" t="str">
        <f>IF(AND($D$40,$F$38&gt;=$B74),[1]!obget([1]!obcall("",[1]!obcall("",$C$33,"getInitialMargin",[1]!obMake("","double",$B74),LIBORMarketModel!$J$15,[1]!obMake("","String","EUR"),[1]!obcall("SensitivityMode",$B$7&amp;"$SensitivityMode","valueOf",[1]!obMake("","String",F$47)),$B$37:$D$37),"getAverage")),"")</f>
        <v/>
      </c>
      <c r="G74" s="70" t="str">
        <f>IF($D$42,[1]!obget([1]!obcall("",$C74,"getQuantile",[1]!obMake("","double",G$47))),"")</f>
        <v/>
      </c>
      <c r="H74" s="70" t="str">
        <f>IF($D$42,[1]!obget([1]!obcall("",$C74,"getQuantile",[1]!obMake("","double",H$47))),"")</f>
        <v/>
      </c>
      <c r="I74" s="70" t="str">
        <f>IF($D$42,[1]!obget([1]!obcall("",$C74,"get",[1]!obMake("","int",COLUMN()))),"")</f>
        <v/>
      </c>
      <c r="J74" s="55" t="str">
        <f>IF($D$42,[1]!obget([1]!obcall("",$C74,"get",[1]!obMake("","int",COLUMN()))),"")</f>
        <v/>
      </c>
      <c r="K74" s="55" t="str">
        <f>IF($D$42,[1]!obget([1]!obcall("",$C74,"get",[1]!obMake("","int",COLUMN()))),"")</f>
        <v/>
      </c>
      <c r="L74" s="55" t="str">
        <f>IF($D$42,[1]!obget([1]!obcall("",$C74,"get",[1]!obMake("","int",COLUMN()))),"")</f>
        <v/>
      </c>
      <c r="M74" s="55" t="str">
        <f>IF($D$42,[1]!obget([1]!obcall("",$C74,"get",[1]!obMake("","int",COLUMN()))),"")</f>
        <v/>
      </c>
      <c r="N74" s="55" t="str">
        <f>IF($D$42,[1]!obget([1]!obcall("",$C74,"get",[1]!obMake("","int",COLUMN()))),"")</f>
        <v/>
      </c>
      <c r="O74" s="55" t="str">
        <f>IF($D$42,[1]!obget([1]!obcall("",$C74,"get",[1]!obMake("","int",COLUMN()))),"")</f>
        <v/>
      </c>
      <c r="P74" s="55" t="str">
        <f>IF($D$42,[1]!obget([1]!obcall("",$C74,"get",[1]!obMake("","int",COLUMN()))),"")</f>
        <v/>
      </c>
      <c r="Q74" s="55" t="str">
        <f>IF($D$42,[1]!obget([1]!obcall("",$C74,"get",[1]!obMake("","int",COLUMN()))),"")</f>
        <v/>
      </c>
      <c r="R74" s="55" t="str">
        <f>IF($D$42,[1]!obget([1]!obcall("",$C74,"get",[1]!obMake("","int",COLUMN()))),"")</f>
        <v/>
      </c>
      <c r="S74" s="45"/>
      <c r="T74" s="45"/>
      <c r="U74" s="45"/>
      <c r="V74" s="45"/>
      <c r="W74" s="45"/>
      <c r="X74" s="45"/>
      <c r="AH74" s="35"/>
      <c r="AI74" s="35"/>
      <c r="IW74" s="45"/>
      <c r="IX74" s="45"/>
    </row>
    <row r="75" spans="1:258" ht="11.85" customHeight="1" x14ac:dyDescent="0.3">
      <c r="A75" s="45" t="str">
        <f t="shared" si="3"/>
        <v/>
      </c>
      <c r="B75" s="45" t="str">
        <f t="shared" si="4"/>
        <v/>
      </c>
      <c r="C75" s="45" t="str">
        <f>IF($D$42,[1]!obMake("RV"&amp;ROW(),obLibs&amp;"net.finmath.montecarlo.RandomVariable",[1]!obcall("",$C$33,"getInitialMargin",[1]!obMake("","double",$B75),LIBORMarketModel!$J$15,[1]!obMake("","String","EUR"),[1]!obcall("SensitivityMode",$B$7&amp;"$SensitivityMode","valueOf",[1]!obMake("","String",$D$47)),$B$37:$D$37)),"")</f>
        <v/>
      </c>
      <c r="D75" s="69" t="str">
        <f>IF($D$42,[1]!obget([1]!obcall("",$C75,"getAverage")),"")</f>
        <v/>
      </c>
      <c r="E75" s="72" t="str">
        <f>IF(AND($D$41,$F$38&gt;=$B75),[1]!obget([1]!obcall("",[1]!obcall("",$C$33,"getInitialMargin",[1]!obMake("","double",$B75),LIBORMarketModel!$J$15,[1]!obMake("","String","EUR"),[1]!obcall("SensitivityMode",$B$7&amp;"$SensitivityMode","valueOf",[1]!obMake("","String",E$47)),$B$37:$D$37),"getAverage")),"")</f>
        <v/>
      </c>
      <c r="F75" s="72" t="str">
        <f>IF(AND($D$40,$F$38&gt;=$B75),[1]!obget([1]!obcall("",[1]!obcall("",$C$33,"getInitialMargin",[1]!obMake("","double",$B75),LIBORMarketModel!$J$15,[1]!obMake("","String","EUR"),[1]!obcall("SensitivityMode",$B$7&amp;"$SensitivityMode","valueOf",[1]!obMake("","String",F$47)),$B$37:$D$37),"getAverage")),"")</f>
        <v/>
      </c>
      <c r="G75" s="70" t="str">
        <f>IF($D$42,[1]!obget([1]!obcall("",$C75,"getQuantile",[1]!obMake("","double",G$47))),"")</f>
        <v/>
      </c>
      <c r="H75" s="70" t="str">
        <f>IF($D$42,[1]!obget([1]!obcall("",$C75,"getQuantile",[1]!obMake("","double",H$47))),"")</f>
        <v/>
      </c>
      <c r="I75" s="70" t="str">
        <f>IF($D$42,[1]!obget([1]!obcall("",$C75,"get",[1]!obMake("","int",COLUMN()))),"")</f>
        <v/>
      </c>
      <c r="J75" s="55" t="str">
        <f>IF($D$42,[1]!obget([1]!obcall("",$C75,"get",[1]!obMake("","int",COLUMN()))),"")</f>
        <v/>
      </c>
      <c r="K75" s="55" t="str">
        <f>IF($D$42,[1]!obget([1]!obcall("",$C75,"get",[1]!obMake("","int",COLUMN()))),"")</f>
        <v/>
      </c>
      <c r="L75" s="55" t="str">
        <f>IF($D$42,[1]!obget([1]!obcall("",$C75,"get",[1]!obMake("","int",COLUMN()))),"")</f>
        <v/>
      </c>
      <c r="M75" s="55" t="str">
        <f>IF($D$42,[1]!obget([1]!obcall("",$C75,"get",[1]!obMake("","int",COLUMN()))),"")</f>
        <v/>
      </c>
      <c r="N75" s="55" t="str">
        <f>IF($D$42,[1]!obget([1]!obcall("",$C75,"get",[1]!obMake("","int",COLUMN()))),"")</f>
        <v/>
      </c>
      <c r="O75" s="55" t="str">
        <f>IF($D$42,[1]!obget([1]!obcall("",$C75,"get",[1]!obMake("","int",COLUMN()))),"")</f>
        <v/>
      </c>
      <c r="P75" s="55" t="str">
        <f>IF($D$42,[1]!obget([1]!obcall("",$C75,"get",[1]!obMake("","int",COLUMN()))),"")</f>
        <v/>
      </c>
      <c r="Q75" s="55" t="str">
        <f>IF($D$42,[1]!obget([1]!obcall("",$C75,"get",[1]!obMake("","int",COLUMN()))),"")</f>
        <v/>
      </c>
      <c r="R75" s="55" t="str">
        <f>IF($D$42,[1]!obget([1]!obcall("",$C75,"get",[1]!obMake("","int",COLUMN()))),"")</f>
        <v/>
      </c>
      <c r="S75" s="45"/>
      <c r="T75" s="45"/>
      <c r="U75" s="45"/>
      <c r="V75" s="45"/>
      <c r="W75" s="45"/>
      <c r="X75" s="45"/>
      <c r="AH75" s="35"/>
      <c r="AI75" s="35"/>
      <c r="IW75" s="45"/>
      <c r="IX75" s="45"/>
    </row>
    <row r="76" spans="1:258" ht="11.85" customHeight="1" x14ac:dyDescent="0.3">
      <c r="A76" s="45" t="str">
        <f t="shared" si="3"/>
        <v/>
      </c>
      <c r="B76" s="45" t="str">
        <f t="shared" si="4"/>
        <v/>
      </c>
      <c r="C76" s="45" t="str">
        <f>IF($D$42,[1]!obMake("RV"&amp;ROW(),obLibs&amp;"net.finmath.montecarlo.RandomVariable",[1]!obcall("",$C$33,"getInitialMargin",[1]!obMake("","double",$B76),LIBORMarketModel!$J$15,[1]!obMake("","String","EUR"),[1]!obcall("SensitivityMode",$B$7&amp;"$SensitivityMode","valueOf",[1]!obMake("","String",$D$47)),$B$37:$D$37)),"")</f>
        <v/>
      </c>
      <c r="D76" s="69" t="str">
        <f>IF($D$42,[1]!obget([1]!obcall("",$C76,"getAverage")),"")</f>
        <v/>
      </c>
      <c r="E76" s="72" t="str">
        <f>IF(AND($D$41,$F$38&gt;=$B76),[1]!obget([1]!obcall("",[1]!obcall("",$C$33,"getInitialMargin",[1]!obMake("","double",$B76),LIBORMarketModel!$J$15,[1]!obMake("","String","EUR"),[1]!obcall("SensitivityMode",$B$7&amp;"$SensitivityMode","valueOf",[1]!obMake("","String",E$47)),$B$37:$D$37),"getAverage")),"")</f>
        <v/>
      </c>
      <c r="F76" s="72" t="str">
        <f>IF(AND($D$40,$F$38&gt;=$B76),[1]!obget([1]!obcall("",[1]!obcall("",$C$33,"getInitialMargin",[1]!obMake("","double",$B76),LIBORMarketModel!$J$15,[1]!obMake("","String","EUR"),[1]!obcall("SensitivityMode",$B$7&amp;"$SensitivityMode","valueOf",[1]!obMake("","String",F$47)),$B$37:$D$37),"getAverage")),"")</f>
        <v/>
      </c>
      <c r="G76" s="70" t="str">
        <f>IF($D$42,[1]!obget([1]!obcall("",$C76,"getQuantile",[1]!obMake("","double",G$47))),"")</f>
        <v/>
      </c>
      <c r="H76" s="70" t="str">
        <f>IF($D$42,[1]!obget([1]!obcall("",$C76,"getQuantile",[1]!obMake("","double",H$47))),"")</f>
        <v/>
      </c>
      <c r="I76" s="70" t="str">
        <f>IF($D$42,[1]!obget([1]!obcall("",$C76,"get",[1]!obMake("","int",COLUMN()))),"")</f>
        <v/>
      </c>
      <c r="J76" s="55" t="str">
        <f>IF($D$42,[1]!obget([1]!obcall("",$C76,"get",[1]!obMake("","int",COLUMN()))),"")</f>
        <v/>
      </c>
      <c r="K76" s="55" t="str">
        <f>IF($D$42,[1]!obget([1]!obcall("",$C76,"get",[1]!obMake("","int",COLUMN()))),"")</f>
        <v/>
      </c>
      <c r="L76" s="55" t="str">
        <f>IF($D$42,[1]!obget([1]!obcall("",$C76,"get",[1]!obMake("","int",COLUMN()))),"")</f>
        <v/>
      </c>
      <c r="M76" s="55" t="str">
        <f>IF($D$42,[1]!obget([1]!obcall("",$C76,"get",[1]!obMake("","int",COLUMN()))),"")</f>
        <v/>
      </c>
      <c r="N76" s="55" t="str">
        <f>IF($D$42,[1]!obget([1]!obcall("",$C76,"get",[1]!obMake("","int",COLUMN()))),"")</f>
        <v/>
      </c>
      <c r="O76" s="55" t="str">
        <f>IF($D$42,[1]!obget([1]!obcall("",$C76,"get",[1]!obMake("","int",COLUMN()))),"")</f>
        <v/>
      </c>
      <c r="P76" s="55" t="str">
        <f>IF($D$42,[1]!obget([1]!obcall("",$C76,"get",[1]!obMake("","int",COLUMN()))),"")</f>
        <v/>
      </c>
      <c r="Q76" s="55" t="str">
        <f>IF($D$42,[1]!obget([1]!obcall("",$C76,"get",[1]!obMake("","int",COLUMN()))),"")</f>
        <v/>
      </c>
      <c r="R76" s="55" t="str">
        <f>IF($D$42,[1]!obget([1]!obcall("",$C76,"get",[1]!obMake("","int",COLUMN()))),"")</f>
        <v/>
      </c>
      <c r="S76" s="45"/>
      <c r="T76" s="45"/>
      <c r="U76" s="45"/>
      <c r="V76" s="45"/>
      <c r="W76" s="45"/>
      <c r="X76" s="45"/>
      <c r="AH76" s="35"/>
      <c r="AI76" s="35"/>
      <c r="IW76" s="45"/>
      <c r="IX76" s="45"/>
    </row>
    <row r="77" spans="1:258" ht="11.85" customHeight="1" x14ac:dyDescent="0.3">
      <c r="A77" s="45" t="str">
        <f t="shared" si="3"/>
        <v/>
      </c>
      <c r="B77" s="45" t="str">
        <f t="shared" si="4"/>
        <v/>
      </c>
      <c r="C77" s="45" t="str">
        <f>IF($D$42,[1]!obMake("RV"&amp;ROW(),obLibs&amp;"net.finmath.montecarlo.RandomVariable",[1]!obcall("",$C$33,"getInitialMargin",[1]!obMake("","double",$B77),LIBORMarketModel!$J$15,[1]!obMake("","String","EUR"),[1]!obcall("SensitivityMode",$B$7&amp;"$SensitivityMode","valueOf",[1]!obMake("","String",$D$47)),$B$37:$D$37)),"")</f>
        <v/>
      </c>
      <c r="D77" s="69" t="str">
        <f>IF($D$42,[1]!obget([1]!obcall("",$C77,"getAverage")),"")</f>
        <v/>
      </c>
      <c r="E77" s="72" t="str">
        <f>IF(AND($D$41,$F$38&gt;=$B77),[1]!obget([1]!obcall("",[1]!obcall("",$C$33,"getInitialMargin",[1]!obMake("","double",$B77),LIBORMarketModel!$J$15,[1]!obMake("","String","EUR"),[1]!obcall("SensitivityMode",$B$7&amp;"$SensitivityMode","valueOf",[1]!obMake("","String",E$47)),$B$37:$D$37),"getAverage")),"")</f>
        <v/>
      </c>
      <c r="F77" s="72" t="str">
        <f>IF(AND($D$40,$F$38&gt;=$B77),[1]!obget([1]!obcall("",[1]!obcall("",$C$33,"getInitialMargin",[1]!obMake("","double",$B77),LIBORMarketModel!$J$15,[1]!obMake("","String","EUR"),[1]!obcall("SensitivityMode",$B$7&amp;"$SensitivityMode","valueOf",[1]!obMake("","String",F$47)),$B$37:$D$37),"getAverage")),"")</f>
        <v/>
      </c>
      <c r="G77" s="70" t="str">
        <f>IF($D$42,[1]!obget([1]!obcall("",$C77,"getQuantile",[1]!obMake("","double",G$47))),"")</f>
        <v/>
      </c>
      <c r="H77" s="70" t="str">
        <f>IF($D$42,[1]!obget([1]!obcall("",$C77,"getQuantile",[1]!obMake("","double",H$47))),"")</f>
        <v/>
      </c>
      <c r="I77" s="70" t="str">
        <f>IF($D$42,[1]!obget([1]!obcall("",$C77,"get",[1]!obMake("","int",COLUMN()))),"")</f>
        <v/>
      </c>
      <c r="J77" s="55" t="str">
        <f>IF($D$42,[1]!obget([1]!obcall("",$C77,"get",[1]!obMake("","int",COLUMN()))),"")</f>
        <v/>
      </c>
      <c r="K77" s="55" t="str">
        <f>IF($D$42,[1]!obget([1]!obcall("",$C77,"get",[1]!obMake("","int",COLUMN()))),"")</f>
        <v/>
      </c>
      <c r="L77" s="55" t="str">
        <f>IF($D$42,[1]!obget([1]!obcall("",$C77,"get",[1]!obMake("","int",COLUMN()))),"")</f>
        <v/>
      </c>
      <c r="M77" s="55" t="str">
        <f>IF($D$42,[1]!obget([1]!obcall("",$C77,"get",[1]!obMake("","int",COLUMN()))),"")</f>
        <v/>
      </c>
      <c r="N77" s="55" t="str">
        <f>IF($D$42,[1]!obget([1]!obcall("",$C77,"get",[1]!obMake("","int",COLUMN()))),"")</f>
        <v/>
      </c>
      <c r="O77" s="55" t="str">
        <f>IF($D$42,[1]!obget([1]!obcall("",$C77,"get",[1]!obMake("","int",COLUMN()))),"")</f>
        <v/>
      </c>
      <c r="P77" s="55" t="str">
        <f>IF($D$42,[1]!obget([1]!obcall("",$C77,"get",[1]!obMake("","int",COLUMN()))),"")</f>
        <v/>
      </c>
      <c r="Q77" s="55" t="str">
        <f>IF($D$42,[1]!obget([1]!obcall("",$C77,"get",[1]!obMake("","int",COLUMN()))),"")</f>
        <v/>
      </c>
      <c r="R77" s="55" t="str">
        <f>IF($D$42,[1]!obget([1]!obcall("",$C77,"get",[1]!obMake("","int",COLUMN()))),"")</f>
        <v/>
      </c>
      <c r="S77" s="45"/>
      <c r="T77" s="45"/>
      <c r="U77" s="45"/>
      <c r="V77" s="45"/>
      <c r="W77" s="45"/>
      <c r="X77" s="45"/>
      <c r="AH77" s="35"/>
      <c r="AI77" s="35"/>
      <c r="IW77" s="45"/>
      <c r="IX77" s="45"/>
    </row>
    <row r="78" spans="1:258" ht="11.85" customHeight="1" x14ac:dyDescent="0.3">
      <c r="A78" s="45" t="str">
        <f t="shared" si="3"/>
        <v/>
      </c>
      <c r="B78" s="45" t="str">
        <f t="shared" si="4"/>
        <v/>
      </c>
      <c r="C78" s="45" t="str">
        <f>IF($D$42,[1]!obMake("RV"&amp;ROW(),obLibs&amp;"net.finmath.montecarlo.RandomVariable",[1]!obcall("",$C$33,"getInitialMargin",[1]!obMake("","double",$B78),LIBORMarketModel!$J$15,[1]!obMake("","String","EUR"),[1]!obcall("SensitivityMode",$B$7&amp;"$SensitivityMode","valueOf",[1]!obMake("","String",$D$47)),$B$37:$D$37)),"")</f>
        <v/>
      </c>
      <c r="D78" s="69" t="str">
        <f>IF($D$42,[1]!obget([1]!obcall("",$C78,"getAverage")),"")</f>
        <v/>
      </c>
      <c r="E78" s="72" t="str">
        <f>IF(AND($D$41,$F$38&gt;=$B78),[1]!obget([1]!obcall("",[1]!obcall("",$C$33,"getInitialMargin",[1]!obMake("","double",$B78),LIBORMarketModel!$J$15,[1]!obMake("","String","EUR"),[1]!obcall("SensitivityMode",$B$7&amp;"$SensitivityMode","valueOf",[1]!obMake("","String",E$47)),$B$37:$D$37),"getAverage")),"")</f>
        <v/>
      </c>
      <c r="F78" s="72" t="str">
        <f>IF(AND($D$40,$F$38&gt;=$B78),[1]!obget([1]!obcall("",[1]!obcall("",$C$33,"getInitialMargin",[1]!obMake("","double",$B78),LIBORMarketModel!$J$15,[1]!obMake("","String","EUR"),[1]!obcall("SensitivityMode",$B$7&amp;"$SensitivityMode","valueOf",[1]!obMake("","String",F$47)),$B$37:$D$37),"getAverage")),"")</f>
        <v/>
      </c>
      <c r="G78" s="70" t="str">
        <f>IF($D$42,[1]!obget([1]!obcall("",$C78,"getQuantile",[1]!obMake("","double",G$47))),"")</f>
        <v/>
      </c>
      <c r="H78" s="70" t="str">
        <f>IF($D$42,[1]!obget([1]!obcall("",$C78,"getQuantile",[1]!obMake("","double",H$47))),"")</f>
        <v/>
      </c>
      <c r="I78" s="70" t="str">
        <f>IF($D$42,[1]!obget([1]!obcall("",$C78,"get",[1]!obMake("","int",COLUMN()))),"")</f>
        <v/>
      </c>
      <c r="J78" s="55" t="str">
        <f>IF($D$42,[1]!obget([1]!obcall("",$C78,"get",[1]!obMake("","int",COLUMN()))),"")</f>
        <v/>
      </c>
      <c r="K78" s="55" t="str">
        <f>IF($D$42,[1]!obget([1]!obcall("",$C78,"get",[1]!obMake("","int",COLUMN()))),"")</f>
        <v/>
      </c>
      <c r="L78" s="55" t="str">
        <f>IF($D$42,[1]!obget([1]!obcall("",$C78,"get",[1]!obMake("","int",COLUMN()))),"")</f>
        <v/>
      </c>
      <c r="M78" s="55" t="str">
        <f>IF($D$42,[1]!obget([1]!obcall("",$C78,"get",[1]!obMake("","int",COLUMN()))),"")</f>
        <v/>
      </c>
      <c r="N78" s="55" t="str">
        <f>IF($D$42,[1]!obget([1]!obcall("",$C78,"get",[1]!obMake("","int",COLUMN()))),"")</f>
        <v/>
      </c>
      <c r="O78" s="55" t="str">
        <f>IF($D$42,[1]!obget([1]!obcall("",$C78,"get",[1]!obMake("","int",COLUMN()))),"")</f>
        <v/>
      </c>
      <c r="P78" s="55" t="str">
        <f>IF($D$42,[1]!obget([1]!obcall("",$C78,"get",[1]!obMake("","int",COLUMN()))),"")</f>
        <v/>
      </c>
      <c r="Q78" s="55" t="str">
        <f>IF($D$42,[1]!obget([1]!obcall("",$C78,"get",[1]!obMake("","int",COLUMN()))),"")</f>
        <v/>
      </c>
      <c r="R78" s="55" t="str">
        <f>IF($D$42,[1]!obget([1]!obcall("",$C78,"get",[1]!obMake("","int",COLUMN()))),"")</f>
        <v/>
      </c>
      <c r="S78" s="45"/>
      <c r="T78" s="45"/>
      <c r="U78" s="45"/>
      <c r="V78" s="45"/>
      <c r="W78" s="45"/>
      <c r="X78" s="45"/>
      <c r="AH78" s="35"/>
      <c r="AI78" s="35"/>
      <c r="IW78" s="45"/>
      <c r="IX78" s="45"/>
    </row>
    <row r="79" spans="1:258" ht="11.85" customHeight="1" x14ac:dyDescent="0.3">
      <c r="A79" s="45" t="str">
        <f t="shared" si="3"/>
        <v/>
      </c>
      <c r="B79" s="45" t="str">
        <f t="shared" si="4"/>
        <v/>
      </c>
      <c r="C79" s="45" t="str">
        <f>IF($D$42,[1]!obMake("RV"&amp;ROW(),obLibs&amp;"net.finmath.montecarlo.RandomVariable",[1]!obcall("",$C$33,"getInitialMargin",[1]!obMake("","double",$B79),LIBORMarketModel!$J$15,[1]!obMake("","String","EUR"),[1]!obcall("SensitivityMode",$B$7&amp;"$SensitivityMode","valueOf",[1]!obMake("","String",$D$47)),$B$37:$D$37)),"")</f>
        <v/>
      </c>
      <c r="D79" s="69" t="str">
        <f>IF($D$42,[1]!obget([1]!obcall("",$C79,"getAverage")),"")</f>
        <v/>
      </c>
      <c r="E79" s="72" t="str">
        <f>IF(AND($D$41,$F$38&gt;=$B79),[1]!obget([1]!obcall("",[1]!obcall("",$C$33,"getInitialMargin",[1]!obMake("","double",$B79),LIBORMarketModel!$J$15,[1]!obMake("","String","EUR"),[1]!obcall("SensitivityMode",$B$7&amp;"$SensitivityMode","valueOf",[1]!obMake("","String",E$47)),$B$37:$D$37),"getAverage")),"")</f>
        <v/>
      </c>
      <c r="F79" s="72" t="str">
        <f>IF(AND($D$40,$F$38&gt;=$B79),[1]!obget([1]!obcall("",[1]!obcall("",$C$33,"getInitialMargin",[1]!obMake("","double",$B79),LIBORMarketModel!$J$15,[1]!obMake("","String","EUR"),[1]!obcall("SensitivityMode",$B$7&amp;"$SensitivityMode","valueOf",[1]!obMake("","String",F$47)),$B$37:$D$37),"getAverage")),"")</f>
        <v/>
      </c>
      <c r="G79" s="70" t="str">
        <f>IF($D$42,[1]!obget([1]!obcall("",$C79,"getQuantile",[1]!obMake("","double",G$47))),"")</f>
        <v/>
      </c>
      <c r="H79" s="70" t="str">
        <f>IF($D$42,[1]!obget([1]!obcall("",$C79,"getQuantile",[1]!obMake("","double",H$47))),"")</f>
        <v/>
      </c>
      <c r="I79" s="70" t="str">
        <f>IF($D$42,[1]!obget([1]!obcall("",$C79,"get",[1]!obMake("","int",COLUMN()))),"")</f>
        <v/>
      </c>
      <c r="J79" s="55" t="str">
        <f>IF($D$42,[1]!obget([1]!obcall("",$C79,"get",[1]!obMake("","int",COLUMN()))),"")</f>
        <v/>
      </c>
      <c r="K79" s="55" t="str">
        <f>IF($D$42,[1]!obget([1]!obcall("",$C79,"get",[1]!obMake("","int",COLUMN()))),"")</f>
        <v/>
      </c>
      <c r="L79" s="55" t="str">
        <f>IF($D$42,[1]!obget([1]!obcall("",$C79,"get",[1]!obMake("","int",COLUMN()))),"")</f>
        <v/>
      </c>
      <c r="M79" s="55" t="str">
        <f>IF($D$42,[1]!obget([1]!obcall("",$C79,"get",[1]!obMake("","int",COLUMN()))),"")</f>
        <v/>
      </c>
      <c r="N79" s="55" t="str">
        <f>IF($D$42,[1]!obget([1]!obcall("",$C79,"get",[1]!obMake("","int",COLUMN()))),"")</f>
        <v/>
      </c>
      <c r="O79" s="55" t="str">
        <f>IF($D$42,[1]!obget([1]!obcall("",$C79,"get",[1]!obMake("","int",COLUMN()))),"")</f>
        <v/>
      </c>
      <c r="P79" s="55" t="str">
        <f>IF($D$42,[1]!obget([1]!obcall("",$C79,"get",[1]!obMake("","int",COLUMN()))),"")</f>
        <v/>
      </c>
      <c r="Q79" s="55" t="str">
        <f>IF($D$42,[1]!obget([1]!obcall("",$C79,"get",[1]!obMake("","int",COLUMN()))),"")</f>
        <v/>
      </c>
      <c r="R79" s="55" t="str">
        <f>IF($D$42,[1]!obget([1]!obcall("",$C79,"get",[1]!obMake("","int",COLUMN()))),"")</f>
        <v/>
      </c>
      <c r="S79" s="45"/>
      <c r="T79" s="45"/>
      <c r="U79" s="45"/>
      <c r="V79" s="45"/>
      <c r="W79" s="45"/>
      <c r="X79" s="45"/>
      <c r="AH79" s="35"/>
      <c r="AI79" s="35"/>
      <c r="IW79" s="45"/>
      <c r="IX79" s="45"/>
    </row>
    <row r="80" spans="1:258" ht="11.85" customHeight="1" x14ac:dyDescent="0.3">
      <c r="A80" s="45" t="str">
        <f t="shared" si="3"/>
        <v/>
      </c>
      <c r="B80" s="45" t="str">
        <f t="shared" si="4"/>
        <v/>
      </c>
      <c r="C80" s="45" t="str">
        <f>IF($D$42,[1]!obMake("RV"&amp;ROW(),obLibs&amp;"net.finmath.montecarlo.RandomVariable",[1]!obcall("",$C$33,"getInitialMargin",[1]!obMake("","double",$B80),LIBORMarketModel!$J$15,[1]!obMake("","String","EUR"),[1]!obcall("SensitivityMode",$B$7&amp;"$SensitivityMode","valueOf",[1]!obMake("","String",$D$47)),$B$37:$D$37)),"")</f>
        <v/>
      </c>
      <c r="D80" s="69" t="str">
        <f>IF($D$42,[1]!obget([1]!obcall("",$C80,"getAverage")),"")</f>
        <v/>
      </c>
      <c r="E80" s="72" t="str">
        <f>IF(AND($D$41,$F$38&gt;=$B80),[1]!obget([1]!obcall("",[1]!obcall("",$C$33,"getInitialMargin",[1]!obMake("","double",$B80),LIBORMarketModel!$J$15,[1]!obMake("","String","EUR"),[1]!obcall("SensitivityMode",$B$7&amp;"$SensitivityMode","valueOf",[1]!obMake("","String",E$47)),$B$37:$D$37),"getAverage")),"")</f>
        <v/>
      </c>
      <c r="F80" s="72" t="str">
        <f>IF(AND($D$40,$F$38&gt;=$B80),[1]!obget([1]!obcall("",[1]!obcall("",$C$33,"getInitialMargin",[1]!obMake("","double",$B80),LIBORMarketModel!$J$15,[1]!obMake("","String","EUR"),[1]!obcall("SensitivityMode",$B$7&amp;"$SensitivityMode","valueOf",[1]!obMake("","String",F$47)),$B$37:$D$37),"getAverage")),"")</f>
        <v/>
      </c>
      <c r="G80" s="70" t="str">
        <f>IF($D$42,[1]!obget([1]!obcall("",$C80,"getQuantile",[1]!obMake("","double",G$47))),"")</f>
        <v/>
      </c>
      <c r="H80" s="70" t="str">
        <f>IF($D$42,[1]!obget([1]!obcall("",$C80,"getQuantile",[1]!obMake("","double",H$47))),"")</f>
        <v/>
      </c>
      <c r="I80" s="70" t="str">
        <f>IF($D$42,[1]!obget([1]!obcall("",$C80,"get",[1]!obMake("","int",COLUMN()))),"")</f>
        <v/>
      </c>
      <c r="J80" s="55" t="str">
        <f>IF($D$42,[1]!obget([1]!obcall("",$C80,"get",[1]!obMake("","int",COLUMN()))),"")</f>
        <v/>
      </c>
      <c r="K80" s="55" t="str">
        <f>IF($D$42,[1]!obget([1]!obcall("",$C80,"get",[1]!obMake("","int",COLUMN()))),"")</f>
        <v/>
      </c>
      <c r="L80" s="55" t="str">
        <f>IF($D$42,[1]!obget([1]!obcall("",$C80,"get",[1]!obMake("","int",COLUMN()))),"")</f>
        <v/>
      </c>
      <c r="M80" s="55" t="str">
        <f>IF($D$42,[1]!obget([1]!obcall("",$C80,"get",[1]!obMake("","int",COLUMN()))),"")</f>
        <v/>
      </c>
      <c r="N80" s="55" t="str">
        <f>IF($D$42,[1]!obget([1]!obcall("",$C80,"get",[1]!obMake("","int",COLUMN()))),"")</f>
        <v/>
      </c>
      <c r="O80" s="55" t="str">
        <f>IF($D$42,[1]!obget([1]!obcall("",$C80,"get",[1]!obMake("","int",COLUMN()))),"")</f>
        <v/>
      </c>
      <c r="P80" s="55" t="str">
        <f>IF($D$42,[1]!obget([1]!obcall("",$C80,"get",[1]!obMake("","int",COLUMN()))),"")</f>
        <v/>
      </c>
      <c r="Q80" s="55" t="str">
        <f>IF($D$42,[1]!obget([1]!obcall("",$C80,"get",[1]!obMake("","int",COLUMN()))),"")</f>
        <v/>
      </c>
      <c r="R80" s="55" t="str">
        <f>IF($D$42,[1]!obget([1]!obcall("",$C80,"get",[1]!obMake("","int",COLUMN()))),"")</f>
        <v/>
      </c>
      <c r="S80" s="45"/>
      <c r="T80" s="45"/>
      <c r="U80" s="45"/>
      <c r="V80" s="45"/>
      <c r="W80" s="45"/>
      <c r="X80" s="45"/>
      <c r="AH80" s="35"/>
      <c r="AI80" s="35"/>
      <c r="IW80" s="45"/>
      <c r="IX80" s="45"/>
    </row>
    <row r="81" spans="1:258" ht="11.85" customHeight="1" x14ac:dyDescent="0.3">
      <c r="A81" s="45" t="str">
        <f t="shared" si="3"/>
        <v/>
      </c>
      <c r="B81" s="45" t="str">
        <f t="shared" si="4"/>
        <v/>
      </c>
      <c r="C81" s="45" t="str">
        <f>IF($D$42,[1]!obMake("RV"&amp;ROW(),obLibs&amp;"net.finmath.montecarlo.RandomVariable",[1]!obcall("",$C$33,"getInitialMargin",[1]!obMake("","double",$B81),LIBORMarketModel!$J$15,[1]!obMake("","String","EUR"),[1]!obcall("SensitivityMode",$B$7&amp;"$SensitivityMode","valueOf",[1]!obMake("","String",$D$47)),$B$37:$D$37)),"")</f>
        <v/>
      </c>
      <c r="D81" s="69" t="str">
        <f>IF($D$42,[1]!obget([1]!obcall("",$C81,"getAverage")),"")</f>
        <v/>
      </c>
      <c r="E81" s="72" t="str">
        <f>IF(AND($D$41,$F$38&gt;=$B81),[1]!obget([1]!obcall("",[1]!obcall("",$C$33,"getInitialMargin",[1]!obMake("","double",$B81),LIBORMarketModel!$J$15,[1]!obMake("","String","EUR"),[1]!obcall("SensitivityMode",$B$7&amp;"$SensitivityMode","valueOf",[1]!obMake("","String",E$47)),$B$37:$D$37),"getAverage")),"")</f>
        <v/>
      </c>
      <c r="F81" s="72" t="str">
        <f>IF(AND($D$40,$F$38&gt;=$B81),[1]!obget([1]!obcall("",[1]!obcall("",$C$33,"getInitialMargin",[1]!obMake("","double",$B81),LIBORMarketModel!$J$15,[1]!obMake("","String","EUR"),[1]!obcall("SensitivityMode",$B$7&amp;"$SensitivityMode","valueOf",[1]!obMake("","String",F$47)),$B$37:$D$37),"getAverage")),"")</f>
        <v/>
      </c>
      <c r="G81" s="70" t="str">
        <f>IF($D$42,[1]!obget([1]!obcall("",$C81,"getQuantile",[1]!obMake("","double",G$47))),"")</f>
        <v/>
      </c>
      <c r="H81" s="70" t="str">
        <f>IF($D$42,[1]!obget([1]!obcall("",$C81,"getQuantile",[1]!obMake("","double",H$47))),"")</f>
        <v/>
      </c>
      <c r="I81" s="70" t="str">
        <f>IF($D$42,[1]!obget([1]!obcall("",$C81,"get",[1]!obMake("","int",COLUMN()))),"")</f>
        <v/>
      </c>
      <c r="J81" s="55" t="str">
        <f>IF($D$42,[1]!obget([1]!obcall("",$C81,"get",[1]!obMake("","int",COLUMN()))),"")</f>
        <v/>
      </c>
      <c r="K81" s="55" t="str">
        <f>IF($D$42,[1]!obget([1]!obcall("",$C81,"get",[1]!obMake("","int",COLUMN()))),"")</f>
        <v/>
      </c>
      <c r="L81" s="55" t="str">
        <f>IF($D$42,[1]!obget([1]!obcall("",$C81,"get",[1]!obMake("","int",COLUMN()))),"")</f>
        <v/>
      </c>
      <c r="M81" s="55" t="str">
        <f>IF($D$42,[1]!obget([1]!obcall("",$C81,"get",[1]!obMake("","int",COLUMN()))),"")</f>
        <v/>
      </c>
      <c r="N81" s="55" t="str">
        <f>IF($D$42,[1]!obget([1]!obcall("",$C81,"get",[1]!obMake("","int",COLUMN()))),"")</f>
        <v/>
      </c>
      <c r="O81" s="55" t="str">
        <f>IF($D$42,[1]!obget([1]!obcall("",$C81,"get",[1]!obMake("","int",COLUMN()))),"")</f>
        <v/>
      </c>
      <c r="P81" s="55" t="str">
        <f>IF($D$42,[1]!obget([1]!obcall("",$C81,"get",[1]!obMake("","int",COLUMN()))),"")</f>
        <v/>
      </c>
      <c r="Q81" s="55" t="str">
        <f>IF($D$42,[1]!obget([1]!obcall("",$C81,"get",[1]!obMake("","int",COLUMN()))),"")</f>
        <v/>
      </c>
      <c r="R81" s="55" t="str">
        <f>IF($D$42,[1]!obget([1]!obcall("",$C81,"get",[1]!obMake("","int",COLUMN()))),"")</f>
        <v/>
      </c>
      <c r="S81" s="45"/>
      <c r="T81" s="45"/>
      <c r="U81" s="45"/>
      <c r="V81" s="45"/>
      <c r="W81" s="45"/>
      <c r="X81" s="45"/>
      <c r="AH81" s="35"/>
      <c r="AI81" s="35"/>
      <c r="IW81" s="45"/>
      <c r="IX81" s="45"/>
    </row>
    <row r="82" spans="1:258" ht="11.85" customHeight="1" x14ac:dyDescent="0.3">
      <c r="A82" s="45" t="str">
        <f t="shared" si="3"/>
        <v/>
      </c>
      <c r="B82" s="45" t="str">
        <f t="shared" si="4"/>
        <v/>
      </c>
      <c r="C82" s="45" t="str">
        <f>IF($D$42,[1]!obMake("RV"&amp;ROW(),obLibs&amp;"net.finmath.montecarlo.RandomVariable",[1]!obcall("",$C$33,"getInitialMargin",[1]!obMake("","double",$B82),LIBORMarketModel!$J$15,[1]!obMake("","String","EUR"),[1]!obcall("SensitivityMode",$B$7&amp;"$SensitivityMode","valueOf",[1]!obMake("","String",$D$47)),$B$37:$D$37)),"")</f>
        <v/>
      </c>
      <c r="D82" s="69" t="str">
        <f>IF($D$42,[1]!obget([1]!obcall("",$C82,"getAverage")),"")</f>
        <v/>
      </c>
      <c r="E82" s="72" t="str">
        <f>IF(AND($D$41,$F$38&gt;=$B82),[1]!obget([1]!obcall("",[1]!obcall("",$C$33,"getInitialMargin",[1]!obMake("","double",$B82),LIBORMarketModel!$J$15,[1]!obMake("","String","EUR"),[1]!obcall("SensitivityMode",$B$7&amp;"$SensitivityMode","valueOf",[1]!obMake("","String",E$47)),$B$37:$D$37),"getAverage")),"")</f>
        <v/>
      </c>
      <c r="F82" s="72" t="str">
        <f>IF(AND($D$40,$F$38&gt;=$B82),[1]!obget([1]!obcall("",[1]!obcall("",$C$33,"getInitialMargin",[1]!obMake("","double",$B82),LIBORMarketModel!$J$15,[1]!obMake("","String","EUR"),[1]!obcall("SensitivityMode",$B$7&amp;"$SensitivityMode","valueOf",[1]!obMake("","String",F$47)),$B$37:$D$37),"getAverage")),"")</f>
        <v/>
      </c>
      <c r="G82" s="70" t="str">
        <f>IF($D$42,[1]!obget([1]!obcall("",$C82,"getQuantile",[1]!obMake("","double",G$47))),"")</f>
        <v/>
      </c>
      <c r="H82" s="70" t="str">
        <f>IF($D$42,[1]!obget([1]!obcall("",$C82,"getQuantile",[1]!obMake("","double",H$47))),"")</f>
        <v/>
      </c>
      <c r="I82" s="70" t="str">
        <f>IF($D$42,[1]!obget([1]!obcall("",$C82,"get",[1]!obMake("","int",COLUMN()))),"")</f>
        <v/>
      </c>
      <c r="J82" s="55" t="str">
        <f>IF($D$42,[1]!obget([1]!obcall("",$C82,"get",[1]!obMake("","int",COLUMN()))),"")</f>
        <v/>
      </c>
      <c r="K82" s="55" t="str">
        <f>IF($D$42,[1]!obget([1]!obcall("",$C82,"get",[1]!obMake("","int",COLUMN()))),"")</f>
        <v/>
      </c>
      <c r="L82" s="55" t="str">
        <f>IF($D$42,[1]!obget([1]!obcall("",$C82,"get",[1]!obMake("","int",COLUMN()))),"")</f>
        <v/>
      </c>
      <c r="M82" s="55" t="str">
        <f>IF($D$42,[1]!obget([1]!obcall("",$C82,"get",[1]!obMake("","int",COLUMN()))),"")</f>
        <v/>
      </c>
      <c r="N82" s="55" t="str">
        <f>IF($D$42,[1]!obget([1]!obcall("",$C82,"get",[1]!obMake("","int",COLUMN()))),"")</f>
        <v/>
      </c>
      <c r="O82" s="55" t="str">
        <f>IF($D$42,[1]!obget([1]!obcall("",$C82,"get",[1]!obMake("","int",COLUMN()))),"")</f>
        <v/>
      </c>
      <c r="P82" s="55" t="str">
        <f>IF($D$42,[1]!obget([1]!obcall("",$C82,"get",[1]!obMake("","int",COLUMN()))),"")</f>
        <v/>
      </c>
      <c r="Q82" s="55" t="str">
        <f>IF($D$42,[1]!obget([1]!obcall("",$C82,"get",[1]!obMake("","int",COLUMN()))),"")</f>
        <v/>
      </c>
      <c r="R82" s="55" t="str">
        <f>IF($D$42,[1]!obget([1]!obcall("",$C82,"get",[1]!obMake("","int",COLUMN()))),"")</f>
        <v/>
      </c>
      <c r="S82" s="45"/>
      <c r="T82" s="45"/>
      <c r="U82" s="45"/>
      <c r="V82" s="45"/>
      <c r="W82" s="45"/>
      <c r="X82" s="45"/>
      <c r="AH82" s="35"/>
      <c r="AI82" s="35"/>
      <c r="IW82" s="45"/>
      <c r="IX82" s="45"/>
    </row>
    <row r="83" spans="1:258" ht="11.85" customHeight="1" x14ac:dyDescent="0.3">
      <c r="A83" s="45" t="str">
        <f t="shared" si="3"/>
        <v/>
      </c>
      <c r="B83" s="45" t="str">
        <f t="shared" si="4"/>
        <v/>
      </c>
      <c r="C83" s="45" t="str">
        <f>IF($D$42,[1]!obMake("RV"&amp;ROW(),obLibs&amp;"net.finmath.montecarlo.RandomVariable",[1]!obcall("",$C$33,"getInitialMargin",[1]!obMake("","double",$B83),LIBORMarketModel!$J$15,[1]!obMake("","String","EUR"),[1]!obcall("SensitivityMode",$B$7&amp;"$SensitivityMode","valueOf",[1]!obMake("","String",$D$47)),$B$37:$D$37)),"")</f>
        <v/>
      </c>
      <c r="D83" s="69" t="str">
        <f>IF($D$42,[1]!obget([1]!obcall("",$C83,"getAverage")),"")</f>
        <v/>
      </c>
      <c r="E83" s="72" t="str">
        <f>IF(AND($D$41,$F$38&gt;=$B83),[1]!obget([1]!obcall("",[1]!obcall("",$C$33,"getInitialMargin",[1]!obMake("","double",$B83),LIBORMarketModel!$J$15,[1]!obMake("","String","EUR"),[1]!obcall("SensitivityMode",$B$7&amp;"$SensitivityMode","valueOf",[1]!obMake("","String",E$47)),$B$37:$D$37),"getAverage")),"")</f>
        <v/>
      </c>
      <c r="F83" s="72" t="str">
        <f>IF(AND($D$40,$F$38&gt;=$B83),[1]!obget([1]!obcall("",[1]!obcall("",$C$33,"getInitialMargin",[1]!obMake("","double",$B83),LIBORMarketModel!$J$15,[1]!obMake("","String","EUR"),[1]!obcall("SensitivityMode",$B$7&amp;"$SensitivityMode","valueOf",[1]!obMake("","String",F$47)),$B$37:$D$37),"getAverage")),"")</f>
        <v/>
      </c>
      <c r="G83" s="70" t="str">
        <f>IF($D$42,[1]!obget([1]!obcall("",$C83,"getQuantile",[1]!obMake("","double",G$47))),"")</f>
        <v/>
      </c>
      <c r="H83" s="70" t="str">
        <f>IF($D$42,[1]!obget([1]!obcall("",$C83,"getQuantile",[1]!obMake("","double",H$47))),"")</f>
        <v/>
      </c>
      <c r="I83" s="70" t="str">
        <f>IF($D$42,[1]!obget([1]!obcall("",$C83,"get",[1]!obMake("","int",COLUMN()))),"")</f>
        <v/>
      </c>
      <c r="J83" s="55" t="str">
        <f>IF($D$42,[1]!obget([1]!obcall("",$C83,"get",[1]!obMake("","int",COLUMN()))),"")</f>
        <v/>
      </c>
      <c r="K83" s="55" t="str">
        <f>IF($D$42,[1]!obget([1]!obcall("",$C83,"get",[1]!obMake("","int",COLUMN()))),"")</f>
        <v/>
      </c>
      <c r="L83" s="55" t="str">
        <f>IF($D$42,[1]!obget([1]!obcall("",$C83,"get",[1]!obMake("","int",COLUMN()))),"")</f>
        <v/>
      </c>
      <c r="M83" s="55" t="str">
        <f>IF($D$42,[1]!obget([1]!obcall("",$C83,"get",[1]!obMake("","int",COLUMN()))),"")</f>
        <v/>
      </c>
      <c r="N83" s="55" t="str">
        <f>IF($D$42,[1]!obget([1]!obcall("",$C83,"get",[1]!obMake("","int",COLUMN()))),"")</f>
        <v/>
      </c>
      <c r="O83" s="55" t="str">
        <f>IF($D$42,[1]!obget([1]!obcall("",$C83,"get",[1]!obMake("","int",COLUMN()))),"")</f>
        <v/>
      </c>
      <c r="P83" s="55" t="str">
        <f>IF($D$42,[1]!obget([1]!obcall("",$C83,"get",[1]!obMake("","int",COLUMN()))),"")</f>
        <v/>
      </c>
      <c r="Q83" s="55" t="str">
        <f>IF($D$42,[1]!obget([1]!obcall("",$C83,"get",[1]!obMake("","int",COLUMN()))),"")</f>
        <v/>
      </c>
      <c r="R83" s="55" t="str">
        <f>IF($D$42,[1]!obget([1]!obcall("",$C83,"get",[1]!obMake("","int",COLUMN()))),"")</f>
        <v/>
      </c>
      <c r="S83" s="45"/>
      <c r="T83" s="45"/>
      <c r="U83" s="45"/>
      <c r="V83" s="45"/>
      <c r="W83" s="45"/>
      <c r="X83" s="45"/>
      <c r="AH83" s="35"/>
      <c r="AI83" s="35"/>
      <c r="IW83" s="45"/>
      <c r="IX83" s="45"/>
    </row>
    <row r="84" spans="1:258" ht="11.85" customHeight="1" x14ac:dyDescent="0.3">
      <c r="A84" s="45" t="str">
        <f t="shared" si="3"/>
        <v/>
      </c>
      <c r="B84" s="45" t="str">
        <f t="shared" si="4"/>
        <v/>
      </c>
      <c r="C84" s="45" t="str">
        <f>IF($D$42,[1]!obMake("RV"&amp;ROW(),obLibs&amp;"net.finmath.montecarlo.RandomVariable",[1]!obcall("",$C$33,"getInitialMargin",[1]!obMake("","double",$B84),LIBORMarketModel!$J$15,[1]!obMake("","String","EUR"),[1]!obcall("SensitivityMode",$B$7&amp;"$SensitivityMode","valueOf",[1]!obMake("","String",$D$47)),$B$37:$D$37)),"")</f>
        <v/>
      </c>
      <c r="D84" s="69" t="str">
        <f>IF($D$42,[1]!obget([1]!obcall("",$C84,"getAverage")),"")</f>
        <v/>
      </c>
      <c r="E84" s="72" t="str">
        <f>IF(AND($D$41,$F$38&gt;=$B84),[1]!obget([1]!obcall("",[1]!obcall("",$C$33,"getInitialMargin",[1]!obMake("","double",$B84),LIBORMarketModel!$J$15,[1]!obMake("","String","EUR"),[1]!obcall("SensitivityMode",$B$7&amp;"$SensitivityMode","valueOf",[1]!obMake("","String",E$47)),$B$37:$D$37),"getAverage")),"")</f>
        <v/>
      </c>
      <c r="F84" s="72" t="str">
        <f>IF(AND($D$40,$F$38&gt;=$B84),[1]!obget([1]!obcall("",[1]!obcall("",$C$33,"getInitialMargin",[1]!obMake("","double",$B84),LIBORMarketModel!$J$15,[1]!obMake("","String","EUR"),[1]!obcall("SensitivityMode",$B$7&amp;"$SensitivityMode","valueOf",[1]!obMake("","String",F$47)),$B$37:$D$37),"getAverage")),"")</f>
        <v/>
      </c>
      <c r="G84" s="70" t="str">
        <f>IF($D$42,[1]!obget([1]!obcall("",$C84,"getQuantile",[1]!obMake("","double",G$47))),"")</f>
        <v/>
      </c>
      <c r="H84" s="70" t="str">
        <f>IF($D$42,[1]!obget([1]!obcall("",$C84,"getQuantile",[1]!obMake("","double",H$47))),"")</f>
        <v/>
      </c>
      <c r="I84" s="70" t="str">
        <f>IF($D$42,[1]!obget([1]!obcall("",$C84,"get",[1]!obMake("","int",COLUMN()))),"")</f>
        <v/>
      </c>
      <c r="J84" s="55" t="str">
        <f>IF($D$42,[1]!obget([1]!obcall("",$C84,"get",[1]!obMake("","int",COLUMN()))),"")</f>
        <v/>
      </c>
      <c r="K84" s="55" t="str">
        <f>IF($D$42,[1]!obget([1]!obcall("",$C84,"get",[1]!obMake("","int",COLUMN()))),"")</f>
        <v/>
      </c>
      <c r="L84" s="55" t="str">
        <f>IF($D$42,[1]!obget([1]!obcall("",$C84,"get",[1]!obMake("","int",COLUMN()))),"")</f>
        <v/>
      </c>
      <c r="M84" s="55" t="str">
        <f>IF($D$42,[1]!obget([1]!obcall("",$C84,"get",[1]!obMake("","int",COLUMN()))),"")</f>
        <v/>
      </c>
      <c r="N84" s="55" t="str">
        <f>IF($D$42,[1]!obget([1]!obcall("",$C84,"get",[1]!obMake("","int",COLUMN()))),"")</f>
        <v/>
      </c>
      <c r="O84" s="55" t="str">
        <f>IF($D$42,[1]!obget([1]!obcall("",$C84,"get",[1]!obMake("","int",COLUMN()))),"")</f>
        <v/>
      </c>
      <c r="P84" s="55" t="str">
        <f>IF($D$42,[1]!obget([1]!obcall("",$C84,"get",[1]!obMake("","int",COLUMN()))),"")</f>
        <v/>
      </c>
      <c r="Q84" s="55" t="str">
        <f>IF($D$42,[1]!obget([1]!obcall("",$C84,"get",[1]!obMake("","int",COLUMN()))),"")</f>
        <v/>
      </c>
      <c r="R84" s="55" t="str">
        <f>IF($D$42,[1]!obget([1]!obcall("",$C84,"get",[1]!obMake("","int",COLUMN()))),"")</f>
        <v/>
      </c>
      <c r="S84" s="45"/>
      <c r="T84" s="45"/>
      <c r="U84" s="45"/>
      <c r="V84" s="45"/>
      <c r="W84" s="45"/>
      <c r="X84" s="45"/>
      <c r="AH84" s="35"/>
      <c r="AI84" s="35"/>
      <c r="IW84" s="45"/>
      <c r="IX84" s="45"/>
    </row>
    <row r="85" spans="1:258" ht="11.85" customHeight="1" x14ac:dyDescent="0.3">
      <c r="A85" s="45" t="str">
        <f t="shared" si="3"/>
        <v/>
      </c>
      <c r="B85" s="45" t="str">
        <f t="shared" si="4"/>
        <v/>
      </c>
      <c r="C85" s="45" t="str">
        <f>IF($D$42,[1]!obMake("RV"&amp;ROW(),obLibs&amp;"net.finmath.montecarlo.RandomVariable",[1]!obcall("",$C$33,"getInitialMargin",[1]!obMake("","double",$B85),LIBORMarketModel!$J$15,[1]!obMake("","String","EUR"),[1]!obcall("SensitivityMode",$B$7&amp;"$SensitivityMode","valueOf",[1]!obMake("","String",$D$47)),$B$37:$D$37)),"")</f>
        <v/>
      </c>
      <c r="D85" s="69" t="str">
        <f>IF($D$42,[1]!obget([1]!obcall("",$C85,"getAverage")),"")</f>
        <v/>
      </c>
      <c r="E85" s="72" t="str">
        <f>IF(AND($D$41,$F$38&gt;=$B85),[1]!obget([1]!obcall("",[1]!obcall("",$C$33,"getInitialMargin",[1]!obMake("","double",$B85),LIBORMarketModel!$J$15,[1]!obMake("","String","EUR"),[1]!obcall("SensitivityMode",$B$7&amp;"$SensitivityMode","valueOf",[1]!obMake("","String",E$47)),$B$37:$D$37),"getAverage")),"")</f>
        <v/>
      </c>
      <c r="F85" s="72" t="str">
        <f>IF(AND($D$40,$F$38&gt;=$B85),[1]!obget([1]!obcall("",[1]!obcall("",$C$33,"getInitialMargin",[1]!obMake("","double",$B85),LIBORMarketModel!$J$15,[1]!obMake("","String","EUR"),[1]!obcall("SensitivityMode",$B$7&amp;"$SensitivityMode","valueOf",[1]!obMake("","String",F$47)),$B$37:$D$37),"getAverage")),"")</f>
        <v/>
      </c>
      <c r="G85" s="70" t="str">
        <f>IF($D$42,[1]!obget([1]!obcall("",$C85,"getQuantile",[1]!obMake("","double",G$47))),"")</f>
        <v/>
      </c>
      <c r="H85" s="70" t="str">
        <f>IF($D$42,[1]!obget([1]!obcall("",$C85,"getQuantile",[1]!obMake("","double",H$47))),"")</f>
        <v/>
      </c>
      <c r="I85" s="70" t="str">
        <f>IF($D$42,[1]!obget([1]!obcall("",$C85,"get",[1]!obMake("","int",COLUMN()))),"")</f>
        <v/>
      </c>
      <c r="J85" s="55" t="str">
        <f>IF($D$42,[1]!obget([1]!obcall("",$C85,"get",[1]!obMake("","int",COLUMN()))),"")</f>
        <v/>
      </c>
      <c r="K85" s="55" t="str">
        <f>IF($D$42,[1]!obget([1]!obcall("",$C85,"get",[1]!obMake("","int",COLUMN()))),"")</f>
        <v/>
      </c>
      <c r="L85" s="55" t="str">
        <f>IF($D$42,[1]!obget([1]!obcall("",$C85,"get",[1]!obMake("","int",COLUMN()))),"")</f>
        <v/>
      </c>
      <c r="M85" s="55" t="str">
        <f>IF($D$42,[1]!obget([1]!obcall("",$C85,"get",[1]!obMake("","int",COLUMN()))),"")</f>
        <v/>
      </c>
      <c r="N85" s="55" t="str">
        <f>IF($D$42,[1]!obget([1]!obcall("",$C85,"get",[1]!obMake("","int",COLUMN()))),"")</f>
        <v/>
      </c>
      <c r="O85" s="55" t="str">
        <f>IF($D$42,[1]!obget([1]!obcall("",$C85,"get",[1]!obMake("","int",COLUMN()))),"")</f>
        <v/>
      </c>
      <c r="P85" s="55" t="str">
        <f>IF($D$42,[1]!obget([1]!obcall("",$C85,"get",[1]!obMake("","int",COLUMN()))),"")</f>
        <v/>
      </c>
      <c r="Q85" s="55" t="str">
        <f>IF($D$42,[1]!obget([1]!obcall("",$C85,"get",[1]!obMake("","int",COLUMN()))),"")</f>
        <v/>
      </c>
      <c r="R85" s="55" t="str">
        <f>IF($D$42,[1]!obget([1]!obcall("",$C85,"get",[1]!obMake("","int",COLUMN()))),"")</f>
        <v/>
      </c>
      <c r="S85" s="45"/>
      <c r="T85" s="45"/>
      <c r="U85" s="45"/>
      <c r="V85" s="45"/>
      <c r="W85" s="45"/>
      <c r="X85" s="45"/>
      <c r="AH85" s="35"/>
      <c r="AI85" s="35"/>
      <c r="IW85" s="45"/>
      <c r="IX85" s="45"/>
    </row>
    <row r="86" spans="1:258" ht="11.85" customHeight="1" x14ac:dyDescent="0.3">
      <c r="A86" s="45" t="str">
        <f t="shared" si="3"/>
        <v/>
      </c>
      <c r="B86" s="45" t="str">
        <f t="shared" si="4"/>
        <v/>
      </c>
      <c r="C86" s="45" t="str">
        <f>IF($D$42,[1]!obMake("RV"&amp;ROW(),obLibs&amp;"net.finmath.montecarlo.RandomVariable",[1]!obcall("",$C$33,"getInitialMargin",[1]!obMake("","double",$B86),LIBORMarketModel!$J$15,[1]!obMake("","String","EUR"),[1]!obcall("SensitivityMode",$B$7&amp;"$SensitivityMode","valueOf",[1]!obMake("","String",$D$47)),$B$37:$D$37)),"")</f>
        <v/>
      </c>
      <c r="D86" s="69" t="str">
        <f>IF($D$42,[1]!obget([1]!obcall("",$C86,"getAverage")),"")</f>
        <v/>
      </c>
      <c r="E86" s="72" t="str">
        <f>IF(AND($D$41,$F$38&gt;=$B86),[1]!obget([1]!obcall("",[1]!obcall("",$C$33,"getInitialMargin",[1]!obMake("","double",$B86),LIBORMarketModel!$J$15,[1]!obMake("","String","EUR"),[1]!obcall("SensitivityMode",$B$7&amp;"$SensitivityMode","valueOf",[1]!obMake("","String",E$47)),$B$37:$D$37),"getAverage")),"")</f>
        <v/>
      </c>
      <c r="F86" s="72" t="str">
        <f>IF(AND($D$40,$F$38&gt;=$B86),[1]!obget([1]!obcall("",[1]!obcall("",$C$33,"getInitialMargin",[1]!obMake("","double",$B86),LIBORMarketModel!$J$15,[1]!obMake("","String","EUR"),[1]!obcall("SensitivityMode",$B$7&amp;"$SensitivityMode","valueOf",[1]!obMake("","String",F$47)),$B$37:$D$37),"getAverage")),"")</f>
        <v/>
      </c>
      <c r="G86" s="70" t="str">
        <f>IF($D$42,[1]!obget([1]!obcall("",$C86,"getQuantile",[1]!obMake("","double",G$47))),"")</f>
        <v/>
      </c>
      <c r="H86" s="70" t="str">
        <f>IF($D$42,[1]!obget([1]!obcall("",$C86,"getQuantile",[1]!obMake("","double",H$47))),"")</f>
        <v/>
      </c>
      <c r="I86" s="70" t="str">
        <f>IF($D$42,[1]!obget([1]!obcall("",$C86,"get",[1]!obMake("","int",COLUMN()))),"")</f>
        <v/>
      </c>
      <c r="J86" s="55" t="str">
        <f>IF($D$42,[1]!obget([1]!obcall("",$C86,"get",[1]!obMake("","int",COLUMN()))),"")</f>
        <v/>
      </c>
      <c r="K86" s="55" t="str">
        <f>IF($D$42,[1]!obget([1]!obcall("",$C86,"get",[1]!obMake("","int",COLUMN()))),"")</f>
        <v/>
      </c>
      <c r="L86" s="55" t="str">
        <f>IF($D$42,[1]!obget([1]!obcall("",$C86,"get",[1]!obMake("","int",COLUMN()))),"")</f>
        <v/>
      </c>
      <c r="M86" s="55" t="str">
        <f>IF($D$42,[1]!obget([1]!obcall("",$C86,"get",[1]!obMake("","int",COLUMN()))),"")</f>
        <v/>
      </c>
      <c r="N86" s="55" t="str">
        <f>IF($D$42,[1]!obget([1]!obcall("",$C86,"get",[1]!obMake("","int",COLUMN()))),"")</f>
        <v/>
      </c>
      <c r="O86" s="55" t="str">
        <f>IF($D$42,[1]!obget([1]!obcall("",$C86,"get",[1]!obMake("","int",COLUMN()))),"")</f>
        <v/>
      </c>
      <c r="P86" s="55" t="str">
        <f>IF($D$42,[1]!obget([1]!obcall("",$C86,"get",[1]!obMake("","int",COLUMN()))),"")</f>
        <v/>
      </c>
      <c r="Q86" s="55" t="str">
        <f>IF($D$42,[1]!obget([1]!obcall("",$C86,"get",[1]!obMake("","int",COLUMN()))),"")</f>
        <v/>
      </c>
      <c r="R86" s="55" t="str">
        <f>IF($D$42,[1]!obget([1]!obcall("",$C86,"get",[1]!obMake("","int",COLUMN()))),"")</f>
        <v/>
      </c>
      <c r="S86" s="45"/>
      <c r="T86" s="45"/>
      <c r="U86" s="45"/>
      <c r="V86" s="45"/>
      <c r="W86" s="45"/>
      <c r="X86" s="45"/>
      <c r="AH86" s="35"/>
      <c r="AI86" s="35"/>
      <c r="IW86" s="45"/>
      <c r="IX86" s="45"/>
    </row>
    <row r="87" spans="1:258" ht="11.85" customHeight="1" x14ac:dyDescent="0.3">
      <c r="A87" s="45" t="str">
        <f t="shared" si="3"/>
        <v/>
      </c>
      <c r="B87" s="45" t="str">
        <f t="shared" si="4"/>
        <v/>
      </c>
      <c r="C87" s="45" t="str">
        <f>IF($D$42,[1]!obMake("RV"&amp;ROW(),obLibs&amp;"net.finmath.montecarlo.RandomVariable",[1]!obcall("",$C$33,"getInitialMargin",[1]!obMake("","double",$B87),LIBORMarketModel!$J$15,[1]!obMake("","String","EUR"),[1]!obcall("SensitivityMode",$B$7&amp;"$SensitivityMode","valueOf",[1]!obMake("","String",$D$47)),$B$37:$D$37)),"")</f>
        <v/>
      </c>
      <c r="D87" s="69" t="str">
        <f>IF($D$42,[1]!obget([1]!obcall("",$C87,"getAverage")),"")</f>
        <v/>
      </c>
      <c r="E87" s="72" t="str">
        <f>IF(AND($D$41,$F$38&gt;=$B87),[1]!obget([1]!obcall("",[1]!obcall("",$C$33,"getInitialMargin",[1]!obMake("","double",$B87),LIBORMarketModel!$J$15,[1]!obMake("","String","EUR"),[1]!obcall("SensitivityMode",$B$7&amp;"$SensitivityMode","valueOf",[1]!obMake("","String",E$47)),$B$37:$D$37),"getAverage")),"")</f>
        <v/>
      </c>
      <c r="F87" s="72" t="str">
        <f>IF(AND($D$40,$F$38&gt;=$B87),[1]!obget([1]!obcall("",[1]!obcall("",$C$33,"getInitialMargin",[1]!obMake("","double",$B87),LIBORMarketModel!$J$15,[1]!obMake("","String","EUR"),[1]!obcall("SensitivityMode",$B$7&amp;"$SensitivityMode","valueOf",[1]!obMake("","String",F$47)),$B$37:$D$37),"getAverage")),"")</f>
        <v/>
      </c>
      <c r="G87" s="70" t="str">
        <f>IF($D$42,[1]!obget([1]!obcall("",$C87,"getQuantile",[1]!obMake("","double",G$47))),"")</f>
        <v/>
      </c>
      <c r="H87" s="70" t="str">
        <f>IF($D$42,[1]!obget([1]!obcall("",$C87,"getQuantile",[1]!obMake("","double",H$47))),"")</f>
        <v/>
      </c>
      <c r="I87" s="70" t="str">
        <f>IF($D$42,[1]!obget([1]!obcall("",$C87,"get",[1]!obMake("","int",COLUMN()))),"")</f>
        <v/>
      </c>
      <c r="J87" s="55" t="str">
        <f>IF($D$42,[1]!obget([1]!obcall("",$C87,"get",[1]!obMake("","int",COLUMN()))),"")</f>
        <v/>
      </c>
      <c r="K87" s="55" t="str">
        <f>IF($D$42,[1]!obget([1]!obcall("",$C87,"get",[1]!obMake("","int",COLUMN()))),"")</f>
        <v/>
      </c>
      <c r="L87" s="55" t="str">
        <f>IF($D$42,[1]!obget([1]!obcall("",$C87,"get",[1]!obMake("","int",COLUMN()))),"")</f>
        <v/>
      </c>
      <c r="M87" s="55" t="str">
        <f>IF($D$42,[1]!obget([1]!obcall("",$C87,"get",[1]!obMake("","int",COLUMN()))),"")</f>
        <v/>
      </c>
      <c r="N87" s="55" t="str">
        <f>IF($D$42,[1]!obget([1]!obcall("",$C87,"get",[1]!obMake("","int",COLUMN()))),"")</f>
        <v/>
      </c>
      <c r="O87" s="55" t="str">
        <f>IF($D$42,[1]!obget([1]!obcall("",$C87,"get",[1]!obMake("","int",COLUMN()))),"")</f>
        <v/>
      </c>
      <c r="P87" s="55" t="str">
        <f>IF($D$42,[1]!obget([1]!obcall("",$C87,"get",[1]!obMake("","int",COLUMN()))),"")</f>
        <v/>
      </c>
      <c r="Q87" s="55" t="str">
        <f>IF($D$42,[1]!obget([1]!obcall("",$C87,"get",[1]!obMake("","int",COLUMN()))),"")</f>
        <v/>
      </c>
      <c r="R87" s="55" t="str">
        <f>IF($D$42,[1]!obget([1]!obcall("",$C87,"get",[1]!obMake("","int",COLUMN()))),"")</f>
        <v/>
      </c>
      <c r="S87" s="45"/>
      <c r="T87" s="45"/>
      <c r="U87" s="45"/>
      <c r="V87" s="45"/>
      <c r="W87" s="45"/>
      <c r="X87" s="45"/>
      <c r="AH87" s="35"/>
      <c r="AI87" s="35"/>
      <c r="IW87" s="45"/>
      <c r="IX87" s="45"/>
    </row>
    <row r="88" spans="1:258" ht="11.85" customHeight="1" x14ac:dyDescent="0.3">
      <c r="A88" s="45" t="str">
        <f t="shared" si="3"/>
        <v/>
      </c>
      <c r="B88" s="45" t="str">
        <f t="shared" si="4"/>
        <v/>
      </c>
      <c r="C88" s="45" t="str">
        <f>IF($D$42,[1]!obMake("RV"&amp;ROW(),obLibs&amp;"net.finmath.montecarlo.RandomVariable",[1]!obcall("",$C$33,"getInitialMargin",[1]!obMake("","double",$B88),LIBORMarketModel!$J$15,[1]!obMake("","String","EUR"),[1]!obcall("SensitivityMode",$B$7&amp;"$SensitivityMode","valueOf",[1]!obMake("","String",$D$47)),$B$37:$D$37)),"")</f>
        <v/>
      </c>
      <c r="D88" s="69" t="str">
        <f>IF($D$42,[1]!obget([1]!obcall("",$C88,"getAverage")),"")</f>
        <v/>
      </c>
      <c r="E88" s="72" t="str">
        <f>IF(AND($D$41,$F$38&gt;=$B88),[1]!obget([1]!obcall("",[1]!obcall("",$C$33,"getInitialMargin",[1]!obMake("","double",$B88),LIBORMarketModel!$J$15,[1]!obMake("","String","EUR"),[1]!obcall("SensitivityMode",$B$7&amp;"$SensitivityMode","valueOf",[1]!obMake("","String",E$47)),$B$37:$D$37),"getAverage")),"")</f>
        <v/>
      </c>
      <c r="F88" s="72" t="str">
        <f>IF(AND($D$40,$F$38&gt;=$B88),[1]!obget([1]!obcall("",[1]!obcall("",$C$33,"getInitialMargin",[1]!obMake("","double",$B88),LIBORMarketModel!$J$15,[1]!obMake("","String","EUR"),[1]!obcall("SensitivityMode",$B$7&amp;"$SensitivityMode","valueOf",[1]!obMake("","String",F$47)),$B$37:$D$37),"getAverage")),"")</f>
        <v/>
      </c>
      <c r="G88" s="70" t="str">
        <f>IF($D$42,[1]!obget([1]!obcall("",$C88,"getQuantile",[1]!obMake("","double",G$47))),"")</f>
        <v/>
      </c>
      <c r="H88" s="70" t="str">
        <f>IF($D$42,[1]!obget([1]!obcall("",$C88,"getQuantile",[1]!obMake("","double",H$47))),"")</f>
        <v/>
      </c>
      <c r="I88" s="70" t="str">
        <f>IF($D$42,[1]!obget([1]!obcall("",$C88,"get",[1]!obMake("","int",COLUMN()))),"")</f>
        <v/>
      </c>
      <c r="J88" s="55" t="str">
        <f>IF($D$42,[1]!obget([1]!obcall("",$C88,"get",[1]!obMake("","int",COLUMN()))),"")</f>
        <v/>
      </c>
      <c r="K88" s="55" t="str">
        <f>IF($D$42,[1]!obget([1]!obcall("",$C88,"get",[1]!obMake("","int",COLUMN()))),"")</f>
        <v/>
      </c>
      <c r="L88" s="55" t="str">
        <f>IF($D$42,[1]!obget([1]!obcall("",$C88,"get",[1]!obMake("","int",COLUMN()))),"")</f>
        <v/>
      </c>
      <c r="M88" s="55" t="str">
        <f>IF($D$42,[1]!obget([1]!obcall("",$C88,"get",[1]!obMake("","int",COLUMN()))),"")</f>
        <v/>
      </c>
      <c r="N88" s="55" t="str">
        <f>IF($D$42,[1]!obget([1]!obcall("",$C88,"get",[1]!obMake("","int",COLUMN()))),"")</f>
        <v/>
      </c>
      <c r="O88" s="55" t="str">
        <f>IF($D$42,[1]!obget([1]!obcall("",$C88,"get",[1]!obMake("","int",COLUMN()))),"")</f>
        <v/>
      </c>
      <c r="P88" s="55" t="str">
        <f>IF($D$42,[1]!obget([1]!obcall("",$C88,"get",[1]!obMake("","int",COLUMN()))),"")</f>
        <v/>
      </c>
      <c r="Q88" s="55" t="str">
        <f>IF($D$42,[1]!obget([1]!obcall("",$C88,"get",[1]!obMake("","int",COLUMN()))),"")</f>
        <v/>
      </c>
      <c r="R88" s="55" t="str">
        <f>IF($D$42,[1]!obget([1]!obcall("",$C88,"get",[1]!obMake("","int",COLUMN()))),"")</f>
        <v/>
      </c>
      <c r="S88" s="45"/>
      <c r="T88" s="45"/>
      <c r="U88" s="45"/>
      <c r="V88" s="45"/>
      <c r="W88" s="45"/>
      <c r="X88" s="45"/>
      <c r="AH88" s="35"/>
      <c r="AI88" s="35"/>
      <c r="IW88" s="45"/>
      <c r="IX88" s="45"/>
    </row>
    <row r="89" spans="1:258" ht="11.85" customHeight="1" x14ac:dyDescent="0.3">
      <c r="A89" s="45" t="str">
        <f t="shared" si="3"/>
        <v/>
      </c>
      <c r="B89" s="45" t="str">
        <f t="shared" si="4"/>
        <v/>
      </c>
      <c r="C89" s="45" t="str">
        <f>IF($D$42,[1]!obMake("RV"&amp;ROW(),obLibs&amp;"net.finmath.montecarlo.RandomVariable",[1]!obcall("",$C$33,"getInitialMargin",[1]!obMake("","double",$B89),LIBORMarketModel!$J$15,[1]!obMake("","String","EUR"),[1]!obcall("SensitivityMode",$B$7&amp;"$SensitivityMode","valueOf",[1]!obMake("","String",$D$47)),$B$37:$D$37)),"")</f>
        <v/>
      </c>
      <c r="D89" s="69" t="str">
        <f>IF($D$42,[1]!obget([1]!obcall("",$C89,"getAverage")),"")</f>
        <v/>
      </c>
      <c r="E89" s="72" t="str">
        <f>IF(AND($D$41,$F$38&gt;=$B89),[1]!obget([1]!obcall("",[1]!obcall("",$C$33,"getInitialMargin",[1]!obMake("","double",$B89),LIBORMarketModel!$J$15,[1]!obMake("","String","EUR"),[1]!obcall("SensitivityMode",$B$7&amp;"$SensitivityMode","valueOf",[1]!obMake("","String",E$47)),$B$37:$D$37),"getAverage")),"")</f>
        <v/>
      </c>
      <c r="F89" s="72" t="str">
        <f>IF(AND($D$40,$F$38&gt;=$B89),[1]!obget([1]!obcall("",[1]!obcall("",$C$33,"getInitialMargin",[1]!obMake("","double",$B89),LIBORMarketModel!$J$15,[1]!obMake("","String","EUR"),[1]!obcall("SensitivityMode",$B$7&amp;"$SensitivityMode","valueOf",[1]!obMake("","String",F$47)),$B$37:$D$37),"getAverage")),"")</f>
        <v/>
      </c>
      <c r="G89" s="70" t="str">
        <f>IF($D$42,[1]!obget([1]!obcall("",$C89,"getQuantile",[1]!obMake("","double",G$47))),"")</f>
        <v/>
      </c>
      <c r="H89" s="70" t="str">
        <f>IF($D$42,[1]!obget([1]!obcall("",$C89,"getQuantile",[1]!obMake("","double",H$47))),"")</f>
        <v/>
      </c>
      <c r="I89" s="70" t="str">
        <f>IF($D$42,[1]!obget([1]!obcall("",$C89,"get",[1]!obMake("","int",COLUMN()))),"")</f>
        <v/>
      </c>
      <c r="J89" s="55" t="str">
        <f>IF($D$42,[1]!obget([1]!obcall("",$C89,"get",[1]!obMake("","int",COLUMN()))),"")</f>
        <v/>
      </c>
      <c r="K89" s="55" t="str">
        <f>IF($D$42,[1]!obget([1]!obcall("",$C89,"get",[1]!obMake("","int",COLUMN()))),"")</f>
        <v/>
      </c>
      <c r="L89" s="55" t="str">
        <f>IF($D$42,[1]!obget([1]!obcall("",$C89,"get",[1]!obMake("","int",COLUMN()))),"")</f>
        <v/>
      </c>
      <c r="M89" s="55" t="str">
        <f>IF($D$42,[1]!obget([1]!obcall("",$C89,"get",[1]!obMake("","int",COLUMN()))),"")</f>
        <v/>
      </c>
      <c r="N89" s="55" t="str">
        <f>IF($D$42,[1]!obget([1]!obcall("",$C89,"get",[1]!obMake("","int",COLUMN()))),"")</f>
        <v/>
      </c>
      <c r="O89" s="55" t="str">
        <f>IF($D$42,[1]!obget([1]!obcall("",$C89,"get",[1]!obMake("","int",COLUMN()))),"")</f>
        <v/>
      </c>
      <c r="P89" s="55" t="str">
        <f>IF($D$42,[1]!obget([1]!obcall("",$C89,"get",[1]!obMake("","int",COLUMN()))),"")</f>
        <v/>
      </c>
      <c r="Q89" s="55" t="str">
        <f>IF($D$42,[1]!obget([1]!obcall("",$C89,"get",[1]!obMake("","int",COLUMN()))),"")</f>
        <v/>
      </c>
      <c r="R89" s="55" t="str">
        <f>IF($D$42,[1]!obget([1]!obcall("",$C89,"get",[1]!obMake("","int",COLUMN()))),"")</f>
        <v/>
      </c>
      <c r="S89" s="45"/>
      <c r="T89" s="45"/>
      <c r="U89" s="45"/>
      <c r="V89" s="45"/>
      <c r="W89" s="45"/>
      <c r="X89" s="45"/>
      <c r="AH89" s="35"/>
      <c r="AI89" s="35"/>
      <c r="IW89" s="45"/>
      <c r="IX89" s="45"/>
    </row>
    <row r="90" spans="1:258" ht="11.85" customHeight="1" x14ac:dyDescent="0.3">
      <c r="A90" s="45" t="str">
        <f t="shared" si="3"/>
        <v/>
      </c>
      <c r="B90" s="45" t="str">
        <f t="shared" si="4"/>
        <v/>
      </c>
      <c r="C90" s="45" t="str">
        <f>IF($D$42,[1]!obMake("RV"&amp;ROW(),obLibs&amp;"net.finmath.montecarlo.RandomVariable",[1]!obcall("",$C$33,"getInitialMargin",[1]!obMake("","double",$B90),LIBORMarketModel!$J$15,[1]!obMake("","String","EUR"),[1]!obcall("SensitivityMode",$B$7&amp;"$SensitivityMode","valueOf",[1]!obMake("","String",$D$47)),$B$37:$D$37)),"")</f>
        <v/>
      </c>
      <c r="D90" s="69" t="str">
        <f>IF($D$42,[1]!obget([1]!obcall("",$C90,"getAverage")),"")</f>
        <v/>
      </c>
      <c r="E90" s="72" t="str">
        <f>IF(AND($D$41,$F$38&gt;=$B90),[1]!obget([1]!obcall("",[1]!obcall("",$C$33,"getInitialMargin",[1]!obMake("","double",$B90),LIBORMarketModel!$J$15,[1]!obMake("","String","EUR"),[1]!obcall("SensitivityMode",$B$7&amp;"$SensitivityMode","valueOf",[1]!obMake("","String",E$47)),$B$37:$D$37),"getAverage")),"")</f>
        <v/>
      </c>
      <c r="F90" s="72" t="str">
        <f>IF(AND($D$40,$F$38&gt;=$B90),[1]!obget([1]!obcall("",[1]!obcall("",$C$33,"getInitialMargin",[1]!obMake("","double",$B90),LIBORMarketModel!$J$15,[1]!obMake("","String","EUR"),[1]!obcall("SensitivityMode",$B$7&amp;"$SensitivityMode","valueOf",[1]!obMake("","String",F$47)),$B$37:$D$37),"getAverage")),"")</f>
        <v/>
      </c>
      <c r="G90" s="70" t="str">
        <f>IF($D$42,[1]!obget([1]!obcall("",$C90,"getQuantile",[1]!obMake("","double",G$47))),"")</f>
        <v/>
      </c>
      <c r="H90" s="70" t="str">
        <f>IF($D$42,[1]!obget([1]!obcall("",$C90,"getQuantile",[1]!obMake("","double",H$47))),"")</f>
        <v/>
      </c>
      <c r="I90" s="70" t="str">
        <f>IF($D$42,[1]!obget([1]!obcall("",$C90,"get",[1]!obMake("","int",COLUMN()))),"")</f>
        <v/>
      </c>
      <c r="J90" s="55" t="str">
        <f>IF($D$42,[1]!obget([1]!obcall("",$C90,"get",[1]!obMake("","int",COLUMN()))),"")</f>
        <v/>
      </c>
      <c r="K90" s="55" t="str">
        <f>IF($D$42,[1]!obget([1]!obcall("",$C90,"get",[1]!obMake("","int",COLUMN()))),"")</f>
        <v/>
      </c>
      <c r="L90" s="55" t="str">
        <f>IF($D$42,[1]!obget([1]!obcall("",$C90,"get",[1]!obMake("","int",COLUMN()))),"")</f>
        <v/>
      </c>
      <c r="M90" s="55" t="str">
        <f>IF($D$42,[1]!obget([1]!obcall("",$C90,"get",[1]!obMake("","int",COLUMN()))),"")</f>
        <v/>
      </c>
      <c r="N90" s="55" t="str">
        <f>IF($D$42,[1]!obget([1]!obcall("",$C90,"get",[1]!obMake("","int",COLUMN()))),"")</f>
        <v/>
      </c>
      <c r="O90" s="55" t="str">
        <f>IF($D$42,[1]!obget([1]!obcall("",$C90,"get",[1]!obMake("","int",COLUMN()))),"")</f>
        <v/>
      </c>
      <c r="P90" s="55" t="str">
        <f>IF($D$42,[1]!obget([1]!obcall("",$C90,"get",[1]!obMake("","int",COLUMN()))),"")</f>
        <v/>
      </c>
      <c r="Q90" s="55" t="str">
        <f>IF($D$42,[1]!obget([1]!obcall("",$C90,"get",[1]!obMake("","int",COLUMN()))),"")</f>
        <v/>
      </c>
      <c r="R90" s="55" t="str">
        <f>IF($D$42,[1]!obget([1]!obcall("",$C90,"get",[1]!obMake("","int",COLUMN()))),"")</f>
        <v/>
      </c>
      <c r="S90" s="45"/>
      <c r="T90" s="45"/>
      <c r="U90" s="45"/>
      <c r="V90" s="45"/>
      <c r="W90" s="45"/>
      <c r="X90" s="45"/>
      <c r="AH90" s="35"/>
      <c r="AI90" s="35"/>
      <c r="IW90" s="45"/>
      <c r="IX90" s="45"/>
    </row>
    <row r="91" spans="1:258" ht="11.85" customHeight="1" x14ac:dyDescent="0.3">
      <c r="A91" s="45" t="str">
        <f t="shared" si="3"/>
        <v/>
      </c>
      <c r="B91" s="45" t="str">
        <f t="shared" si="4"/>
        <v/>
      </c>
      <c r="C91" s="45" t="str">
        <f>IF($D$42,[1]!obMake("RV"&amp;ROW(),obLibs&amp;"net.finmath.montecarlo.RandomVariable",[1]!obcall("",$C$33,"getInitialMargin",[1]!obMake("","double",$B91),LIBORMarketModel!$J$15,[1]!obMake("","String","EUR"),[1]!obcall("SensitivityMode",$B$7&amp;"$SensitivityMode","valueOf",[1]!obMake("","String",$D$47)),$B$37:$D$37)),"")</f>
        <v/>
      </c>
      <c r="D91" s="69" t="str">
        <f>IF($D$42,[1]!obget([1]!obcall("",$C91,"getAverage")),"")</f>
        <v/>
      </c>
      <c r="E91" s="72" t="str">
        <f>IF(AND($D$41,$F$38&gt;=$B91),[1]!obget([1]!obcall("",[1]!obcall("",$C$33,"getInitialMargin",[1]!obMake("","double",$B91),LIBORMarketModel!$J$15,[1]!obMake("","String","EUR"),[1]!obcall("SensitivityMode",$B$7&amp;"$SensitivityMode","valueOf",[1]!obMake("","String",E$47)),$B$37:$D$37),"getAverage")),"")</f>
        <v/>
      </c>
      <c r="F91" s="72" t="str">
        <f>IF(AND($D$40,$F$38&gt;=$B91),[1]!obget([1]!obcall("",[1]!obcall("",$C$33,"getInitialMargin",[1]!obMake("","double",$B91),LIBORMarketModel!$J$15,[1]!obMake("","String","EUR"),[1]!obcall("SensitivityMode",$B$7&amp;"$SensitivityMode","valueOf",[1]!obMake("","String",F$47)),$B$37:$D$37),"getAverage")),"")</f>
        <v/>
      </c>
      <c r="G91" s="70" t="str">
        <f>IF($D$42,[1]!obget([1]!obcall("",$C91,"getQuantile",[1]!obMake("","double",G$47))),"")</f>
        <v/>
      </c>
      <c r="H91" s="70" t="str">
        <f>IF($D$42,[1]!obget([1]!obcall("",$C91,"getQuantile",[1]!obMake("","double",H$47))),"")</f>
        <v/>
      </c>
      <c r="I91" s="70" t="str">
        <f>IF($D$42,[1]!obget([1]!obcall("",$C91,"get",[1]!obMake("","int",COLUMN()))),"")</f>
        <v/>
      </c>
      <c r="J91" s="55" t="str">
        <f>IF($D$42,[1]!obget([1]!obcall("",$C91,"get",[1]!obMake("","int",COLUMN()))),"")</f>
        <v/>
      </c>
      <c r="K91" s="55" t="str">
        <f>IF($D$42,[1]!obget([1]!obcall("",$C91,"get",[1]!obMake("","int",COLUMN()))),"")</f>
        <v/>
      </c>
      <c r="L91" s="55" t="str">
        <f>IF($D$42,[1]!obget([1]!obcall("",$C91,"get",[1]!obMake("","int",COLUMN()))),"")</f>
        <v/>
      </c>
      <c r="M91" s="55" t="str">
        <f>IF($D$42,[1]!obget([1]!obcall("",$C91,"get",[1]!obMake("","int",COLUMN()))),"")</f>
        <v/>
      </c>
      <c r="N91" s="55" t="str">
        <f>IF($D$42,[1]!obget([1]!obcall("",$C91,"get",[1]!obMake("","int",COLUMN()))),"")</f>
        <v/>
      </c>
      <c r="O91" s="55" t="str">
        <f>IF($D$42,[1]!obget([1]!obcall("",$C91,"get",[1]!obMake("","int",COLUMN()))),"")</f>
        <v/>
      </c>
      <c r="P91" s="55" t="str">
        <f>IF($D$42,[1]!obget([1]!obcall("",$C91,"get",[1]!obMake("","int",COLUMN()))),"")</f>
        <v/>
      </c>
      <c r="Q91" s="55" t="str">
        <f>IF($D$42,[1]!obget([1]!obcall("",$C91,"get",[1]!obMake("","int",COLUMN()))),"")</f>
        <v/>
      </c>
      <c r="R91" s="55" t="str">
        <f>IF($D$42,[1]!obget([1]!obcall("",$C91,"get",[1]!obMake("","int",COLUMN()))),"")</f>
        <v/>
      </c>
      <c r="S91" s="45"/>
      <c r="T91" s="45"/>
      <c r="U91" s="45"/>
      <c r="V91" s="45"/>
      <c r="W91" s="45"/>
      <c r="X91" s="45"/>
      <c r="AH91" s="35"/>
      <c r="AI91" s="35"/>
      <c r="IW91" s="45"/>
      <c r="IX91" s="45"/>
    </row>
    <row r="92" spans="1:258" ht="11.85" customHeight="1" x14ac:dyDescent="0.3">
      <c r="A92" s="45" t="str">
        <f t="shared" si="3"/>
        <v/>
      </c>
      <c r="B92" s="45" t="str">
        <f t="shared" si="4"/>
        <v/>
      </c>
      <c r="C92" s="45" t="str">
        <f>IF($D$42,[1]!obMake("RV"&amp;ROW(),obLibs&amp;"net.finmath.montecarlo.RandomVariable",[1]!obcall("",$C$33,"getInitialMargin",[1]!obMake("","double",$B92),LIBORMarketModel!$J$15,[1]!obMake("","String","EUR"),[1]!obcall("SensitivityMode",$B$7&amp;"$SensitivityMode","valueOf",[1]!obMake("","String",$D$47)),$B$37:$D$37)),"")</f>
        <v/>
      </c>
      <c r="D92" s="69" t="str">
        <f>IF($D$42,[1]!obget([1]!obcall("",$C92,"getAverage")),"")</f>
        <v/>
      </c>
      <c r="E92" s="72" t="str">
        <f>IF(AND($D$41,$F$38&gt;=$B92),[1]!obget([1]!obcall("",[1]!obcall("",$C$33,"getInitialMargin",[1]!obMake("","double",$B92),LIBORMarketModel!$J$15,[1]!obMake("","String","EUR"),[1]!obcall("SensitivityMode",$B$7&amp;"$SensitivityMode","valueOf",[1]!obMake("","String",E$47)),$B$37:$D$37),"getAverage")),"")</f>
        <v/>
      </c>
      <c r="F92" s="72" t="str">
        <f>IF(AND($D$40,$F$38&gt;=$B92),[1]!obget([1]!obcall("",[1]!obcall("",$C$33,"getInitialMargin",[1]!obMake("","double",$B92),LIBORMarketModel!$J$15,[1]!obMake("","String","EUR"),[1]!obcall("SensitivityMode",$B$7&amp;"$SensitivityMode","valueOf",[1]!obMake("","String",F$47)),$B$37:$D$37),"getAverage")),"")</f>
        <v/>
      </c>
      <c r="G92" s="70" t="str">
        <f>IF($D$42,[1]!obget([1]!obcall("",$C92,"getQuantile",[1]!obMake("","double",G$47))),"")</f>
        <v/>
      </c>
      <c r="H92" s="70" t="str">
        <f>IF($D$42,[1]!obget([1]!obcall("",$C92,"getQuantile",[1]!obMake("","double",H$47))),"")</f>
        <v/>
      </c>
      <c r="I92" s="70" t="str">
        <f>IF($D$42,[1]!obget([1]!obcall("",$C92,"get",[1]!obMake("","int",COLUMN()))),"")</f>
        <v/>
      </c>
      <c r="J92" s="55" t="str">
        <f>IF($D$42,[1]!obget([1]!obcall("",$C92,"get",[1]!obMake("","int",COLUMN()))),"")</f>
        <v/>
      </c>
      <c r="K92" s="55" t="str">
        <f>IF($D$42,[1]!obget([1]!obcall("",$C92,"get",[1]!obMake("","int",COLUMN()))),"")</f>
        <v/>
      </c>
      <c r="L92" s="55" t="str">
        <f>IF($D$42,[1]!obget([1]!obcall("",$C92,"get",[1]!obMake("","int",COLUMN()))),"")</f>
        <v/>
      </c>
      <c r="M92" s="55" t="str">
        <f>IF($D$42,[1]!obget([1]!obcall("",$C92,"get",[1]!obMake("","int",COLUMN()))),"")</f>
        <v/>
      </c>
      <c r="N92" s="55" t="str">
        <f>IF($D$42,[1]!obget([1]!obcall("",$C92,"get",[1]!obMake("","int",COLUMN()))),"")</f>
        <v/>
      </c>
      <c r="O92" s="55" t="str">
        <f>IF($D$42,[1]!obget([1]!obcall("",$C92,"get",[1]!obMake("","int",COLUMN()))),"")</f>
        <v/>
      </c>
      <c r="P92" s="55" t="str">
        <f>IF($D$42,[1]!obget([1]!obcall("",$C92,"get",[1]!obMake("","int",COLUMN()))),"")</f>
        <v/>
      </c>
      <c r="Q92" s="55" t="str">
        <f>IF($D$42,[1]!obget([1]!obcall("",$C92,"get",[1]!obMake("","int",COLUMN()))),"")</f>
        <v/>
      </c>
      <c r="R92" s="55" t="str">
        <f>IF($D$42,[1]!obget([1]!obcall("",$C92,"get",[1]!obMake("","int",COLUMN()))),"")</f>
        <v/>
      </c>
      <c r="S92" s="45"/>
      <c r="T92" s="45"/>
      <c r="U92" s="45"/>
      <c r="V92" s="45"/>
      <c r="W92" s="45"/>
      <c r="X92" s="45"/>
      <c r="AH92" s="35"/>
      <c r="AI92" s="35"/>
      <c r="IW92" s="45"/>
      <c r="IX92" s="45"/>
    </row>
    <row r="93" spans="1:258" ht="11.85" customHeight="1" x14ac:dyDescent="0.3">
      <c r="A93" s="45" t="str">
        <f t="shared" si="3"/>
        <v/>
      </c>
      <c r="B93" s="45" t="str">
        <f t="shared" si="4"/>
        <v/>
      </c>
      <c r="C93" s="45" t="str">
        <f>IF($D$42,[1]!obMake("RV"&amp;ROW(),obLibs&amp;"net.finmath.montecarlo.RandomVariable",[1]!obcall("",$C$33,"getInitialMargin",[1]!obMake("","double",$B93),LIBORMarketModel!$J$15,[1]!obMake("","String","EUR"),[1]!obcall("SensitivityMode",$B$7&amp;"$SensitivityMode","valueOf",[1]!obMake("","String",$D$47)),$B$37:$D$37)),"")</f>
        <v/>
      </c>
      <c r="D93" s="69" t="str">
        <f>IF($D$42,[1]!obget([1]!obcall("",$C93,"getAverage")),"")</f>
        <v/>
      </c>
      <c r="E93" s="72" t="str">
        <f>IF(AND($D$41,$F$38&gt;=$B93),[1]!obget([1]!obcall("",[1]!obcall("",$C$33,"getInitialMargin",[1]!obMake("","double",$B93),LIBORMarketModel!$J$15,[1]!obMake("","String","EUR"),[1]!obcall("SensitivityMode",$B$7&amp;"$SensitivityMode","valueOf",[1]!obMake("","String",E$47)),$B$37:$D$37),"getAverage")),"")</f>
        <v/>
      </c>
      <c r="F93" s="72" t="str">
        <f>IF(AND($D$40,$F$38&gt;=$B93),[1]!obget([1]!obcall("",[1]!obcall("",$C$33,"getInitialMargin",[1]!obMake("","double",$B93),LIBORMarketModel!$J$15,[1]!obMake("","String","EUR"),[1]!obcall("SensitivityMode",$B$7&amp;"$SensitivityMode","valueOf",[1]!obMake("","String",F$47)),$B$37:$D$37),"getAverage")),"")</f>
        <v/>
      </c>
      <c r="G93" s="70" t="str">
        <f>IF($D$42,[1]!obget([1]!obcall("",$C93,"getQuantile",[1]!obMake("","double",G$47))),"")</f>
        <v/>
      </c>
      <c r="H93" s="70" t="str">
        <f>IF($D$42,[1]!obget([1]!obcall("",$C93,"getQuantile",[1]!obMake("","double",H$47))),"")</f>
        <v/>
      </c>
      <c r="I93" s="70" t="str">
        <f>IF($D$42,[1]!obget([1]!obcall("",$C93,"get",[1]!obMake("","int",COLUMN()))),"")</f>
        <v/>
      </c>
      <c r="J93" s="55" t="str">
        <f>IF($D$42,[1]!obget([1]!obcall("",$C93,"get",[1]!obMake("","int",COLUMN()))),"")</f>
        <v/>
      </c>
      <c r="K93" s="55" t="str">
        <f>IF($D$42,[1]!obget([1]!obcall("",$C93,"get",[1]!obMake("","int",COLUMN()))),"")</f>
        <v/>
      </c>
      <c r="L93" s="55" t="str">
        <f>IF($D$42,[1]!obget([1]!obcall("",$C93,"get",[1]!obMake("","int",COLUMN()))),"")</f>
        <v/>
      </c>
      <c r="M93" s="55" t="str">
        <f>IF($D$42,[1]!obget([1]!obcall("",$C93,"get",[1]!obMake("","int",COLUMN()))),"")</f>
        <v/>
      </c>
      <c r="N93" s="55" t="str">
        <f>IF($D$42,[1]!obget([1]!obcall("",$C93,"get",[1]!obMake("","int",COLUMN()))),"")</f>
        <v/>
      </c>
      <c r="O93" s="55" t="str">
        <f>IF($D$42,[1]!obget([1]!obcall("",$C93,"get",[1]!obMake("","int",COLUMN()))),"")</f>
        <v/>
      </c>
      <c r="P93" s="55" t="str">
        <f>IF($D$42,[1]!obget([1]!obcall("",$C93,"get",[1]!obMake("","int",COLUMN()))),"")</f>
        <v/>
      </c>
      <c r="Q93" s="55" t="str">
        <f>IF($D$42,[1]!obget([1]!obcall("",$C93,"get",[1]!obMake("","int",COLUMN()))),"")</f>
        <v/>
      </c>
      <c r="R93" s="55" t="str">
        <f>IF($D$42,[1]!obget([1]!obcall("",$C93,"get",[1]!obMake("","int",COLUMN()))),"")</f>
        <v/>
      </c>
      <c r="S93" s="45"/>
      <c r="T93" s="45"/>
      <c r="U93" s="45"/>
      <c r="V93" s="45"/>
      <c r="W93" s="45"/>
      <c r="X93" s="45"/>
      <c r="AH93" s="35"/>
      <c r="AI93" s="35"/>
      <c r="IW93" s="45"/>
      <c r="IX93" s="45"/>
    </row>
    <row r="94" spans="1:258" ht="11.85" customHeight="1" x14ac:dyDescent="0.3">
      <c r="A94" s="45" t="str">
        <f t="shared" si="3"/>
        <v/>
      </c>
      <c r="B94" s="45" t="str">
        <f t="shared" si="4"/>
        <v/>
      </c>
      <c r="C94" s="45" t="str">
        <f>IF($D$42,[1]!obMake("RV"&amp;ROW(),obLibs&amp;"net.finmath.montecarlo.RandomVariable",[1]!obcall("",$C$33,"getInitialMargin",[1]!obMake("","double",$B94),LIBORMarketModel!$J$15,[1]!obMake("","String","EUR"),[1]!obcall("SensitivityMode",$B$7&amp;"$SensitivityMode","valueOf",[1]!obMake("","String",$D$47)),$B$37:$D$37)),"")</f>
        <v/>
      </c>
      <c r="D94" s="69" t="str">
        <f>IF($D$42,[1]!obget([1]!obcall("",$C94,"getAverage")),"")</f>
        <v/>
      </c>
      <c r="E94" s="72" t="str">
        <f>IF(AND($D$41,$F$38&gt;=$B94),[1]!obget([1]!obcall("",[1]!obcall("",$C$33,"getInitialMargin",[1]!obMake("","double",$B94),LIBORMarketModel!$J$15,[1]!obMake("","String","EUR"),[1]!obcall("SensitivityMode",$B$7&amp;"$SensitivityMode","valueOf",[1]!obMake("","String",E$47)),$B$37:$D$37),"getAverage")),"")</f>
        <v/>
      </c>
      <c r="F94" s="72" t="str">
        <f>IF(AND($D$40,$F$38&gt;=$B94),[1]!obget([1]!obcall("",[1]!obcall("",$C$33,"getInitialMargin",[1]!obMake("","double",$B94),LIBORMarketModel!$J$15,[1]!obMake("","String","EUR"),[1]!obcall("SensitivityMode",$B$7&amp;"$SensitivityMode","valueOf",[1]!obMake("","String",F$47)),$B$37:$D$37),"getAverage")),"")</f>
        <v/>
      </c>
      <c r="G94" s="70" t="str">
        <f>IF($D$42,[1]!obget([1]!obcall("",$C94,"getQuantile",[1]!obMake("","double",G$47))),"")</f>
        <v/>
      </c>
      <c r="H94" s="70" t="str">
        <f>IF($D$42,[1]!obget([1]!obcall("",$C94,"getQuantile",[1]!obMake("","double",H$47))),"")</f>
        <v/>
      </c>
      <c r="I94" s="70" t="str">
        <f>IF($D$42,[1]!obget([1]!obcall("",$C94,"get",[1]!obMake("","int",COLUMN()))),"")</f>
        <v/>
      </c>
      <c r="J94" s="55" t="str">
        <f>IF($D$42,[1]!obget([1]!obcall("",$C94,"get",[1]!obMake("","int",COLUMN()))),"")</f>
        <v/>
      </c>
      <c r="K94" s="55" t="str">
        <f>IF($D$42,[1]!obget([1]!obcall("",$C94,"get",[1]!obMake("","int",COLUMN()))),"")</f>
        <v/>
      </c>
      <c r="L94" s="55" t="str">
        <f>IF($D$42,[1]!obget([1]!obcall("",$C94,"get",[1]!obMake("","int",COLUMN()))),"")</f>
        <v/>
      </c>
      <c r="M94" s="55" t="str">
        <f>IF($D$42,[1]!obget([1]!obcall("",$C94,"get",[1]!obMake("","int",COLUMN()))),"")</f>
        <v/>
      </c>
      <c r="N94" s="55" t="str">
        <f>IF($D$42,[1]!obget([1]!obcall("",$C94,"get",[1]!obMake("","int",COLUMN()))),"")</f>
        <v/>
      </c>
      <c r="O94" s="55" t="str">
        <f>IF($D$42,[1]!obget([1]!obcall("",$C94,"get",[1]!obMake("","int",COLUMN()))),"")</f>
        <v/>
      </c>
      <c r="P94" s="55" t="str">
        <f>IF($D$42,[1]!obget([1]!obcall("",$C94,"get",[1]!obMake("","int",COLUMN()))),"")</f>
        <v/>
      </c>
      <c r="Q94" s="55" t="str">
        <f>IF($D$42,[1]!obget([1]!obcall("",$C94,"get",[1]!obMake("","int",COLUMN()))),"")</f>
        <v/>
      </c>
      <c r="R94" s="55" t="str">
        <f>IF($D$42,[1]!obget([1]!obcall("",$C94,"get",[1]!obMake("","int",COLUMN()))),"")</f>
        <v/>
      </c>
      <c r="S94" s="45"/>
      <c r="T94" s="45"/>
      <c r="U94" s="45"/>
      <c r="V94" s="45"/>
      <c r="W94" s="45"/>
      <c r="X94" s="45"/>
      <c r="AH94" s="35"/>
      <c r="AI94" s="35"/>
      <c r="IW94" s="45"/>
      <c r="IX94" s="45"/>
    </row>
    <row r="95" spans="1:258" ht="11.85" customHeight="1" x14ac:dyDescent="0.3">
      <c r="A95" s="45" t="str">
        <f t="shared" si="3"/>
        <v/>
      </c>
      <c r="B95" s="45" t="str">
        <f t="shared" si="4"/>
        <v/>
      </c>
      <c r="C95" s="45" t="str">
        <f>IF($D$42,[1]!obMake("RV"&amp;ROW(),obLibs&amp;"net.finmath.montecarlo.RandomVariable",[1]!obcall("",$C$33,"getInitialMargin",[1]!obMake("","double",$B95),LIBORMarketModel!$J$15,[1]!obMake("","String","EUR"),[1]!obcall("SensitivityMode",$B$7&amp;"$SensitivityMode","valueOf",[1]!obMake("","String",$D$47)),$B$37:$D$37)),"")</f>
        <v/>
      </c>
      <c r="D95" s="69" t="str">
        <f>IF($D$42,[1]!obget([1]!obcall("",$C95,"getAverage")),"")</f>
        <v/>
      </c>
      <c r="E95" s="72" t="str">
        <f>IF(AND($D$41,$F$38&gt;=$B95),[1]!obget([1]!obcall("",[1]!obcall("",$C$33,"getInitialMargin",[1]!obMake("","double",$B95),LIBORMarketModel!$J$15,[1]!obMake("","String","EUR"),[1]!obcall("SensitivityMode",$B$7&amp;"$SensitivityMode","valueOf",[1]!obMake("","String",E$47)),$B$37:$D$37),"getAverage")),"")</f>
        <v/>
      </c>
      <c r="F95" s="72" t="str">
        <f>IF(AND($D$40,$F$38&gt;=$B95),[1]!obget([1]!obcall("",[1]!obcall("",$C$33,"getInitialMargin",[1]!obMake("","double",$B95),LIBORMarketModel!$J$15,[1]!obMake("","String","EUR"),[1]!obcall("SensitivityMode",$B$7&amp;"$SensitivityMode","valueOf",[1]!obMake("","String",F$47)),$B$37:$D$37),"getAverage")),"")</f>
        <v/>
      </c>
      <c r="G95" s="70" t="str">
        <f>IF($D$42,[1]!obget([1]!obcall("",$C95,"getQuantile",[1]!obMake("","double",G$47))),"")</f>
        <v/>
      </c>
      <c r="H95" s="70" t="str">
        <f>IF($D$42,[1]!obget([1]!obcall("",$C95,"getQuantile",[1]!obMake("","double",H$47))),"")</f>
        <v/>
      </c>
      <c r="I95" s="70" t="str">
        <f>IF($D$42,[1]!obget([1]!obcall("",$C95,"get",[1]!obMake("","int",COLUMN()))),"")</f>
        <v/>
      </c>
      <c r="J95" s="55" t="str">
        <f>IF($D$42,[1]!obget([1]!obcall("",$C95,"get",[1]!obMake("","int",COLUMN()))),"")</f>
        <v/>
      </c>
      <c r="K95" s="55" t="str">
        <f>IF($D$42,[1]!obget([1]!obcall("",$C95,"get",[1]!obMake("","int",COLUMN()))),"")</f>
        <v/>
      </c>
      <c r="L95" s="55" t="str">
        <f>IF($D$42,[1]!obget([1]!obcall("",$C95,"get",[1]!obMake("","int",COLUMN()))),"")</f>
        <v/>
      </c>
      <c r="M95" s="55" t="str">
        <f>IF($D$42,[1]!obget([1]!obcall("",$C95,"get",[1]!obMake("","int",COLUMN()))),"")</f>
        <v/>
      </c>
      <c r="N95" s="55" t="str">
        <f>IF($D$42,[1]!obget([1]!obcall("",$C95,"get",[1]!obMake("","int",COLUMN()))),"")</f>
        <v/>
      </c>
      <c r="O95" s="55" t="str">
        <f>IF($D$42,[1]!obget([1]!obcall("",$C95,"get",[1]!obMake("","int",COLUMN()))),"")</f>
        <v/>
      </c>
      <c r="P95" s="55" t="str">
        <f>IF($D$42,[1]!obget([1]!obcall("",$C95,"get",[1]!obMake("","int",COLUMN()))),"")</f>
        <v/>
      </c>
      <c r="Q95" s="55" t="str">
        <f>IF($D$42,[1]!obget([1]!obcall("",$C95,"get",[1]!obMake("","int",COLUMN()))),"")</f>
        <v/>
      </c>
      <c r="R95" s="55" t="str">
        <f>IF($D$42,[1]!obget([1]!obcall("",$C95,"get",[1]!obMake("","int",COLUMN()))),"")</f>
        <v/>
      </c>
      <c r="S95" s="45"/>
      <c r="T95" s="45"/>
      <c r="U95" s="45"/>
      <c r="V95" s="45"/>
      <c r="W95" s="45"/>
      <c r="X95" s="45"/>
      <c r="AH95" s="35"/>
      <c r="AI95" s="35"/>
      <c r="IW95" s="45"/>
      <c r="IX95" s="45"/>
    </row>
    <row r="96" spans="1:258" ht="11.85" customHeight="1" x14ac:dyDescent="0.3">
      <c r="A96" s="45" t="str">
        <f t="shared" si="3"/>
        <v/>
      </c>
      <c r="B96" s="45" t="str">
        <f t="shared" si="4"/>
        <v/>
      </c>
      <c r="C96" s="45" t="str">
        <f>IF($D$42,[1]!obMake("RV"&amp;ROW(),obLibs&amp;"net.finmath.montecarlo.RandomVariable",[1]!obcall("",$C$33,"getInitialMargin",[1]!obMake("","double",$B96),LIBORMarketModel!$J$15,[1]!obMake("","String","EUR"),[1]!obcall("SensitivityMode",$B$7&amp;"$SensitivityMode","valueOf",[1]!obMake("","String",$D$47)),$B$37:$D$37)),"")</f>
        <v/>
      </c>
      <c r="D96" s="69" t="str">
        <f>IF($D$42,[1]!obget([1]!obcall("",$C96,"getAverage")),"")</f>
        <v/>
      </c>
      <c r="E96" s="72" t="str">
        <f>IF(AND($D$41,$F$38&gt;=$B96),[1]!obget([1]!obcall("",[1]!obcall("",$C$33,"getInitialMargin",[1]!obMake("","double",$B96),LIBORMarketModel!$J$15,[1]!obMake("","String","EUR"),[1]!obcall("SensitivityMode",$B$7&amp;"$SensitivityMode","valueOf",[1]!obMake("","String",E$47)),$B$37:$D$37),"getAverage")),"")</f>
        <v/>
      </c>
      <c r="F96" s="72" t="str">
        <f>IF(AND($D$40,$F$38&gt;=$B96),[1]!obget([1]!obcall("",[1]!obcall("",$C$33,"getInitialMargin",[1]!obMake("","double",$B96),LIBORMarketModel!$J$15,[1]!obMake("","String","EUR"),[1]!obcall("SensitivityMode",$B$7&amp;"$SensitivityMode","valueOf",[1]!obMake("","String",F$47)),$B$37:$D$37),"getAverage")),"")</f>
        <v/>
      </c>
      <c r="G96" s="70" t="str">
        <f>IF($D$42,[1]!obget([1]!obcall("",$C96,"getQuantile",[1]!obMake("","double",G$47))),"")</f>
        <v/>
      </c>
      <c r="H96" s="70" t="str">
        <f>IF($D$42,[1]!obget([1]!obcall("",$C96,"getQuantile",[1]!obMake("","double",H$47))),"")</f>
        <v/>
      </c>
      <c r="I96" s="70" t="str">
        <f>IF($D$42,[1]!obget([1]!obcall("",$C96,"get",[1]!obMake("","int",COLUMN()))),"")</f>
        <v/>
      </c>
      <c r="J96" s="55" t="str">
        <f>IF($D$42,[1]!obget([1]!obcall("",$C96,"get",[1]!obMake("","int",COLUMN()))),"")</f>
        <v/>
      </c>
      <c r="K96" s="55" t="str">
        <f>IF($D$42,[1]!obget([1]!obcall("",$C96,"get",[1]!obMake("","int",COLUMN()))),"")</f>
        <v/>
      </c>
      <c r="L96" s="55" t="str">
        <f>IF($D$42,[1]!obget([1]!obcall("",$C96,"get",[1]!obMake("","int",COLUMN()))),"")</f>
        <v/>
      </c>
      <c r="M96" s="55" t="str">
        <f>IF($D$42,[1]!obget([1]!obcall("",$C96,"get",[1]!obMake("","int",COLUMN()))),"")</f>
        <v/>
      </c>
      <c r="N96" s="55" t="str">
        <f>IF($D$42,[1]!obget([1]!obcall("",$C96,"get",[1]!obMake("","int",COLUMN()))),"")</f>
        <v/>
      </c>
      <c r="O96" s="55" t="str">
        <f>IF($D$42,[1]!obget([1]!obcall("",$C96,"get",[1]!obMake("","int",COLUMN()))),"")</f>
        <v/>
      </c>
      <c r="P96" s="55" t="str">
        <f>IF($D$42,[1]!obget([1]!obcall("",$C96,"get",[1]!obMake("","int",COLUMN()))),"")</f>
        <v/>
      </c>
      <c r="Q96" s="55" t="str">
        <f>IF($D$42,[1]!obget([1]!obcall("",$C96,"get",[1]!obMake("","int",COLUMN()))),"")</f>
        <v/>
      </c>
      <c r="R96" s="55" t="str">
        <f>IF($D$42,[1]!obget([1]!obcall("",$C96,"get",[1]!obMake("","int",COLUMN()))),"")</f>
        <v/>
      </c>
      <c r="S96" s="45"/>
      <c r="T96" s="45"/>
      <c r="U96" s="45"/>
      <c r="V96" s="45"/>
      <c r="W96" s="45"/>
      <c r="X96" s="45"/>
      <c r="AH96" s="35"/>
      <c r="AI96" s="35"/>
      <c r="IW96" s="45"/>
      <c r="IX96" s="45"/>
    </row>
    <row r="97" spans="1:258" ht="11.85" customHeight="1" x14ac:dyDescent="0.3">
      <c r="A97" s="45" t="str">
        <f t="shared" si="3"/>
        <v/>
      </c>
      <c r="B97" s="45" t="str">
        <f t="shared" si="4"/>
        <v/>
      </c>
      <c r="C97" s="45" t="str">
        <f>IF($D$42,[1]!obMake("RV"&amp;ROW(),obLibs&amp;"net.finmath.montecarlo.RandomVariable",[1]!obcall("",$C$33,"getInitialMargin",[1]!obMake("","double",$B97),LIBORMarketModel!$J$15,[1]!obMake("","String","EUR"),[1]!obcall("SensitivityMode",$B$7&amp;"$SensitivityMode","valueOf",[1]!obMake("","String",$D$47)),$B$37:$D$37)),"")</f>
        <v/>
      </c>
      <c r="D97" s="69" t="str">
        <f>IF($D$42,[1]!obget([1]!obcall("",$C97,"getAverage")),"")</f>
        <v/>
      </c>
      <c r="E97" s="72" t="str">
        <f>IF(AND($D$41,$F$38&gt;=$B97),[1]!obget([1]!obcall("",[1]!obcall("",$C$33,"getInitialMargin",[1]!obMake("","double",$B97),LIBORMarketModel!$J$15,[1]!obMake("","String","EUR"),[1]!obcall("SensitivityMode",$B$7&amp;"$SensitivityMode","valueOf",[1]!obMake("","String",E$47)),$B$37:$D$37),"getAverage")),"")</f>
        <v/>
      </c>
      <c r="F97" s="72" t="str">
        <f>IF(AND($D$40,$F$38&gt;=$B97),[1]!obget([1]!obcall("",[1]!obcall("",$C$33,"getInitialMargin",[1]!obMake("","double",$B97),LIBORMarketModel!$J$15,[1]!obMake("","String","EUR"),[1]!obcall("SensitivityMode",$B$7&amp;"$SensitivityMode","valueOf",[1]!obMake("","String",F$47)),$B$37:$D$37),"getAverage")),"")</f>
        <v/>
      </c>
      <c r="G97" s="70" t="str">
        <f>IF($D$42,[1]!obget([1]!obcall("",$C97,"getQuantile",[1]!obMake("","double",G$47))),"")</f>
        <v/>
      </c>
      <c r="H97" s="70" t="str">
        <f>IF($D$42,[1]!obget([1]!obcall("",$C97,"getQuantile",[1]!obMake("","double",H$47))),"")</f>
        <v/>
      </c>
      <c r="I97" s="70" t="str">
        <f>IF($D$42,[1]!obget([1]!obcall("",$C97,"get",[1]!obMake("","int",COLUMN()))),"")</f>
        <v/>
      </c>
      <c r="J97" s="55" t="str">
        <f>IF($D$42,[1]!obget([1]!obcall("",$C97,"get",[1]!obMake("","int",COLUMN()))),"")</f>
        <v/>
      </c>
      <c r="K97" s="55" t="str">
        <f>IF($D$42,[1]!obget([1]!obcall("",$C97,"get",[1]!obMake("","int",COLUMN()))),"")</f>
        <v/>
      </c>
      <c r="L97" s="55" t="str">
        <f>IF($D$42,[1]!obget([1]!obcall("",$C97,"get",[1]!obMake("","int",COLUMN()))),"")</f>
        <v/>
      </c>
      <c r="M97" s="55" t="str">
        <f>IF($D$42,[1]!obget([1]!obcall("",$C97,"get",[1]!obMake("","int",COLUMN()))),"")</f>
        <v/>
      </c>
      <c r="N97" s="55" t="str">
        <f>IF($D$42,[1]!obget([1]!obcall("",$C97,"get",[1]!obMake("","int",COLUMN()))),"")</f>
        <v/>
      </c>
      <c r="O97" s="55" t="str">
        <f>IF($D$42,[1]!obget([1]!obcall("",$C97,"get",[1]!obMake("","int",COLUMN()))),"")</f>
        <v/>
      </c>
      <c r="P97" s="55" t="str">
        <f>IF($D$42,[1]!obget([1]!obcall("",$C97,"get",[1]!obMake("","int",COLUMN()))),"")</f>
        <v/>
      </c>
      <c r="Q97" s="55" t="str">
        <f>IF($D$42,[1]!obget([1]!obcall("",$C97,"get",[1]!obMake("","int",COLUMN()))),"")</f>
        <v/>
      </c>
      <c r="R97" s="55" t="str">
        <f>IF($D$42,[1]!obget([1]!obcall("",$C97,"get",[1]!obMake("","int",COLUMN()))),"")</f>
        <v/>
      </c>
      <c r="S97" s="45"/>
      <c r="T97" s="45"/>
      <c r="U97" s="45"/>
      <c r="V97" s="45"/>
      <c r="W97" s="45"/>
      <c r="X97" s="45"/>
      <c r="AH97" s="35"/>
      <c r="AI97" s="35"/>
      <c r="IW97" s="45"/>
      <c r="IX97" s="45"/>
    </row>
    <row r="98" spans="1:258" ht="11.85" customHeight="1" x14ac:dyDescent="0.3">
      <c r="A98" s="45" t="str">
        <f t="shared" si="3"/>
        <v/>
      </c>
      <c r="B98" s="45" t="str">
        <f t="shared" si="4"/>
        <v/>
      </c>
      <c r="C98" s="45" t="str">
        <f>IF($D$42,[1]!obMake("RV"&amp;ROW(),obLibs&amp;"net.finmath.montecarlo.RandomVariable",[1]!obcall("",$C$33,"getInitialMargin",[1]!obMake("","double",$B98),LIBORMarketModel!$J$15,[1]!obMake("","String","EUR"),[1]!obcall("SensitivityMode",$B$7&amp;"$SensitivityMode","valueOf",[1]!obMake("","String",$D$47)),$B$37:$D$37)),"")</f>
        <v/>
      </c>
      <c r="D98" s="69" t="str">
        <f>IF($D$42,[1]!obget([1]!obcall("",$C98,"getAverage")),"")</f>
        <v/>
      </c>
      <c r="E98" s="72" t="str">
        <f>IF(AND($D$41,$F$38&gt;=$B98),[1]!obget([1]!obcall("",[1]!obcall("",$C$33,"getInitialMargin",[1]!obMake("","double",$B98),LIBORMarketModel!$J$15,[1]!obMake("","String","EUR"),[1]!obcall("SensitivityMode",$B$7&amp;"$SensitivityMode","valueOf",[1]!obMake("","String",E$47)),$B$37:$D$37),"getAverage")),"")</f>
        <v/>
      </c>
      <c r="F98" s="72" t="str">
        <f>IF(AND($D$40,$F$38&gt;=$B98),[1]!obget([1]!obcall("",[1]!obcall("",$C$33,"getInitialMargin",[1]!obMake("","double",$B98),LIBORMarketModel!$J$15,[1]!obMake("","String","EUR"),[1]!obcall("SensitivityMode",$B$7&amp;"$SensitivityMode","valueOf",[1]!obMake("","String",F$47)),$B$37:$D$37),"getAverage")),"")</f>
        <v/>
      </c>
      <c r="G98" s="70" t="str">
        <f>IF($D$42,[1]!obget([1]!obcall("",$C98,"getQuantile",[1]!obMake("","double",G$47))),"")</f>
        <v/>
      </c>
      <c r="H98" s="70" t="str">
        <f>IF($D$42,[1]!obget([1]!obcall("",$C98,"getQuantile",[1]!obMake("","double",H$47))),"")</f>
        <v/>
      </c>
      <c r="I98" s="70" t="str">
        <f>IF($D$42,[1]!obget([1]!obcall("",$C98,"get",[1]!obMake("","int",COLUMN()))),"")</f>
        <v/>
      </c>
      <c r="J98" s="55" t="str">
        <f>IF($D$42,[1]!obget([1]!obcall("",$C98,"get",[1]!obMake("","int",COLUMN()))),"")</f>
        <v/>
      </c>
      <c r="K98" s="55" t="str">
        <f>IF($D$42,[1]!obget([1]!obcall("",$C98,"get",[1]!obMake("","int",COLUMN()))),"")</f>
        <v/>
      </c>
      <c r="L98" s="55" t="str">
        <f>IF($D$42,[1]!obget([1]!obcall("",$C98,"get",[1]!obMake("","int",COLUMN()))),"")</f>
        <v/>
      </c>
      <c r="M98" s="55" t="str">
        <f>IF($D$42,[1]!obget([1]!obcall("",$C98,"get",[1]!obMake("","int",COLUMN()))),"")</f>
        <v/>
      </c>
      <c r="N98" s="55" t="str">
        <f>IF($D$42,[1]!obget([1]!obcall("",$C98,"get",[1]!obMake("","int",COLUMN()))),"")</f>
        <v/>
      </c>
      <c r="O98" s="55" t="str">
        <f>IF($D$42,[1]!obget([1]!obcall("",$C98,"get",[1]!obMake("","int",COLUMN()))),"")</f>
        <v/>
      </c>
      <c r="P98" s="55" t="str">
        <f>IF($D$42,[1]!obget([1]!obcall("",$C98,"get",[1]!obMake("","int",COLUMN()))),"")</f>
        <v/>
      </c>
      <c r="Q98" s="55" t="str">
        <f>IF($D$42,[1]!obget([1]!obcall("",$C98,"get",[1]!obMake("","int",COLUMN()))),"")</f>
        <v/>
      </c>
      <c r="R98" s="55" t="str">
        <f>IF($D$42,[1]!obget([1]!obcall("",$C98,"get",[1]!obMake("","int",COLUMN()))),"")</f>
        <v/>
      </c>
      <c r="S98" s="45"/>
      <c r="T98" s="45"/>
      <c r="U98" s="45"/>
      <c r="V98" s="45"/>
      <c r="W98" s="45"/>
      <c r="X98" s="45"/>
      <c r="AH98" s="35"/>
      <c r="AI98" s="35"/>
      <c r="IW98" s="45"/>
      <c r="IX98" s="45"/>
    </row>
    <row r="99" spans="1:258" ht="11.85" customHeight="1" x14ac:dyDescent="0.3">
      <c r="A99" s="45" t="str">
        <f t="shared" si="3"/>
        <v/>
      </c>
      <c r="B99" s="45" t="str">
        <f t="shared" si="4"/>
        <v/>
      </c>
      <c r="C99" s="45" t="str">
        <f>IF($D$42,[1]!obMake("RV"&amp;ROW(),obLibs&amp;"net.finmath.montecarlo.RandomVariable",[1]!obcall("",$C$33,"getInitialMargin",[1]!obMake("","double",$B99),LIBORMarketModel!$J$15,[1]!obMake("","String","EUR"),[1]!obcall("SensitivityMode",$B$7&amp;"$SensitivityMode","valueOf",[1]!obMake("","String",$D$47)),$B$37:$D$37)),"")</f>
        <v/>
      </c>
      <c r="D99" s="69" t="str">
        <f>IF($D$42,[1]!obget([1]!obcall("",$C99,"getAverage")),"")</f>
        <v/>
      </c>
      <c r="E99" s="72" t="str">
        <f>IF(AND($D$41,$F$38&gt;=$B99),[1]!obget([1]!obcall("",[1]!obcall("",$C$33,"getInitialMargin",[1]!obMake("","double",$B99),LIBORMarketModel!$J$15,[1]!obMake("","String","EUR"),[1]!obcall("SensitivityMode",$B$7&amp;"$SensitivityMode","valueOf",[1]!obMake("","String",E$47)),$B$37:$D$37),"getAverage")),"")</f>
        <v/>
      </c>
      <c r="F99" s="72" t="str">
        <f>IF(AND($D$40,$F$38&gt;=$B99),[1]!obget([1]!obcall("",[1]!obcall("",$C$33,"getInitialMargin",[1]!obMake("","double",$B99),LIBORMarketModel!$J$15,[1]!obMake("","String","EUR"),[1]!obcall("SensitivityMode",$B$7&amp;"$SensitivityMode","valueOf",[1]!obMake("","String",F$47)),$B$37:$D$37),"getAverage")),"")</f>
        <v/>
      </c>
      <c r="G99" s="70" t="str">
        <f>IF($D$42,[1]!obget([1]!obcall("",$C99,"getQuantile",[1]!obMake("","double",G$47))),"")</f>
        <v/>
      </c>
      <c r="H99" s="70" t="str">
        <f>IF($D$42,[1]!obget([1]!obcall("",$C99,"getQuantile",[1]!obMake("","double",H$47))),"")</f>
        <v/>
      </c>
      <c r="I99" s="70" t="str">
        <f>IF($D$42,[1]!obget([1]!obcall("",$C99,"get",[1]!obMake("","int",COLUMN()))),"")</f>
        <v/>
      </c>
      <c r="J99" s="55" t="str">
        <f>IF($D$42,[1]!obget([1]!obcall("",$C99,"get",[1]!obMake("","int",COLUMN()))),"")</f>
        <v/>
      </c>
      <c r="K99" s="55" t="str">
        <f>IF($D$42,[1]!obget([1]!obcall("",$C99,"get",[1]!obMake("","int",COLUMN()))),"")</f>
        <v/>
      </c>
      <c r="L99" s="55" t="str">
        <f>IF($D$42,[1]!obget([1]!obcall("",$C99,"get",[1]!obMake("","int",COLUMN()))),"")</f>
        <v/>
      </c>
      <c r="M99" s="55" t="str">
        <f>IF($D$42,[1]!obget([1]!obcall("",$C99,"get",[1]!obMake("","int",COLUMN()))),"")</f>
        <v/>
      </c>
      <c r="N99" s="55" t="str">
        <f>IF($D$42,[1]!obget([1]!obcall("",$C99,"get",[1]!obMake("","int",COLUMN()))),"")</f>
        <v/>
      </c>
      <c r="O99" s="55" t="str">
        <f>IF($D$42,[1]!obget([1]!obcall("",$C99,"get",[1]!obMake("","int",COLUMN()))),"")</f>
        <v/>
      </c>
      <c r="P99" s="55" t="str">
        <f>IF($D$42,[1]!obget([1]!obcall("",$C99,"get",[1]!obMake("","int",COLUMN()))),"")</f>
        <v/>
      </c>
      <c r="Q99" s="55" t="str">
        <f>IF($D$42,[1]!obget([1]!obcall("",$C99,"get",[1]!obMake("","int",COLUMN()))),"")</f>
        <v/>
      </c>
      <c r="R99" s="55" t="str">
        <f>IF($D$42,[1]!obget([1]!obcall("",$C99,"get",[1]!obMake("","int",COLUMN()))),"")</f>
        <v/>
      </c>
      <c r="S99" s="45"/>
      <c r="T99" s="45"/>
      <c r="U99" s="45"/>
      <c r="V99" s="45"/>
      <c r="W99" s="45"/>
      <c r="X99" s="45"/>
      <c r="AH99" s="35"/>
      <c r="AI99" s="35"/>
      <c r="IW99" s="45"/>
      <c r="IX99" s="45"/>
    </row>
    <row r="100" spans="1:258" ht="11.85" customHeight="1" x14ac:dyDescent="0.3">
      <c r="A100" s="45" t="str">
        <f t="shared" si="3"/>
        <v/>
      </c>
      <c r="B100" s="45" t="str">
        <f t="shared" si="4"/>
        <v/>
      </c>
      <c r="C100" s="45" t="str">
        <f>IF($D$42,[1]!obMake("RV"&amp;ROW(),obLibs&amp;"net.finmath.montecarlo.RandomVariable",[1]!obcall("",$C$33,"getInitialMargin",[1]!obMake("","double",$B100),LIBORMarketModel!$J$15,[1]!obMake("","String","EUR"),[1]!obcall("SensitivityMode",$B$7&amp;"$SensitivityMode","valueOf",[1]!obMake("","String",$D$47)),$B$37:$D$37)),"")</f>
        <v/>
      </c>
      <c r="D100" s="69" t="str">
        <f>IF($D$42,[1]!obget([1]!obcall("",$C100,"getAverage")),"")</f>
        <v/>
      </c>
      <c r="E100" s="72" t="str">
        <f>IF(AND($D$41,$F$38&gt;=$B100),[1]!obget([1]!obcall("",[1]!obcall("",$C$33,"getInitialMargin",[1]!obMake("","double",$B100),LIBORMarketModel!$J$15,[1]!obMake("","String","EUR"),[1]!obcall("SensitivityMode",$B$7&amp;"$SensitivityMode","valueOf",[1]!obMake("","String",E$47)),$B$37:$D$37),"getAverage")),"")</f>
        <v/>
      </c>
      <c r="F100" s="72" t="str">
        <f>IF(AND($D$40,$F$38&gt;=$B100),[1]!obget([1]!obcall("",[1]!obcall("",$C$33,"getInitialMargin",[1]!obMake("","double",$B100),LIBORMarketModel!$J$15,[1]!obMake("","String","EUR"),[1]!obcall("SensitivityMode",$B$7&amp;"$SensitivityMode","valueOf",[1]!obMake("","String",F$47)),$B$37:$D$37),"getAverage")),"")</f>
        <v/>
      </c>
      <c r="G100" s="70" t="str">
        <f>IF($D$42,[1]!obget([1]!obcall("",$C100,"getQuantile",[1]!obMake("","double",G$47))),"")</f>
        <v/>
      </c>
      <c r="H100" s="70" t="str">
        <f>IF($D$42,[1]!obget([1]!obcall("",$C100,"getQuantile",[1]!obMake("","double",H$47))),"")</f>
        <v/>
      </c>
      <c r="I100" s="70" t="str">
        <f>IF($D$42,[1]!obget([1]!obcall("",$C100,"get",[1]!obMake("","int",COLUMN()))),"")</f>
        <v/>
      </c>
      <c r="J100" s="55" t="str">
        <f>IF($D$42,[1]!obget([1]!obcall("",$C100,"get",[1]!obMake("","int",COLUMN()))),"")</f>
        <v/>
      </c>
      <c r="K100" s="55" t="str">
        <f>IF($D$42,[1]!obget([1]!obcall("",$C100,"get",[1]!obMake("","int",COLUMN()))),"")</f>
        <v/>
      </c>
      <c r="L100" s="55" t="str">
        <f>IF($D$42,[1]!obget([1]!obcall("",$C100,"get",[1]!obMake("","int",COLUMN()))),"")</f>
        <v/>
      </c>
      <c r="M100" s="55" t="str">
        <f>IF($D$42,[1]!obget([1]!obcall("",$C100,"get",[1]!obMake("","int",COLUMN()))),"")</f>
        <v/>
      </c>
      <c r="N100" s="55" t="str">
        <f>IF($D$42,[1]!obget([1]!obcall("",$C100,"get",[1]!obMake("","int",COLUMN()))),"")</f>
        <v/>
      </c>
      <c r="O100" s="55" t="str">
        <f>IF($D$42,[1]!obget([1]!obcall("",$C100,"get",[1]!obMake("","int",COLUMN()))),"")</f>
        <v/>
      </c>
      <c r="P100" s="55" t="str">
        <f>IF($D$42,[1]!obget([1]!obcall("",$C100,"get",[1]!obMake("","int",COLUMN()))),"")</f>
        <v/>
      </c>
      <c r="Q100" s="55" t="str">
        <f>IF($D$42,[1]!obget([1]!obcall("",$C100,"get",[1]!obMake("","int",COLUMN()))),"")</f>
        <v/>
      </c>
      <c r="R100" s="55" t="str">
        <f>IF($D$42,[1]!obget([1]!obcall("",$C100,"get",[1]!obMake("","int",COLUMN()))),"")</f>
        <v/>
      </c>
      <c r="S100" s="45"/>
      <c r="T100" s="45"/>
      <c r="U100" s="45"/>
      <c r="V100" s="45"/>
      <c r="W100" s="45"/>
      <c r="X100" s="45"/>
      <c r="AH100" s="35"/>
      <c r="AI100" s="35"/>
      <c r="IW100" s="45"/>
      <c r="IX100" s="45"/>
    </row>
    <row r="101" spans="1:258" ht="11.85" customHeight="1" x14ac:dyDescent="0.3">
      <c r="A101" s="45" t="str">
        <f t="shared" si="3"/>
        <v/>
      </c>
      <c r="B101" s="45" t="str">
        <f t="shared" si="4"/>
        <v/>
      </c>
      <c r="C101" s="45" t="str">
        <f>IF($D$42,[1]!obMake("RV"&amp;ROW(),obLibs&amp;"net.finmath.montecarlo.RandomVariable",[1]!obcall("",$C$33,"getInitialMargin",[1]!obMake("","double",$B101),LIBORMarketModel!$J$15,[1]!obMake("","String","EUR"),[1]!obcall("SensitivityMode",$B$7&amp;"$SensitivityMode","valueOf",[1]!obMake("","String",$D$47)),$B$37:$D$37)),"")</f>
        <v/>
      </c>
      <c r="D101" s="69" t="str">
        <f>IF($D$42,[1]!obget([1]!obcall("",$C101,"getAverage")),"")</f>
        <v/>
      </c>
      <c r="E101" s="72" t="str">
        <f>IF(AND($D$41,$F$38&gt;=$B101),[1]!obget([1]!obcall("",[1]!obcall("",$C$33,"getInitialMargin",[1]!obMake("","double",$B101),LIBORMarketModel!$J$15,[1]!obMake("","String","EUR"),[1]!obcall("SensitivityMode",$B$7&amp;"$SensitivityMode","valueOf",[1]!obMake("","String",E$47)),$B$37:$D$37),"getAverage")),"")</f>
        <v/>
      </c>
      <c r="F101" s="72" t="str">
        <f>IF(AND($D$40,$F$38&gt;=$B101),[1]!obget([1]!obcall("",[1]!obcall("",$C$33,"getInitialMargin",[1]!obMake("","double",$B101),LIBORMarketModel!$J$15,[1]!obMake("","String","EUR"),[1]!obcall("SensitivityMode",$B$7&amp;"$SensitivityMode","valueOf",[1]!obMake("","String",F$47)),$B$37:$D$37),"getAverage")),"")</f>
        <v/>
      </c>
      <c r="G101" s="70" t="str">
        <f>IF($D$42,[1]!obget([1]!obcall("",$C101,"getQuantile",[1]!obMake("","double",G$47))),"")</f>
        <v/>
      </c>
      <c r="H101" s="70" t="str">
        <f>IF($D$42,[1]!obget([1]!obcall("",$C101,"getQuantile",[1]!obMake("","double",H$47))),"")</f>
        <v/>
      </c>
      <c r="I101" s="70" t="str">
        <f>IF($D$42,[1]!obget([1]!obcall("",$C101,"get",[1]!obMake("","int",COLUMN()))),"")</f>
        <v/>
      </c>
      <c r="J101" s="55" t="str">
        <f>IF($D$42,[1]!obget([1]!obcall("",$C101,"get",[1]!obMake("","int",COLUMN()))),"")</f>
        <v/>
      </c>
      <c r="K101" s="55" t="str">
        <f>IF($D$42,[1]!obget([1]!obcall("",$C101,"get",[1]!obMake("","int",COLUMN()))),"")</f>
        <v/>
      </c>
      <c r="L101" s="55" t="str">
        <f>IF($D$42,[1]!obget([1]!obcall("",$C101,"get",[1]!obMake("","int",COLUMN()))),"")</f>
        <v/>
      </c>
      <c r="M101" s="55" t="str">
        <f>IF($D$42,[1]!obget([1]!obcall("",$C101,"get",[1]!obMake("","int",COLUMN()))),"")</f>
        <v/>
      </c>
      <c r="N101" s="55" t="str">
        <f>IF($D$42,[1]!obget([1]!obcall("",$C101,"get",[1]!obMake("","int",COLUMN()))),"")</f>
        <v/>
      </c>
      <c r="O101" s="55" t="str">
        <f>IF($D$42,[1]!obget([1]!obcall("",$C101,"get",[1]!obMake("","int",COLUMN()))),"")</f>
        <v/>
      </c>
      <c r="P101" s="55" t="str">
        <f>IF($D$42,[1]!obget([1]!obcall("",$C101,"get",[1]!obMake("","int",COLUMN()))),"")</f>
        <v/>
      </c>
      <c r="Q101" s="55" t="str">
        <f>IF($D$42,[1]!obget([1]!obcall("",$C101,"get",[1]!obMake("","int",COLUMN()))),"")</f>
        <v/>
      </c>
      <c r="R101" s="55" t="str">
        <f>IF($D$42,[1]!obget([1]!obcall("",$C101,"get",[1]!obMake("","int",COLUMN()))),"")</f>
        <v/>
      </c>
      <c r="S101" s="45"/>
      <c r="T101" s="45"/>
      <c r="U101" s="45"/>
      <c r="V101" s="45"/>
      <c r="W101" s="45"/>
      <c r="X101" s="45"/>
      <c r="AH101" s="35"/>
      <c r="AI101" s="35"/>
      <c r="IW101" s="45"/>
      <c r="IX101" s="45"/>
    </row>
    <row r="102" spans="1:258" ht="11.85" customHeight="1" x14ac:dyDescent="0.3">
      <c r="A102" s="45" t="str">
        <f t="shared" si="3"/>
        <v/>
      </c>
      <c r="B102" s="45" t="str">
        <f t="shared" si="4"/>
        <v/>
      </c>
      <c r="C102" s="45" t="str">
        <f>IF($D$42,[1]!obMake("RV"&amp;ROW(),obLibs&amp;"net.finmath.montecarlo.RandomVariable",[1]!obcall("",$C$33,"getInitialMargin",[1]!obMake("","double",$B102),LIBORMarketModel!$J$15,[1]!obMake("","String","EUR"),[1]!obcall("SensitivityMode",$B$7&amp;"$SensitivityMode","valueOf",[1]!obMake("","String",$D$47)),$B$37:$D$37)),"")</f>
        <v/>
      </c>
      <c r="D102" s="69" t="str">
        <f>IF($D$42,[1]!obget([1]!obcall("",$C102,"getAverage")),"")</f>
        <v/>
      </c>
      <c r="E102" s="72" t="str">
        <f>IF(AND($D$41,$F$38&gt;=$B102),[1]!obget([1]!obcall("",[1]!obcall("",$C$33,"getInitialMargin",[1]!obMake("","double",$B102),LIBORMarketModel!$J$15,[1]!obMake("","String","EUR"),[1]!obcall("SensitivityMode",$B$7&amp;"$SensitivityMode","valueOf",[1]!obMake("","String",E$47)),$B$37:$D$37),"getAverage")),"")</f>
        <v/>
      </c>
      <c r="F102" s="72" t="str">
        <f>IF(AND($D$40,$F$38&gt;=$B102),[1]!obget([1]!obcall("",[1]!obcall("",$C$33,"getInitialMargin",[1]!obMake("","double",$B102),LIBORMarketModel!$J$15,[1]!obMake("","String","EUR"),[1]!obcall("SensitivityMode",$B$7&amp;"$SensitivityMode","valueOf",[1]!obMake("","String",F$47)),$B$37:$D$37),"getAverage")),"")</f>
        <v/>
      </c>
      <c r="G102" s="70" t="str">
        <f>IF($D$42,[1]!obget([1]!obcall("",$C102,"getQuantile",[1]!obMake("","double",G$47))),"")</f>
        <v/>
      </c>
      <c r="H102" s="70" t="str">
        <f>IF($D$42,[1]!obget([1]!obcall("",$C102,"getQuantile",[1]!obMake("","double",H$47))),"")</f>
        <v/>
      </c>
      <c r="I102" s="70" t="str">
        <f>IF($D$42,[1]!obget([1]!obcall("",$C102,"get",[1]!obMake("","int",COLUMN()))),"")</f>
        <v/>
      </c>
      <c r="J102" s="55" t="str">
        <f>IF($D$42,[1]!obget([1]!obcall("",$C102,"get",[1]!obMake("","int",COLUMN()))),"")</f>
        <v/>
      </c>
      <c r="K102" s="55" t="str">
        <f>IF($D$42,[1]!obget([1]!obcall("",$C102,"get",[1]!obMake("","int",COLUMN()))),"")</f>
        <v/>
      </c>
      <c r="L102" s="55" t="str">
        <f>IF($D$42,[1]!obget([1]!obcall("",$C102,"get",[1]!obMake("","int",COLUMN()))),"")</f>
        <v/>
      </c>
      <c r="M102" s="55" t="str">
        <f>IF($D$42,[1]!obget([1]!obcall("",$C102,"get",[1]!obMake("","int",COLUMN()))),"")</f>
        <v/>
      </c>
      <c r="N102" s="55" t="str">
        <f>IF($D$42,[1]!obget([1]!obcall("",$C102,"get",[1]!obMake("","int",COLUMN()))),"")</f>
        <v/>
      </c>
      <c r="O102" s="55" t="str">
        <f>IF($D$42,[1]!obget([1]!obcall("",$C102,"get",[1]!obMake("","int",COLUMN()))),"")</f>
        <v/>
      </c>
      <c r="P102" s="55" t="str">
        <f>IF($D$42,[1]!obget([1]!obcall("",$C102,"get",[1]!obMake("","int",COLUMN()))),"")</f>
        <v/>
      </c>
      <c r="Q102" s="55" t="str">
        <f>IF($D$42,[1]!obget([1]!obcall("",$C102,"get",[1]!obMake("","int",COLUMN()))),"")</f>
        <v/>
      </c>
      <c r="R102" s="55" t="str">
        <f>IF($D$42,[1]!obget([1]!obcall("",$C102,"get",[1]!obMake("","int",COLUMN()))),"")</f>
        <v/>
      </c>
      <c r="S102" s="45"/>
      <c r="T102" s="45"/>
      <c r="U102" s="45"/>
      <c r="V102" s="45"/>
      <c r="W102" s="45"/>
      <c r="X102" s="45"/>
      <c r="AH102" s="35"/>
      <c r="AI102" s="35"/>
      <c r="IW102" s="45"/>
      <c r="IX102" s="45"/>
    </row>
    <row r="103" spans="1:258" ht="11.85" customHeight="1" x14ac:dyDescent="0.3">
      <c r="A103" s="45" t="str">
        <f t="shared" si="3"/>
        <v/>
      </c>
      <c r="B103" s="45" t="str">
        <f t="shared" si="4"/>
        <v/>
      </c>
      <c r="C103" s="45" t="str">
        <f>IF($D$42,[1]!obMake("RV"&amp;ROW(),obLibs&amp;"net.finmath.montecarlo.RandomVariable",[1]!obcall("",$C$33,"getInitialMargin",[1]!obMake("","double",$B103),LIBORMarketModel!$J$15,[1]!obMake("","String","EUR"),[1]!obcall("SensitivityMode",$B$7&amp;"$SensitivityMode","valueOf",[1]!obMake("","String",$D$47)),$B$37:$D$37)),"")</f>
        <v/>
      </c>
      <c r="D103" s="69" t="str">
        <f>IF($D$42,[1]!obget([1]!obcall("",$C103,"getAverage")),"")</f>
        <v/>
      </c>
      <c r="E103" s="72" t="str">
        <f>IF(AND($D$41,$F$38&gt;=$B103),[1]!obget([1]!obcall("",[1]!obcall("",$C$33,"getInitialMargin",[1]!obMake("","double",$B103),LIBORMarketModel!$J$15,[1]!obMake("","String","EUR"),[1]!obcall("SensitivityMode",$B$7&amp;"$SensitivityMode","valueOf",[1]!obMake("","String",E$47)),$B$37:$D$37),"getAverage")),"")</f>
        <v/>
      </c>
      <c r="F103" s="72" t="str">
        <f>IF(AND($D$40,$F$38&gt;=$B103),[1]!obget([1]!obcall("",[1]!obcall("",$C$33,"getInitialMargin",[1]!obMake("","double",$B103),LIBORMarketModel!$J$15,[1]!obMake("","String","EUR"),[1]!obcall("SensitivityMode",$B$7&amp;"$SensitivityMode","valueOf",[1]!obMake("","String",F$47)),$B$37:$D$37),"getAverage")),"")</f>
        <v/>
      </c>
      <c r="G103" s="70" t="str">
        <f>IF($D$42,[1]!obget([1]!obcall("",$C103,"getQuantile",[1]!obMake("","double",G$47))),"")</f>
        <v/>
      </c>
      <c r="H103" s="70" t="str">
        <f>IF($D$42,[1]!obget([1]!obcall("",$C103,"getQuantile",[1]!obMake("","double",H$47))),"")</f>
        <v/>
      </c>
      <c r="I103" s="70" t="str">
        <f>IF($D$42,[1]!obget([1]!obcall("",$C103,"get",[1]!obMake("","int",COLUMN()))),"")</f>
        <v/>
      </c>
      <c r="J103" s="55" t="str">
        <f>IF($D$42,[1]!obget([1]!obcall("",$C103,"get",[1]!obMake("","int",COLUMN()))),"")</f>
        <v/>
      </c>
      <c r="K103" s="55" t="str">
        <f>IF($D$42,[1]!obget([1]!obcall("",$C103,"get",[1]!obMake("","int",COLUMN()))),"")</f>
        <v/>
      </c>
      <c r="L103" s="55" t="str">
        <f>IF($D$42,[1]!obget([1]!obcall("",$C103,"get",[1]!obMake("","int",COLUMN()))),"")</f>
        <v/>
      </c>
      <c r="M103" s="55" t="str">
        <f>IF($D$42,[1]!obget([1]!obcall("",$C103,"get",[1]!obMake("","int",COLUMN()))),"")</f>
        <v/>
      </c>
      <c r="N103" s="55" t="str">
        <f>IF($D$42,[1]!obget([1]!obcall("",$C103,"get",[1]!obMake("","int",COLUMN()))),"")</f>
        <v/>
      </c>
      <c r="O103" s="55" t="str">
        <f>IF($D$42,[1]!obget([1]!obcall("",$C103,"get",[1]!obMake("","int",COLUMN()))),"")</f>
        <v/>
      </c>
      <c r="P103" s="55" t="str">
        <f>IF($D$42,[1]!obget([1]!obcall("",$C103,"get",[1]!obMake("","int",COLUMN()))),"")</f>
        <v/>
      </c>
      <c r="Q103" s="55" t="str">
        <f>IF($D$42,[1]!obget([1]!obcall("",$C103,"get",[1]!obMake("","int",COLUMN()))),"")</f>
        <v/>
      </c>
      <c r="R103" s="55" t="str">
        <f>IF($D$42,[1]!obget([1]!obcall("",$C103,"get",[1]!obMake("","int",COLUMN()))),"")</f>
        <v/>
      </c>
      <c r="S103" s="45"/>
      <c r="T103" s="45"/>
      <c r="U103" s="45"/>
      <c r="V103" s="45"/>
      <c r="W103" s="45"/>
      <c r="X103" s="45"/>
      <c r="AH103" s="35"/>
      <c r="AI103" s="35"/>
      <c r="IW103" s="45"/>
      <c r="IX103" s="45"/>
    </row>
    <row r="104" spans="1:258" ht="11.85" customHeight="1" x14ac:dyDescent="0.3">
      <c r="A104" s="45" t="str">
        <f t="shared" si="3"/>
        <v/>
      </c>
      <c r="B104" s="45" t="str">
        <f t="shared" si="4"/>
        <v/>
      </c>
      <c r="C104" s="45" t="str">
        <f>IF($D$42,[1]!obMake("RV"&amp;ROW(),obLibs&amp;"net.finmath.montecarlo.RandomVariable",[1]!obcall("",$C$33,"getInitialMargin",[1]!obMake("","double",$B104),LIBORMarketModel!$J$15,[1]!obMake("","String","EUR"),[1]!obcall("SensitivityMode",$B$7&amp;"$SensitivityMode","valueOf",[1]!obMake("","String",$D$47)),$B$37:$D$37)),"")</f>
        <v/>
      </c>
      <c r="D104" s="69" t="str">
        <f>IF($D$42,[1]!obget([1]!obcall("",$C104,"getAverage")),"")</f>
        <v/>
      </c>
      <c r="E104" s="72" t="str">
        <f>IF(AND($D$41,$F$38&gt;=$B104),[1]!obget([1]!obcall("",[1]!obcall("",$C$33,"getInitialMargin",[1]!obMake("","double",$B104),LIBORMarketModel!$J$15,[1]!obMake("","String","EUR"),[1]!obcall("SensitivityMode",$B$7&amp;"$SensitivityMode","valueOf",[1]!obMake("","String",E$47)),$B$37:$D$37),"getAverage")),"")</f>
        <v/>
      </c>
      <c r="F104" s="72" t="str">
        <f>IF(AND($D$40,$F$38&gt;=$B104),[1]!obget([1]!obcall("",[1]!obcall("",$C$33,"getInitialMargin",[1]!obMake("","double",$B104),LIBORMarketModel!$J$15,[1]!obMake("","String","EUR"),[1]!obcall("SensitivityMode",$B$7&amp;"$SensitivityMode","valueOf",[1]!obMake("","String",F$47)),$B$37:$D$37),"getAverage")),"")</f>
        <v/>
      </c>
      <c r="G104" s="70" t="str">
        <f>IF($D$42,[1]!obget([1]!obcall("",$C104,"getQuantile",[1]!obMake("","double",G$47))),"")</f>
        <v/>
      </c>
      <c r="H104" s="70" t="str">
        <f>IF($D$42,[1]!obget([1]!obcall("",$C104,"getQuantile",[1]!obMake("","double",H$47))),"")</f>
        <v/>
      </c>
      <c r="I104" s="70" t="str">
        <f>IF($D$42,[1]!obget([1]!obcall("",$C104,"get",[1]!obMake("","int",COLUMN()))),"")</f>
        <v/>
      </c>
      <c r="J104" s="55" t="str">
        <f>IF($D$42,[1]!obget([1]!obcall("",$C104,"get",[1]!obMake("","int",COLUMN()))),"")</f>
        <v/>
      </c>
      <c r="K104" s="55" t="str">
        <f>IF($D$42,[1]!obget([1]!obcall("",$C104,"get",[1]!obMake("","int",COLUMN()))),"")</f>
        <v/>
      </c>
      <c r="L104" s="55" t="str">
        <f>IF($D$42,[1]!obget([1]!obcall("",$C104,"get",[1]!obMake("","int",COLUMN()))),"")</f>
        <v/>
      </c>
      <c r="M104" s="55" t="str">
        <f>IF($D$42,[1]!obget([1]!obcall("",$C104,"get",[1]!obMake("","int",COLUMN()))),"")</f>
        <v/>
      </c>
      <c r="N104" s="55" t="str">
        <f>IF($D$42,[1]!obget([1]!obcall("",$C104,"get",[1]!obMake("","int",COLUMN()))),"")</f>
        <v/>
      </c>
      <c r="O104" s="55" t="str">
        <f>IF($D$42,[1]!obget([1]!obcall("",$C104,"get",[1]!obMake("","int",COLUMN()))),"")</f>
        <v/>
      </c>
      <c r="P104" s="55" t="str">
        <f>IF($D$42,[1]!obget([1]!obcall("",$C104,"get",[1]!obMake("","int",COLUMN()))),"")</f>
        <v/>
      </c>
      <c r="Q104" s="55" t="str">
        <f>IF($D$42,[1]!obget([1]!obcall("",$C104,"get",[1]!obMake("","int",COLUMN()))),"")</f>
        <v/>
      </c>
      <c r="R104" s="55" t="str">
        <f>IF($D$42,[1]!obget([1]!obcall("",$C104,"get",[1]!obMake("","int",COLUMN()))),"")</f>
        <v/>
      </c>
      <c r="S104" s="45"/>
      <c r="T104" s="45"/>
      <c r="U104" s="45"/>
      <c r="V104" s="45"/>
      <c r="W104" s="45"/>
      <c r="X104" s="45"/>
      <c r="AH104" s="35"/>
      <c r="AI104" s="35"/>
      <c r="IW104" s="45"/>
      <c r="IX104" s="45"/>
    </row>
    <row r="105" spans="1:258" ht="11.85" customHeight="1" x14ac:dyDescent="0.3">
      <c r="A105" s="45" t="str">
        <f t="shared" si="3"/>
        <v/>
      </c>
      <c r="B105" s="45" t="str">
        <f t="shared" si="4"/>
        <v/>
      </c>
      <c r="C105" s="45" t="str">
        <f>IF($D$42,[1]!obMake("RV"&amp;ROW(),obLibs&amp;"net.finmath.montecarlo.RandomVariable",[1]!obcall("",$C$33,"getInitialMargin",[1]!obMake("","double",$B105),LIBORMarketModel!$J$15,[1]!obMake("","String","EUR"),[1]!obcall("SensitivityMode",$B$7&amp;"$SensitivityMode","valueOf",[1]!obMake("","String",$D$47)),$B$37:$D$37)),"")</f>
        <v/>
      </c>
      <c r="D105" s="69" t="str">
        <f>IF($D$42,[1]!obget([1]!obcall("",$C105,"getAverage")),"")</f>
        <v/>
      </c>
      <c r="E105" s="72" t="str">
        <f>IF(AND($D$41,$F$38&gt;=$B105),[1]!obget([1]!obcall("",[1]!obcall("",$C$33,"getInitialMargin",[1]!obMake("","double",$B105),LIBORMarketModel!$J$15,[1]!obMake("","String","EUR"),[1]!obcall("SensitivityMode",$B$7&amp;"$SensitivityMode","valueOf",[1]!obMake("","String",E$47)),$B$37:$D$37),"getAverage")),"")</f>
        <v/>
      </c>
      <c r="F105" s="72" t="str">
        <f>IF(AND($D$40,$F$38&gt;=$B105),[1]!obget([1]!obcall("",[1]!obcall("",$C$33,"getInitialMargin",[1]!obMake("","double",$B105),LIBORMarketModel!$J$15,[1]!obMake("","String","EUR"),[1]!obcall("SensitivityMode",$B$7&amp;"$SensitivityMode","valueOf",[1]!obMake("","String",F$47)),$B$37:$D$37),"getAverage")),"")</f>
        <v/>
      </c>
      <c r="G105" s="70" t="str">
        <f>IF($D$42,[1]!obget([1]!obcall("",$C105,"getQuantile",[1]!obMake("","double",G$47))),"")</f>
        <v/>
      </c>
      <c r="H105" s="70" t="str">
        <f>IF($D$42,[1]!obget([1]!obcall("",$C105,"getQuantile",[1]!obMake("","double",H$47))),"")</f>
        <v/>
      </c>
      <c r="I105" s="70" t="str">
        <f>IF($D$42,[1]!obget([1]!obcall("",$C105,"get",[1]!obMake("","int",COLUMN()))),"")</f>
        <v/>
      </c>
      <c r="J105" s="55" t="str">
        <f>IF($D$42,[1]!obget([1]!obcall("",$C105,"get",[1]!obMake("","int",COLUMN()))),"")</f>
        <v/>
      </c>
      <c r="K105" s="55" t="str">
        <f>IF($D$42,[1]!obget([1]!obcall("",$C105,"get",[1]!obMake("","int",COLUMN()))),"")</f>
        <v/>
      </c>
      <c r="L105" s="55" t="str">
        <f>IF($D$42,[1]!obget([1]!obcall("",$C105,"get",[1]!obMake("","int",COLUMN()))),"")</f>
        <v/>
      </c>
      <c r="M105" s="55" t="str">
        <f>IF($D$42,[1]!obget([1]!obcall("",$C105,"get",[1]!obMake("","int",COLUMN()))),"")</f>
        <v/>
      </c>
      <c r="N105" s="55" t="str">
        <f>IF($D$42,[1]!obget([1]!obcall("",$C105,"get",[1]!obMake("","int",COLUMN()))),"")</f>
        <v/>
      </c>
      <c r="O105" s="55" t="str">
        <f>IF($D$42,[1]!obget([1]!obcall("",$C105,"get",[1]!obMake("","int",COLUMN()))),"")</f>
        <v/>
      </c>
      <c r="P105" s="55" t="str">
        <f>IF($D$42,[1]!obget([1]!obcall("",$C105,"get",[1]!obMake("","int",COLUMN()))),"")</f>
        <v/>
      </c>
      <c r="Q105" s="55" t="str">
        <f>IF($D$42,[1]!obget([1]!obcall("",$C105,"get",[1]!obMake("","int",COLUMN()))),"")</f>
        <v/>
      </c>
      <c r="R105" s="55" t="str">
        <f>IF($D$42,[1]!obget([1]!obcall("",$C105,"get",[1]!obMake("","int",COLUMN()))),"")</f>
        <v/>
      </c>
      <c r="S105" s="45"/>
      <c r="T105" s="45"/>
      <c r="U105" s="45"/>
      <c r="V105" s="45"/>
      <c r="W105" s="45"/>
      <c r="X105" s="45"/>
      <c r="AH105" s="35"/>
      <c r="AI105" s="35"/>
      <c r="IW105" s="45"/>
      <c r="IX105" s="45"/>
    </row>
    <row r="106" spans="1:258" ht="11.85" customHeight="1" x14ac:dyDescent="0.3">
      <c r="A106" s="45" t="str">
        <f t="shared" si="3"/>
        <v/>
      </c>
      <c r="B106" s="45" t="str">
        <f t="shared" si="4"/>
        <v/>
      </c>
      <c r="C106" s="45" t="str">
        <f>IF($D$42,[1]!obMake("RV"&amp;ROW(),obLibs&amp;"net.finmath.montecarlo.RandomVariable",[1]!obcall("",$C$33,"getInitialMargin",[1]!obMake("","double",$B106),LIBORMarketModel!$J$15,[1]!obMake("","String","EUR"),[1]!obcall("SensitivityMode",$B$7&amp;"$SensitivityMode","valueOf",[1]!obMake("","String",$D$47)),$B$37:$D$37)),"")</f>
        <v/>
      </c>
      <c r="D106" s="69" t="str">
        <f>IF($D$42,[1]!obget([1]!obcall("",$C106,"getAverage")),"")</f>
        <v/>
      </c>
      <c r="E106" s="72" t="str">
        <f>IF(AND($D$41,$F$38&gt;=$B106),[1]!obget([1]!obcall("",[1]!obcall("",$C$33,"getInitialMargin",[1]!obMake("","double",$B106),LIBORMarketModel!$J$15,[1]!obMake("","String","EUR"),[1]!obcall("SensitivityMode",$B$7&amp;"$SensitivityMode","valueOf",[1]!obMake("","String",E$47)),$B$37:$D$37),"getAverage")),"")</f>
        <v/>
      </c>
      <c r="F106" s="72" t="str">
        <f>IF(AND($D$40,$F$38&gt;=$B106),[1]!obget([1]!obcall("",[1]!obcall("",$C$33,"getInitialMargin",[1]!obMake("","double",$B106),LIBORMarketModel!$J$15,[1]!obMake("","String","EUR"),[1]!obcall("SensitivityMode",$B$7&amp;"$SensitivityMode","valueOf",[1]!obMake("","String",F$47)),$B$37:$D$37),"getAverage")),"")</f>
        <v/>
      </c>
      <c r="G106" s="70" t="str">
        <f>IF($D$42,[1]!obget([1]!obcall("",$C106,"getQuantile",[1]!obMake("","double",G$47))),"")</f>
        <v/>
      </c>
      <c r="H106" s="70" t="str">
        <f>IF($D$42,[1]!obget([1]!obcall("",$C106,"getQuantile",[1]!obMake("","double",H$47))),"")</f>
        <v/>
      </c>
      <c r="I106" s="70" t="str">
        <f>IF($D$42,[1]!obget([1]!obcall("",$C106,"get",[1]!obMake("","int",COLUMN()))),"")</f>
        <v/>
      </c>
      <c r="J106" s="55" t="str">
        <f>IF($D$42,[1]!obget([1]!obcall("",$C106,"get",[1]!obMake("","int",COLUMN()))),"")</f>
        <v/>
      </c>
      <c r="K106" s="55" t="str">
        <f>IF($D$42,[1]!obget([1]!obcall("",$C106,"get",[1]!obMake("","int",COLUMN()))),"")</f>
        <v/>
      </c>
      <c r="L106" s="55" t="str">
        <f>IF($D$42,[1]!obget([1]!obcall("",$C106,"get",[1]!obMake("","int",COLUMN()))),"")</f>
        <v/>
      </c>
      <c r="M106" s="55" t="str">
        <f>IF($D$42,[1]!obget([1]!obcall("",$C106,"get",[1]!obMake("","int",COLUMN()))),"")</f>
        <v/>
      </c>
      <c r="N106" s="55" t="str">
        <f>IF($D$42,[1]!obget([1]!obcall("",$C106,"get",[1]!obMake("","int",COLUMN()))),"")</f>
        <v/>
      </c>
      <c r="O106" s="55" t="str">
        <f>IF($D$42,[1]!obget([1]!obcall("",$C106,"get",[1]!obMake("","int",COLUMN()))),"")</f>
        <v/>
      </c>
      <c r="P106" s="55" t="str">
        <f>IF($D$42,[1]!obget([1]!obcall("",$C106,"get",[1]!obMake("","int",COLUMN()))),"")</f>
        <v/>
      </c>
      <c r="Q106" s="55" t="str">
        <f>IF($D$42,[1]!obget([1]!obcall("",$C106,"get",[1]!obMake("","int",COLUMN()))),"")</f>
        <v/>
      </c>
      <c r="R106" s="55" t="str">
        <f>IF($D$42,[1]!obget([1]!obcall("",$C106,"get",[1]!obMake("","int",COLUMN()))),"")</f>
        <v/>
      </c>
      <c r="S106" s="45"/>
      <c r="T106" s="45"/>
      <c r="U106" s="45"/>
      <c r="V106" s="45"/>
      <c r="W106" s="45"/>
      <c r="X106" s="45"/>
      <c r="AH106" s="35"/>
      <c r="AI106" s="35"/>
      <c r="IW106" s="45"/>
      <c r="IX106" s="45"/>
    </row>
    <row r="107" spans="1:258" ht="11.85" customHeight="1" x14ac:dyDescent="0.3">
      <c r="A107" s="45" t="str">
        <f t="shared" si="3"/>
        <v/>
      </c>
      <c r="B107" s="45" t="str">
        <f t="shared" si="4"/>
        <v/>
      </c>
      <c r="C107" s="45" t="str">
        <f>IF($D$42,[1]!obMake("RV"&amp;ROW(),obLibs&amp;"net.finmath.montecarlo.RandomVariable",[1]!obcall("",$C$33,"getInitialMargin",[1]!obMake("","double",$B107),LIBORMarketModel!$J$15,[1]!obMake("","String","EUR"),[1]!obcall("SensitivityMode",$B$7&amp;"$SensitivityMode","valueOf",[1]!obMake("","String",$D$47)),$B$37:$D$37)),"")</f>
        <v/>
      </c>
      <c r="D107" s="69" t="str">
        <f>IF($D$42,[1]!obget([1]!obcall("",$C107,"getAverage")),"")</f>
        <v/>
      </c>
      <c r="E107" s="72" t="str">
        <f>IF(AND($D$41,$F$38&gt;=$B107),[1]!obget([1]!obcall("",[1]!obcall("",$C$33,"getInitialMargin",[1]!obMake("","double",$B107),LIBORMarketModel!$J$15,[1]!obMake("","String","EUR"),[1]!obcall("SensitivityMode",$B$7&amp;"$SensitivityMode","valueOf",[1]!obMake("","String",E$47)),$B$37:$D$37),"getAverage")),"")</f>
        <v/>
      </c>
      <c r="F107" s="72" t="str">
        <f>IF(AND($D$40,$F$38&gt;=$B107),[1]!obget([1]!obcall("",[1]!obcall("",$C$33,"getInitialMargin",[1]!obMake("","double",$B107),LIBORMarketModel!$J$15,[1]!obMake("","String","EUR"),[1]!obcall("SensitivityMode",$B$7&amp;"$SensitivityMode","valueOf",[1]!obMake("","String",F$47)),$B$37:$D$37),"getAverage")),"")</f>
        <v/>
      </c>
      <c r="G107" s="70" t="str">
        <f>IF($D$42,[1]!obget([1]!obcall("",$C107,"getQuantile",[1]!obMake("","double",G$47))),"")</f>
        <v/>
      </c>
      <c r="H107" s="70" t="str">
        <f>IF($D$42,[1]!obget([1]!obcall("",$C107,"getQuantile",[1]!obMake("","double",H$47))),"")</f>
        <v/>
      </c>
      <c r="I107" s="70" t="str">
        <f>IF($D$42,[1]!obget([1]!obcall("",$C107,"get",[1]!obMake("","int",COLUMN()))),"")</f>
        <v/>
      </c>
      <c r="J107" s="55" t="str">
        <f>IF($D$42,[1]!obget([1]!obcall("",$C107,"get",[1]!obMake("","int",COLUMN()))),"")</f>
        <v/>
      </c>
      <c r="K107" s="55" t="str">
        <f>IF($D$42,[1]!obget([1]!obcall("",$C107,"get",[1]!obMake("","int",COLUMN()))),"")</f>
        <v/>
      </c>
      <c r="L107" s="55" t="str">
        <f>IF($D$42,[1]!obget([1]!obcall("",$C107,"get",[1]!obMake("","int",COLUMN()))),"")</f>
        <v/>
      </c>
      <c r="M107" s="55" t="str">
        <f>IF($D$42,[1]!obget([1]!obcall("",$C107,"get",[1]!obMake("","int",COLUMN()))),"")</f>
        <v/>
      </c>
      <c r="N107" s="55" t="str">
        <f>IF($D$42,[1]!obget([1]!obcall("",$C107,"get",[1]!obMake("","int",COLUMN()))),"")</f>
        <v/>
      </c>
      <c r="O107" s="55" t="str">
        <f>IF($D$42,[1]!obget([1]!obcall("",$C107,"get",[1]!obMake("","int",COLUMN()))),"")</f>
        <v/>
      </c>
      <c r="P107" s="55" t="str">
        <f>IF($D$42,[1]!obget([1]!obcall("",$C107,"get",[1]!obMake("","int",COLUMN()))),"")</f>
        <v/>
      </c>
      <c r="Q107" s="55" t="str">
        <f>IF($D$42,[1]!obget([1]!obcall("",$C107,"get",[1]!obMake("","int",COLUMN()))),"")</f>
        <v/>
      </c>
      <c r="R107" s="55" t="str">
        <f>IF($D$42,[1]!obget([1]!obcall("",$C107,"get",[1]!obMake("","int",COLUMN()))),"")</f>
        <v/>
      </c>
      <c r="S107" s="45"/>
      <c r="T107" s="45"/>
      <c r="U107" s="45"/>
      <c r="V107" s="45"/>
      <c r="W107" s="45"/>
      <c r="X107" s="45"/>
      <c r="AH107" s="35"/>
      <c r="AI107" s="35"/>
      <c r="IW107" s="45"/>
      <c r="IX107" s="45"/>
    </row>
    <row r="108" spans="1:258" ht="11.85" customHeight="1" x14ac:dyDescent="0.3">
      <c r="A108" s="45" t="str">
        <f t="shared" si="3"/>
        <v/>
      </c>
      <c r="B108" s="45" t="str">
        <f t="shared" si="4"/>
        <v/>
      </c>
      <c r="C108" s="45" t="str">
        <f>IF($D$42,[1]!obMake("RV"&amp;ROW(),obLibs&amp;"net.finmath.montecarlo.RandomVariable",[1]!obcall("",$C$33,"getInitialMargin",[1]!obMake("","double",$B108),LIBORMarketModel!$J$15,[1]!obMake("","String","EUR"),[1]!obcall("SensitivityMode",$B$7&amp;"$SensitivityMode","valueOf",[1]!obMake("","String",$D$47)),$B$37:$D$37)),"")</f>
        <v/>
      </c>
      <c r="D108" s="69" t="str">
        <f>IF($D$42,[1]!obget([1]!obcall("",$C108,"getAverage")),"")</f>
        <v/>
      </c>
      <c r="E108" s="72" t="str">
        <f>IF(AND($D$41,$F$38&gt;=$B108),[1]!obget([1]!obcall("",[1]!obcall("",$C$33,"getInitialMargin",[1]!obMake("","double",$B108),LIBORMarketModel!$J$15,[1]!obMake("","String","EUR"),[1]!obcall("SensitivityMode",$B$7&amp;"$SensitivityMode","valueOf",[1]!obMake("","String",E$47)),$B$37:$D$37),"getAverage")),"")</f>
        <v/>
      </c>
      <c r="F108" s="72" t="str">
        <f>IF(AND($D$40,$F$38&gt;=$B108),[1]!obget([1]!obcall("",[1]!obcall("",$C$33,"getInitialMargin",[1]!obMake("","double",$B108),LIBORMarketModel!$J$15,[1]!obMake("","String","EUR"),[1]!obcall("SensitivityMode",$B$7&amp;"$SensitivityMode","valueOf",[1]!obMake("","String",F$47)),$B$37:$D$37),"getAverage")),"")</f>
        <v/>
      </c>
      <c r="G108" s="70" t="str">
        <f>IF($D$42,[1]!obget([1]!obcall("",$C108,"getQuantile",[1]!obMake("","double",G$47))),"")</f>
        <v/>
      </c>
      <c r="H108" s="70" t="str">
        <f>IF($D$42,[1]!obget([1]!obcall("",$C108,"getQuantile",[1]!obMake("","double",H$47))),"")</f>
        <v/>
      </c>
      <c r="I108" s="70" t="str">
        <f>IF($D$42,[1]!obget([1]!obcall("",$C108,"get",[1]!obMake("","int",COLUMN()))),"")</f>
        <v/>
      </c>
      <c r="J108" s="55" t="str">
        <f>IF($D$42,[1]!obget([1]!obcall("",$C108,"get",[1]!obMake("","int",COLUMN()))),"")</f>
        <v/>
      </c>
      <c r="K108" s="55" t="str">
        <f>IF($D$42,[1]!obget([1]!obcall("",$C108,"get",[1]!obMake("","int",COLUMN()))),"")</f>
        <v/>
      </c>
      <c r="L108" s="55" t="str">
        <f>IF($D$42,[1]!obget([1]!obcall("",$C108,"get",[1]!obMake("","int",COLUMN()))),"")</f>
        <v/>
      </c>
      <c r="M108" s="55" t="str">
        <f>IF($D$42,[1]!obget([1]!obcall("",$C108,"get",[1]!obMake("","int",COLUMN()))),"")</f>
        <v/>
      </c>
      <c r="N108" s="55" t="str">
        <f>IF($D$42,[1]!obget([1]!obcall("",$C108,"get",[1]!obMake("","int",COLUMN()))),"")</f>
        <v/>
      </c>
      <c r="O108" s="55" t="str">
        <f>IF($D$42,[1]!obget([1]!obcall("",$C108,"get",[1]!obMake("","int",COLUMN()))),"")</f>
        <v/>
      </c>
      <c r="P108" s="55" t="str">
        <f>IF($D$42,[1]!obget([1]!obcall("",$C108,"get",[1]!obMake("","int",COLUMN()))),"")</f>
        <v/>
      </c>
      <c r="Q108" s="55" t="str">
        <f>IF($D$42,[1]!obget([1]!obcall("",$C108,"get",[1]!obMake("","int",COLUMN()))),"")</f>
        <v/>
      </c>
      <c r="R108" s="55" t="str">
        <f>IF($D$42,[1]!obget([1]!obcall("",$C108,"get",[1]!obMake("","int",COLUMN()))),"")</f>
        <v/>
      </c>
      <c r="S108" s="45"/>
      <c r="T108" s="45"/>
      <c r="U108" s="45"/>
      <c r="V108" s="45"/>
      <c r="W108" s="45"/>
      <c r="X108" s="45"/>
      <c r="AH108" s="35"/>
      <c r="AI108" s="35"/>
      <c r="IW108" s="45"/>
      <c r="IX108" s="45"/>
    </row>
    <row r="109" spans="1:258" ht="11.85" customHeight="1" x14ac:dyDescent="0.3">
      <c r="A109" s="45" t="str">
        <f t="shared" si="3"/>
        <v/>
      </c>
      <c r="B109" s="45" t="str">
        <f t="shared" si="4"/>
        <v/>
      </c>
      <c r="C109" s="45" t="str">
        <f>IF($D$42,[1]!obMake("RV"&amp;ROW(),obLibs&amp;"net.finmath.montecarlo.RandomVariable",[1]!obcall("",$C$33,"getInitialMargin",[1]!obMake("","double",$B109),LIBORMarketModel!$J$15,[1]!obMake("","String","EUR"),[1]!obcall("SensitivityMode",$B$7&amp;"$SensitivityMode","valueOf",[1]!obMake("","String",$D$47)),$B$37:$D$37)),"")</f>
        <v/>
      </c>
      <c r="D109" s="69" t="str">
        <f>IF($D$42,[1]!obget([1]!obcall("",$C109,"getAverage")),"")</f>
        <v/>
      </c>
      <c r="E109" s="72" t="str">
        <f>IF(AND($D$41,$F$38&gt;=$B109),[1]!obget([1]!obcall("",[1]!obcall("",$C$33,"getInitialMargin",[1]!obMake("","double",$B109),LIBORMarketModel!$J$15,[1]!obMake("","String","EUR"),[1]!obcall("SensitivityMode",$B$7&amp;"$SensitivityMode","valueOf",[1]!obMake("","String",E$47)),$B$37:$D$37),"getAverage")),"")</f>
        <v/>
      </c>
      <c r="F109" s="72" t="str">
        <f>IF(AND($D$40,$F$38&gt;=$B109),[1]!obget([1]!obcall("",[1]!obcall("",$C$33,"getInitialMargin",[1]!obMake("","double",$B109),LIBORMarketModel!$J$15,[1]!obMake("","String","EUR"),[1]!obcall("SensitivityMode",$B$7&amp;"$SensitivityMode","valueOf",[1]!obMake("","String",F$47)),$B$37:$D$37),"getAverage")),"")</f>
        <v/>
      </c>
      <c r="G109" s="70" t="str">
        <f>IF($D$42,[1]!obget([1]!obcall("",$C109,"getQuantile",[1]!obMake("","double",G$47))),"")</f>
        <v/>
      </c>
      <c r="H109" s="70" t="str">
        <f>IF($D$42,[1]!obget([1]!obcall("",$C109,"getQuantile",[1]!obMake("","double",H$47))),"")</f>
        <v/>
      </c>
      <c r="I109" s="70" t="str">
        <f>IF($D$42,[1]!obget([1]!obcall("",$C109,"get",[1]!obMake("","int",COLUMN()))),"")</f>
        <v/>
      </c>
      <c r="J109" s="55" t="str">
        <f>IF($D$42,[1]!obget([1]!obcall("",$C109,"get",[1]!obMake("","int",COLUMN()))),"")</f>
        <v/>
      </c>
      <c r="K109" s="55" t="str">
        <f>IF($D$42,[1]!obget([1]!obcall("",$C109,"get",[1]!obMake("","int",COLUMN()))),"")</f>
        <v/>
      </c>
      <c r="L109" s="55" t="str">
        <f>IF($D$42,[1]!obget([1]!obcall("",$C109,"get",[1]!obMake("","int",COLUMN()))),"")</f>
        <v/>
      </c>
      <c r="M109" s="55" t="str">
        <f>IF($D$42,[1]!obget([1]!obcall("",$C109,"get",[1]!obMake("","int",COLUMN()))),"")</f>
        <v/>
      </c>
      <c r="N109" s="55" t="str">
        <f>IF($D$42,[1]!obget([1]!obcall("",$C109,"get",[1]!obMake("","int",COLUMN()))),"")</f>
        <v/>
      </c>
      <c r="O109" s="55" t="str">
        <f>IF($D$42,[1]!obget([1]!obcall("",$C109,"get",[1]!obMake("","int",COLUMN()))),"")</f>
        <v/>
      </c>
      <c r="P109" s="55" t="str">
        <f>IF($D$42,[1]!obget([1]!obcall("",$C109,"get",[1]!obMake("","int",COLUMN()))),"")</f>
        <v/>
      </c>
      <c r="Q109" s="55" t="str">
        <f>IF($D$42,[1]!obget([1]!obcall("",$C109,"get",[1]!obMake("","int",COLUMN()))),"")</f>
        <v/>
      </c>
      <c r="R109" s="55" t="str">
        <f>IF($D$42,[1]!obget([1]!obcall("",$C109,"get",[1]!obMake("","int",COLUMN()))),"")</f>
        <v/>
      </c>
      <c r="S109" s="45"/>
      <c r="T109" s="45"/>
      <c r="U109" s="45"/>
      <c r="V109" s="45"/>
      <c r="W109" s="45"/>
      <c r="X109" s="45"/>
      <c r="AH109" s="35"/>
      <c r="AI109" s="35"/>
      <c r="IW109" s="45"/>
      <c r="IX109" s="45"/>
    </row>
    <row r="110" spans="1:258" ht="11.85" customHeight="1" x14ac:dyDescent="0.3">
      <c r="A110" s="45" t="str">
        <f t="shared" si="3"/>
        <v/>
      </c>
      <c r="B110" s="45" t="str">
        <f t="shared" si="4"/>
        <v/>
      </c>
      <c r="C110" s="45" t="str">
        <f>IF($D$42,[1]!obMake("RV"&amp;ROW(),obLibs&amp;"net.finmath.montecarlo.RandomVariable",[1]!obcall("",$C$33,"getInitialMargin",[1]!obMake("","double",$B110),LIBORMarketModel!$J$15,[1]!obMake("","String","EUR"),[1]!obcall("SensitivityMode",$B$7&amp;"$SensitivityMode","valueOf",[1]!obMake("","String",$D$47)),$B$37:$D$37)),"")</f>
        <v/>
      </c>
      <c r="D110" s="69" t="str">
        <f>IF($D$42,[1]!obget([1]!obcall("",$C110,"getAverage")),"")</f>
        <v/>
      </c>
      <c r="E110" s="72" t="str">
        <f>IF(AND($D$41,$F$38&gt;=$B110),[1]!obget([1]!obcall("",[1]!obcall("",$C$33,"getInitialMargin",[1]!obMake("","double",$B110),LIBORMarketModel!$J$15,[1]!obMake("","String","EUR"),[1]!obcall("SensitivityMode",$B$7&amp;"$SensitivityMode","valueOf",[1]!obMake("","String",E$47)),$B$37:$D$37),"getAverage")),"")</f>
        <v/>
      </c>
      <c r="F110" s="72" t="str">
        <f>IF(AND($D$40,$F$38&gt;=$B110),[1]!obget([1]!obcall("",[1]!obcall("",$C$33,"getInitialMargin",[1]!obMake("","double",$B110),LIBORMarketModel!$J$15,[1]!obMake("","String","EUR"),[1]!obcall("SensitivityMode",$B$7&amp;"$SensitivityMode","valueOf",[1]!obMake("","String",F$47)),$B$37:$D$37),"getAverage")),"")</f>
        <v/>
      </c>
      <c r="G110" s="70" t="str">
        <f>IF($D$42,[1]!obget([1]!obcall("",$C110,"getQuantile",[1]!obMake("","double",G$47))),"")</f>
        <v/>
      </c>
      <c r="H110" s="70" t="str">
        <f>IF($D$42,[1]!obget([1]!obcall("",$C110,"getQuantile",[1]!obMake("","double",H$47))),"")</f>
        <v/>
      </c>
      <c r="I110" s="70" t="str">
        <f>IF($D$42,[1]!obget([1]!obcall("",$C110,"get",[1]!obMake("","int",COLUMN()))),"")</f>
        <v/>
      </c>
      <c r="J110" s="55" t="str">
        <f>IF($D$42,[1]!obget([1]!obcall("",$C110,"get",[1]!obMake("","int",COLUMN()))),"")</f>
        <v/>
      </c>
      <c r="K110" s="55" t="str">
        <f>IF($D$42,[1]!obget([1]!obcall("",$C110,"get",[1]!obMake("","int",COLUMN()))),"")</f>
        <v/>
      </c>
      <c r="L110" s="55" t="str">
        <f>IF($D$42,[1]!obget([1]!obcall("",$C110,"get",[1]!obMake("","int",COLUMN()))),"")</f>
        <v/>
      </c>
      <c r="M110" s="55" t="str">
        <f>IF($D$42,[1]!obget([1]!obcall("",$C110,"get",[1]!obMake("","int",COLUMN()))),"")</f>
        <v/>
      </c>
      <c r="N110" s="55" t="str">
        <f>IF($D$42,[1]!obget([1]!obcall("",$C110,"get",[1]!obMake("","int",COLUMN()))),"")</f>
        <v/>
      </c>
      <c r="O110" s="55" t="str">
        <f>IF($D$42,[1]!obget([1]!obcall("",$C110,"get",[1]!obMake("","int",COLUMN()))),"")</f>
        <v/>
      </c>
      <c r="P110" s="55" t="str">
        <f>IF($D$42,[1]!obget([1]!obcall("",$C110,"get",[1]!obMake("","int",COLUMN()))),"")</f>
        <v/>
      </c>
      <c r="Q110" s="55" t="str">
        <f>IF($D$42,[1]!obget([1]!obcall("",$C110,"get",[1]!obMake("","int",COLUMN()))),"")</f>
        <v/>
      </c>
      <c r="R110" s="55" t="str">
        <f>IF($D$42,[1]!obget([1]!obcall("",$C110,"get",[1]!obMake("","int",COLUMN()))),"")</f>
        <v/>
      </c>
      <c r="S110" s="45"/>
      <c r="T110" s="45"/>
      <c r="U110" s="45"/>
      <c r="V110" s="45"/>
      <c r="W110" s="45"/>
      <c r="X110" s="45"/>
      <c r="AH110" s="35"/>
      <c r="AI110" s="35"/>
      <c r="IW110" s="45"/>
      <c r="IX110" s="45"/>
    </row>
    <row r="111" spans="1:258" ht="11.85" customHeight="1" x14ac:dyDescent="0.3">
      <c r="A111" s="45" t="str">
        <f t="shared" si="3"/>
        <v/>
      </c>
      <c r="B111" s="45" t="str">
        <f t="shared" si="4"/>
        <v/>
      </c>
      <c r="C111" s="45" t="str">
        <f>IF($D$42,[1]!obMake("RV"&amp;ROW(),obLibs&amp;"net.finmath.montecarlo.RandomVariable",[1]!obcall("",$C$33,"getInitialMargin",[1]!obMake("","double",$B111),LIBORMarketModel!$J$15,[1]!obMake("","String","EUR"),[1]!obcall("SensitivityMode",$B$7&amp;"$SensitivityMode","valueOf",[1]!obMake("","String",$D$47)),$B$37:$D$37)),"")</f>
        <v/>
      </c>
      <c r="D111" s="69" t="str">
        <f>IF($D$42,[1]!obget([1]!obcall("",$C111,"getAverage")),"")</f>
        <v/>
      </c>
      <c r="E111" s="72" t="str">
        <f>IF(AND($D$41,$F$38&gt;=$B111),[1]!obget([1]!obcall("",[1]!obcall("",$C$33,"getInitialMargin",[1]!obMake("","double",$B111),LIBORMarketModel!$J$15,[1]!obMake("","String","EUR"),[1]!obcall("SensitivityMode",$B$7&amp;"$SensitivityMode","valueOf",[1]!obMake("","String",E$47)),$B$37:$D$37),"getAverage")),"")</f>
        <v/>
      </c>
      <c r="F111" s="72" t="str">
        <f>IF(AND($D$40,$F$38&gt;=$B111),[1]!obget([1]!obcall("",[1]!obcall("",$C$33,"getInitialMargin",[1]!obMake("","double",$B111),LIBORMarketModel!$J$15,[1]!obMake("","String","EUR"),[1]!obcall("SensitivityMode",$B$7&amp;"$SensitivityMode","valueOf",[1]!obMake("","String",F$47)),$B$37:$D$37),"getAverage")),"")</f>
        <v/>
      </c>
      <c r="G111" s="70" t="str">
        <f>IF($D$42,[1]!obget([1]!obcall("",$C111,"getQuantile",[1]!obMake("","double",G$47))),"")</f>
        <v/>
      </c>
      <c r="H111" s="70" t="str">
        <f>IF($D$42,[1]!obget([1]!obcall("",$C111,"getQuantile",[1]!obMake("","double",H$47))),"")</f>
        <v/>
      </c>
      <c r="I111" s="70" t="str">
        <f>IF($D$42,[1]!obget([1]!obcall("",$C111,"get",[1]!obMake("","int",COLUMN()))),"")</f>
        <v/>
      </c>
      <c r="J111" s="55" t="str">
        <f>IF($D$42,[1]!obget([1]!obcall("",$C111,"get",[1]!obMake("","int",COLUMN()))),"")</f>
        <v/>
      </c>
      <c r="K111" s="55" t="str">
        <f>IF($D$42,[1]!obget([1]!obcall("",$C111,"get",[1]!obMake("","int",COLUMN()))),"")</f>
        <v/>
      </c>
      <c r="L111" s="55" t="str">
        <f>IF($D$42,[1]!obget([1]!obcall("",$C111,"get",[1]!obMake("","int",COLUMN()))),"")</f>
        <v/>
      </c>
      <c r="M111" s="55" t="str">
        <f>IF($D$42,[1]!obget([1]!obcall("",$C111,"get",[1]!obMake("","int",COLUMN()))),"")</f>
        <v/>
      </c>
      <c r="N111" s="55" t="str">
        <f>IF($D$42,[1]!obget([1]!obcall("",$C111,"get",[1]!obMake("","int",COLUMN()))),"")</f>
        <v/>
      </c>
      <c r="O111" s="55" t="str">
        <f>IF($D$42,[1]!obget([1]!obcall("",$C111,"get",[1]!obMake("","int",COLUMN()))),"")</f>
        <v/>
      </c>
      <c r="P111" s="55" t="str">
        <f>IF($D$42,[1]!obget([1]!obcall("",$C111,"get",[1]!obMake("","int",COLUMN()))),"")</f>
        <v/>
      </c>
      <c r="Q111" s="55" t="str">
        <f>IF($D$42,[1]!obget([1]!obcall("",$C111,"get",[1]!obMake("","int",COLUMN()))),"")</f>
        <v/>
      </c>
      <c r="R111" s="55" t="str">
        <f>IF($D$42,[1]!obget([1]!obcall("",$C111,"get",[1]!obMake("","int",COLUMN()))),"")</f>
        <v/>
      </c>
      <c r="S111" s="45"/>
      <c r="T111" s="45"/>
      <c r="U111" s="45"/>
      <c r="V111" s="45"/>
      <c r="W111" s="45"/>
      <c r="X111" s="45"/>
      <c r="AH111" s="35"/>
      <c r="AI111" s="35"/>
      <c r="IW111" s="45"/>
      <c r="IX111" s="45"/>
    </row>
    <row r="112" spans="1:258" ht="11.85" customHeight="1" x14ac:dyDescent="0.3">
      <c r="A112" s="45" t="str">
        <f t="shared" si="3"/>
        <v/>
      </c>
      <c r="B112" s="45" t="str">
        <f t="shared" si="4"/>
        <v/>
      </c>
      <c r="C112" s="45" t="str">
        <f>IF($D$42,[1]!obMake("RV"&amp;ROW(),obLibs&amp;"net.finmath.montecarlo.RandomVariable",[1]!obcall("",$C$33,"getInitialMargin",[1]!obMake("","double",$B112),LIBORMarketModel!$J$15,[1]!obMake("","String","EUR"),[1]!obcall("SensitivityMode",$B$7&amp;"$SensitivityMode","valueOf",[1]!obMake("","String",$D$47)),$B$37:$D$37)),"")</f>
        <v/>
      </c>
      <c r="D112" s="69" t="str">
        <f>IF($D$42,[1]!obget([1]!obcall("",$C112,"getAverage")),"")</f>
        <v/>
      </c>
      <c r="E112" s="72" t="str">
        <f>IF(AND($D$41,$F$38&gt;=$B112),[1]!obget([1]!obcall("",[1]!obcall("",$C$33,"getInitialMargin",[1]!obMake("","double",$B112),LIBORMarketModel!$J$15,[1]!obMake("","String","EUR"),[1]!obcall("SensitivityMode",$B$7&amp;"$SensitivityMode","valueOf",[1]!obMake("","String",E$47)),$B$37:$D$37),"getAverage")),"")</f>
        <v/>
      </c>
      <c r="F112" s="72" t="str">
        <f>IF(AND($D$40,$F$38&gt;=$B112),[1]!obget([1]!obcall("",[1]!obcall("",$C$33,"getInitialMargin",[1]!obMake("","double",$B112),LIBORMarketModel!$J$15,[1]!obMake("","String","EUR"),[1]!obcall("SensitivityMode",$B$7&amp;"$SensitivityMode","valueOf",[1]!obMake("","String",F$47)),$B$37:$D$37),"getAverage")),"")</f>
        <v/>
      </c>
      <c r="G112" s="70" t="str">
        <f>IF($D$42,[1]!obget([1]!obcall("",$C112,"getQuantile",[1]!obMake("","double",G$47))),"")</f>
        <v/>
      </c>
      <c r="H112" s="70" t="str">
        <f>IF($D$42,[1]!obget([1]!obcall("",$C112,"getQuantile",[1]!obMake("","double",H$47))),"")</f>
        <v/>
      </c>
      <c r="I112" s="70" t="str">
        <f>IF($D$42,[1]!obget([1]!obcall("",$C112,"get",[1]!obMake("","int",COLUMN()))),"")</f>
        <v/>
      </c>
      <c r="J112" s="55" t="str">
        <f>IF($D$42,[1]!obget([1]!obcall("",$C112,"get",[1]!obMake("","int",COLUMN()))),"")</f>
        <v/>
      </c>
      <c r="K112" s="55" t="str">
        <f>IF($D$42,[1]!obget([1]!obcall("",$C112,"get",[1]!obMake("","int",COLUMN()))),"")</f>
        <v/>
      </c>
      <c r="L112" s="55" t="str">
        <f>IF($D$42,[1]!obget([1]!obcall("",$C112,"get",[1]!obMake("","int",COLUMN()))),"")</f>
        <v/>
      </c>
      <c r="M112" s="55" t="str">
        <f>IF($D$42,[1]!obget([1]!obcall("",$C112,"get",[1]!obMake("","int",COLUMN()))),"")</f>
        <v/>
      </c>
      <c r="N112" s="55" t="str">
        <f>IF($D$42,[1]!obget([1]!obcall("",$C112,"get",[1]!obMake("","int",COLUMN()))),"")</f>
        <v/>
      </c>
      <c r="O112" s="55" t="str">
        <f>IF($D$42,[1]!obget([1]!obcall("",$C112,"get",[1]!obMake("","int",COLUMN()))),"")</f>
        <v/>
      </c>
      <c r="P112" s="55" t="str">
        <f>IF($D$42,[1]!obget([1]!obcall("",$C112,"get",[1]!obMake("","int",COLUMN()))),"")</f>
        <v/>
      </c>
      <c r="Q112" s="55" t="str">
        <f>IF($D$42,[1]!obget([1]!obcall("",$C112,"get",[1]!obMake("","int",COLUMN()))),"")</f>
        <v/>
      </c>
      <c r="R112" s="55" t="str">
        <f>IF($D$42,[1]!obget([1]!obcall("",$C112,"get",[1]!obMake("","int",COLUMN()))),"")</f>
        <v/>
      </c>
      <c r="S112" s="45"/>
      <c r="T112" s="45"/>
      <c r="U112" s="45"/>
      <c r="V112" s="45"/>
      <c r="W112" s="45"/>
      <c r="X112" s="45"/>
      <c r="AH112" s="35"/>
      <c r="AI112" s="35"/>
      <c r="IW112" s="45"/>
      <c r="IX112" s="45"/>
    </row>
    <row r="113" spans="1:258" ht="11.85" customHeight="1" x14ac:dyDescent="0.3">
      <c r="A113" s="45" t="str">
        <f t="shared" ref="A113:A176" si="5">IF(OR($D$42,$D$40,$D$41),IF(MOD((ROW(A113)-ROW($A$48))*$E$38,$F$38/10)&lt;0.0001,(ROW(A113)-ROW($A$48))*$E$38,""),"")</f>
        <v/>
      </c>
      <c r="B113" s="45" t="str">
        <f t="shared" si="4"/>
        <v/>
      </c>
      <c r="C113" s="45" t="str">
        <f>IF($D$42,[1]!obMake("RV"&amp;ROW(),obLibs&amp;"net.finmath.montecarlo.RandomVariable",[1]!obcall("",$C$33,"getInitialMargin",[1]!obMake("","double",$B113),LIBORMarketModel!$J$15,[1]!obMake("","String","EUR"),[1]!obcall("SensitivityMode",$B$7&amp;"$SensitivityMode","valueOf",[1]!obMake("","String",$D$47)),$B$37:$D$37)),"")</f>
        <v/>
      </c>
      <c r="D113" s="69" t="str">
        <f>IF($D$42,[1]!obget([1]!obcall("",$C113,"getAverage")),"")</f>
        <v/>
      </c>
      <c r="E113" s="72" t="str">
        <f>IF(AND($D$41,$F$38&gt;=$B113),[1]!obget([1]!obcall("",[1]!obcall("",$C$33,"getInitialMargin",[1]!obMake("","double",$B113),LIBORMarketModel!$J$15,[1]!obMake("","String","EUR"),[1]!obcall("SensitivityMode",$B$7&amp;"$SensitivityMode","valueOf",[1]!obMake("","String",E$47)),$B$37:$D$37),"getAverage")),"")</f>
        <v/>
      </c>
      <c r="F113" s="72" t="str">
        <f>IF(AND($D$40,$F$38&gt;=$B113),[1]!obget([1]!obcall("",[1]!obcall("",$C$33,"getInitialMargin",[1]!obMake("","double",$B113),LIBORMarketModel!$J$15,[1]!obMake("","String","EUR"),[1]!obcall("SensitivityMode",$B$7&amp;"$SensitivityMode","valueOf",[1]!obMake("","String",F$47)),$B$37:$D$37),"getAverage")),"")</f>
        <v/>
      </c>
      <c r="G113" s="70" t="str">
        <f>IF($D$42,[1]!obget([1]!obcall("",$C113,"getQuantile",[1]!obMake("","double",G$47))),"")</f>
        <v/>
      </c>
      <c r="H113" s="70" t="str">
        <f>IF($D$42,[1]!obget([1]!obcall("",$C113,"getQuantile",[1]!obMake("","double",H$47))),"")</f>
        <v/>
      </c>
      <c r="I113" s="70" t="str">
        <f>IF($D$42,[1]!obget([1]!obcall("",$C113,"get",[1]!obMake("","int",COLUMN()))),"")</f>
        <v/>
      </c>
      <c r="J113" s="55" t="str">
        <f>IF($D$42,[1]!obget([1]!obcall("",$C113,"get",[1]!obMake("","int",COLUMN()))),"")</f>
        <v/>
      </c>
      <c r="K113" s="55" t="str">
        <f>IF($D$42,[1]!obget([1]!obcall("",$C113,"get",[1]!obMake("","int",COLUMN()))),"")</f>
        <v/>
      </c>
      <c r="L113" s="55" t="str">
        <f>IF($D$42,[1]!obget([1]!obcall("",$C113,"get",[1]!obMake("","int",COLUMN()))),"")</f>
        <v/>
      </c>
      <c r="M113" s="55" t="str">
        <f>IF($D$42,[1]!obget([1]!obcall("",$C113,"get",[1]!obMake("","int",COLUMN()))),"")</f>
        <v/>
      </c>
      <c r="N113" s="55" t="str">
        <f>IF($D$42,[1]!obget([1]!obcall("",$C113,"get",[1]!obMake("","int",COLUMN()))),"")</f>
        <v/>
      </c>
      <c r="O113" s="55" t="str">
        <f>IF($D$42,[1]!obget([1]!obcall("",$C113,"get",[1]!obMake("","int",COLUMN()))),"")</f>
        <v/>
      </c>
      <c r="P113" s="55" t="str">
        <f>IF($D$42,[1]!obget([1]!obcall("",$C113,"get",[1]!obMake("","int",COLUMN()))),"")</f>
        <v/>
      </c>
      <c r="Q113" s="55" t="str">
        <f>IF($D$42,[1]!obget([1]!obcall("",$C113,"get",[1]!obMake("","int",COLUMN()))),"")</f>
        <v/>
      </c>
      <c r="R113" s="55" t="str">
        <f>IF($D$42,[1]!obget([1]!obcall("",$C113,"get",[1]!obMake("","int",COLUMN()))),"")</f>
        <v/>
      </c>
      <c r="S113" s="45"/>
      <c r="T113" s="45"/>
      <c r="U113" s="45"/>
      <c r="V113" s="45"/>
      <c r="W113" s="45"/>
      <c r="X113" s="45"/>
      <c r="AH113" s="35"/>
      <c r="AI113" s="35"/>
      <c r="IW113" s="45"/>
      <c r="IX113" s="45"/>
    </row>
    <row r="114" spans="1:258" ht="11.85" customHeight="1" x14ac:dyDescent="0.3">
      <c r="A114" s="45" t="str">
        <f t="shared" si="5"/>
        <v/>
      </c>
      <c r="B114" s="45" t="str">
        <f t="shared" ref="B114:B177" si="6">IF(IF(OR($D$42,$D$40,$D$41),(ROW(A116)-ROW($A$50))*$E$38,"")&lt;=$F$38,IF(OR($D$42,$D$40,$D$41),(ROW(A116)-ROW($A$50))*$E$38,""),"")</f>
        <v/>
      </c>
      <c r="C114" s="45" t="str">
        <f>IF($D$42,[1]!obMake("RV"&amp;ROW(),obLibs&amp;"net.finmath.montecarlo.RandomVariable",[1]!obcall("",$C$33,"getInitialMargin",[1]!obMake("","double",$B114),LIBORMarketModel!$J$15,[1]!obMake("","String","EUR"),[1]!obcall("SensitivityMode",$B$7&amp;"$SensitivityMode","valueOf",[1]!obMake("","String",$D$47)),$B$37:$D$37)),"")</f>
        <v/>
      </c>
      <c r="D114" s="69" t="str">
        <f>IF($D$42,[1]!obget([1]!obcall("",$C114,"getAverage")),"")</f>
        <v/>
      </c>
      <c r="E114" s="72" t="str">
        <f>IF(AND($D$41,$F$38&gt;=$B114),[1]!obget([1]!obcall("",[1]!obcall("",$C$33,"getInitialMargin",[1]!obMake("","double",$B114),LIBORMarketModel!$J$15,[1]!obMake("","String","EUR"),[1]!obcall("SensitivityMode",$B$7&amp;"$SensitivityMode","valueOf",[1]!obMake("","String",E$47)),$B$37:$D$37),"getAverage")),"")</f>
        <v/>
      </c>
      <c r="F114" s="72" t="str">
        <f>IF(AND($D$40,$F$38&gt;=$B114),[1]!obget([1]!obcall("",[1]!obcall("",$C$33,"getInitialMargin",[1]!obMake("","double",$B114),LIBORMarketModel!$J$15,[1]!obMake("","String","EUR"),[1]!obcall("SensitivityMode",$B$7&amp;"$SensitivityMode","valueOf",[1]!obMake("","String",F$47)),$B$37:$D$37),"getAverage")),"")</f>
        <v/>
      </c>
      <c r="G114" s="70" t="str">
        <f>IF($D$42,[1]!obget([1]!obcall("",$C114,"getQuantile",[1]!obMake("","double",G$47))),"")</f>
        <v/>
      </c>
      <c r="H114" s="70" t="str">
        <f>IF($D$42,[1]!obget([1]!obcall("",$C114,"getQuantile",[1]!obMake("","double",H$47))),"")</f>
        <v/>
      </c>
      <c r="I114" s="70" t="str">
        <f>IF($D$42,[1]!obget([1]!obcall("",$C114,"get",[1]!obMake("","int",COLUMN()))),"")</f>
        <v/>
      </c>
      <c r="J114" s="55" t="str">
        <f>IF($D$42,[1]!obget([1]!obcall("",$C114,"get",[1]!obMake("","int",COLUMN()))),"")</f>
        <v/>
      </c>
      <c r="K114" s="55" t="str">
        <f>IF($D$42,[1]!obget([1]!obcall("",$C114,"get",[1]!obMake("","int",COLUMN()))),"")</f>
        <v/>
      </c>
      <c r="L114" s="55" t="str">
        <f>IF($D$42,[1]!obget([1]!obcall("",$C114,"get",[1]!obMake("","int",COLUMN()))),"")</f>
        <v/>
      </c>
      <c r="M114" s="55" t="str">
        <f>IF($D$42,[1]!obget([1]!obcall("",$C114,"get",[1]!obMake("","int",COLUMN()))),"")</f>
        <v/>
      </c>
      <c r="N114" s="55" t="str">
        <f>IF($D$42,[1]!obget([1]!obcall("",$C114,"get",[1]!obMake("","int",COLUMN()))),"")</f>
        <v/>
      </c>
      <c r="O114" s="55" t="str">
        <f>IF($D$42,[1]!obget([1]!obcall("",$C114,"get",[1]!obMake("","int",COLUMN()))),"")</f>
        <v/>
      </c>
      <c r="P114" s="55" t="str">
        <f>IF($D$42,[1]!obget([1]!obcall("",$C114,"get",[1]!obMake("","int",COLUMN()))),"")</f>
        <v/>
      </c>
      <c r="Q114" s="55" t="str">
        <f>IF($D$42,[1]!obget([1]!obcall("",$C114,"get",[1]!obMake("","int",COLUMN()))),"")</f>
        <v/>
      </c>
      <c r="R114" s="55" t="str">
        <f>IF($D$42,[1]!obget([1]!obcall("",$C114,"get",[1]!obMake("","int",COLUMN()))),"")</f>
        <v/>
      </c>
      <c r="S114" s="45"/>
      <c r="T114" s="45"/>
      <c r="U114" s="45"/>
      <c r="V114" s="45"/>
      <c r="W114" s="45"/>
      <c r="X114" s="45"/>
      <c r="AH114" s="35"/>
      <c r="AI114" s="35"/>
      <c r="IW114" s="45"/>
      <c r="IX114" s="45"/>
    </row>
    <row r="115" spans="1:258" ht="11.85" customHeight="1" x14ac:dyDescent="0.3">
      <c r="A115" s="45" t="str">
        <f t="shared" si="5"/>
        <v/>
      </c>
      <c r="B115" s="45" t="str">
        <f t="shared" si="6"/>
        <v/>
      </c>
      <c r="C115" s="45" t="str">
        <f>IF($D$42,[1]!obMake("RV"&amp;ROW(),obLibs&amp;"net.finmath.montecarlo.RandomVariable",[1]!obcall("",$C$33,"getInitialMargin",[1]!obMake("","double",$B115),LIBORMarketModel!$J$15,[1]!obMake("","String","EUR"),[1]!obcall("SensitivityMode",$B$7&amp;"$SensitivityMode","valueOf",[1]!obMake("","String",$D$47)),$B$37:$D$37)),"")</f>
        <v/>
      </c>
      <c r="D115" s="69" t="str">
        <f>IF($D$42,[1]!obget([1]!obcall("",$C115,"getAverage")),"")</f>
        <v/>
      </c>
      <c r="E115" s="72" t="str">
        <f>IF(AND($D$41,$F$38&gt;=$B115),[1]!obget([1]!obcall("",[1]!obcall("",$C$33,"getInitialMargin",[1]!obMake("","double",$B115),LIBORMarketModel!$J$15,[1]!obMake("","String","EUR"),[1]!obcall("SensitivityMode",$B$7&amp;"$SensitivityMode","valueOf",[1]!obMake("","String",E$47)),$B$37:$D$37),"getAverage")),"")</f>
        <v/>
      </c>
      <c r="F115" s="72" t="str">
        <f>IF(AND($D$40,$F$38&gt;=$B115),[1]!obget([1]!obcall("",[1]!obcall("",$C$33,"getInitialMargin",[1]!obMake("","double",$B115),LIBORMarketModel!$J$15,[1]!obMake("","String","EUR"),[1]!obcall("SensitivityMode",$B$7&amp;"$SensitivityMode","valueOf",[1]!obMake("","String",F$47)),$B$37:$D$37),"getAverage")),"")</f>
        <v/>
      </c>
      <c r="G115" s="70" t="str">
        <f>IF($D$42,[1]!obget([1]!obcall("",$C115,"getQuantile",[1]!obMake("","double",G$47))),"")</f>
        <v/>
      </c>
      <c r="H115" s="70" t="str">
        <f>IF($D$42,[1]!obget([1]!obcall("",$C115,"getQuantile",[1]!obMake("","double",H$47))),"")</f>
        <v/>
      </c>
      <c r="I115" s="70" t="str">
        <f>IF($D$42,[1]!obget([1]!obcall("",$C115,"get",[1]!obMake("","int",COLUMN()))),"")</f>
        <v/>
      </c>
      <c r="J115" s="55" t="str">
        <f>IF($D$42,[1]!obget([1]!obcall("",$C115,"get",[1]!obMake("","int",COLUMN()))),"")</f>
        <v/>
      </c>
      <c r="K115" s="55" t="str">
        <f>IF($D$42,[1]!obget([1]!obcall("",$C115,"get",[1]!obMake("","int",COLUMN()))),"")</f>
        <v/>
      </c>
      <c r="L115" s="55" t="str">
        <f>IF($D$42,[1]!obget([1]!obcall("",$C115,"get",[1]!obMake("","int",COLUMN()))),"")</f>
        <v/>
      </c>
      <c r="M115" s="55" t="str">
        <f>IF($D$42,[1]!obget([1]!obcall("",$C115,"get",[1]!obMake("","int",COLUMN()))),"")</f>
        <v/>
      </c>
      <c r="N115" s="55" t="str">
        <f>IF($D$42,[1]!obget([1]!obcall("",$C115,"get",[1]!obMake("","int",COLUMN()))),"")</f>
        <v/>
      </c>
      <c r="O115" s="55" t="str">
        <f>IF($D$42,[1]!obget([1]!obcall("",$C115,"get",[1]!obMake("","int",COLUMN()))),"")</f>
        <v/>
      </c>
      <c r="P115" s="55" t="str">
        <f>IF($D$42,[1]!obget([1]!obcall("",$C115,"get",[1]!obMake("","int",COLUMN()))),"")</f>
        <v/>
      </c>
      <c r="Q115" s="55" t="str">
        <f>IF($D$42,[1]!obget([1]!obcall("",$C115,"get",[1]!obMake("","int",COLUMN()))),"")</f>
        <v/>
      </c>
      <c r="R115" s="55" t="str">
        <f>IF($D$42,[1]!obget([1]!obcall("",$C115,"get",[1]!obMake("","int",COLUMN()))),"")</f>
        <v/>
      </c>
      <c r="S115" s="45"/>
      <c r="T115" s="45"/>
      <c r="U115" s="45"/>
      <c r="V115" s="45"/>
      <c r="W115" s="45"/>
      <c r="X115" s="45"/>
      <c r="AH115" s="35"/>
      <c r="AI115" s="35"/>
      <c r="IW115" s="45"/>
      <c r="IX115" s="45"/>
    </row>
    <row r="116" spans="1:258" ht="11.85" customHeight="1" x14ac:dyDescent="0.3">
      <c r="A116" s="45" t="str">
        <f t="shared" si="5"/>
        <v/>
      </c>
      <c r="B116" s="45" t="str">
        <f t="shared" si="6"/>
        <v/>
      </c>
      <c r="C116" s="45" t="str">
        <f>IF($D$42,[1]!obMake("RV"&amp;ROW(),obLibs&amp;"net.finmath.montecarlo.RandomVariable",[1]!obcall("",$C$33,"getInitialMargin",[1]!obMake("","double",$B116),LIBORMarketModel!$J$15,[1]!obMake("","String","EUR"),[1]!obcall("SensitivityMode",$B$7&amp;"$SensitivityMode","valueOf",[1]!obMake("","String",$D$47)),$B$37:$D$37)),"")</f>
        <v/>
      </c>
      <c r="D116" s="69" t="str">
        <f>IF($D$42,[1]!obget([1]!obcall("",$C116,"getAverage")),"")</f>
        <v/>
      </c>
      <c r="E116" s="72" t="str">
        <f>IF(AND($D$41,$F$38&gt;=$B116),[1]!obget([1]!obcall("",[1]!obcall("",$C$33,"getInitialMargin",[1]!obMake("","double",$B116),LIBORMarketModel!$J$15,[1]!obMake("","String","EUR"),[1]!obcall("SensitivityMode",$B$7&amp;"$SensitivityMode","valueOf",[1]!obMake("","String",E$47)),$B$37:$D$37),"getAverage")),"")</f>
        <v/>
      </c>
      <c r="F116" s="72" t="str">
        <f>IF(AND($D$40,$F$38&gt;=$B116),[1]!obget([1]!obcall("",[1]!obcall("",$C$33,"getInitialMargin",[1]!obMake("","double",$B116),LIBORMarketModel!$J$15,[1]!obMake("","String","EUR"),[1]!obcall("SensitivityMode",$B$7&amp;"$SensitivityMode","valueOf",[1]!obMake("","String",F$47)),$B$37:$D$37),"getAverage")),"")</f>
        <v/>
      </c>
      <c r="G116" s="70" t="str">
        <f>IF($D$42,[1]!obget([1]!obcall("",$C116,"getQuantile",[1]!obMake("","double",G$47))),"")</f>
        <v/>
      </c>
      <c r="H116" s="70" t="str">
        <f>IF($D$42,[1]!obget([1]!obcall("",$C116,"getQuantile",[1]!obMake("","double",H$47))),"")</f>
        <v/>
      </c>
      <c r="I116" s="70" t="str">
        <f>IF($D$42,[1]!obget([1]!obcall("",$C116,"get",[1]!obMake("","int",COLUMN()))),"")</f>
        <v/>
      </c>
      <c r="J116" s="55" t="str">
        <f>IF($D$42,[1]!obget([1]!obcall("",$C116,"get",[1]!obMake("","int",COLUMN()))),"")</f>
        <v/>
      </c>
      <c r="K116" s="55" t="str">
        <f>IF($D$42,[1]!obget([1]!obcall("",$C116,"get",[1]!obMake("","int",COLUMN()))),"")</f>
        <v/>
      </c>
      <c r="L116" s="55" t="str">
        <f>IF($D$42,[1]!obget([1]!obcall("",$C116,"get",[1]!obMake("","int",COLUMN()))),"")</f>
        <v/>
      </c>
      <c r="M116" s="55" t="str">
        <f>IF($D$42,[1]!obget([1]!obcall("",$C116,"get",[1]!obMake("","int",COLUMN()))),"")</f>
        <v/>
      </c>
      <c r="N116" s="55" t="str">
        <f>IF($D$42,[1]!obget([1]!obcall("",$C116,"get",[1]!obMake("","int",COLUMN()))),"")</f>
        <v/>
      </c>
      <c r="O116" s="55" t="str">
        <f>IF($D$42,[1]!obget([1]!obcall("",$C116,"get",[1]!obMake("","int",COLUMN()))),"")</f>
        <v/>
      </c>
      <c r="P116" s="55" t="str">
        <f>IF($D$42,[1]!obget([1]!obcall("",$C116,"get",[1]!obMake("","int",COLUMN()))),"")</f>
        <v/>
      </c>
      <c r="Q116" s="55" t="str">
        <f>IF($D$42,[1]!obget([1]!obcall("",$C116,"get",[1]!obMake("","int",COLUMN()))),"")</f>
        <v/>
      </c>
      <c r="R116" s="55" t="str">
        <f>IF($D$42,[1]!obget([1]!obcall("",$C116,"get",[1]!obMake("","int",COLUMN()))),"")</f>
        <v/>
      </c>
      <c r="S116" s="45"/>
      <c r="T116" s="45"/>
      <c r="U116" s="45"/>
      <c r="V116" s="45"/>
      <c r="W116" s="45"/>
      <c r="X116" s="45"/>
      <c r="AH116" s="35"/>
      <c r="AI116" s="35"/>
      <c r="IW116" s="45"/>
      <c r="IX116" s="45"/>
    </row>
    <row r="117" spans="1:258" ht="11.85" customHeight="1" x14ac:dyDescent="0.3">
      <c r="A117" s="45" t="str">
        <f t="shared" si="5"/>
        <v/>
      </c>
      <c r="B117" s="45" t="str">
        <f t="shared" si="6"/>
        <v/>
      </c>
      <c r="C117" s="45" t="str">
        <f>IF($D$42,[1]!obMake("RV"&amp;ROW(),obLibs&amp;"net.finmath.montecarlo.RandomVariable",[1]!obcall("",$C$33,"getInitialMargin",[1]!obMake("","double",$B117),LIBORMarketModel!$J$15,[1]!obMake("","String","EUR"),[1]!obcall("SensitivityMode",$B$7&amp;"$SensitivityMode","valueOf",[1]!obMake("","String",$D$47)),$B$37:$D$37)),"")</f>
        <v/>
      </c>
      <c r="D117" s="69" t="str">
        <f>IF($D$42,[1]!obget([1]!obcall("",$C117,"getAverage")),"")</f>
        <v/>
      </c>
      <c r="E117" s="72" t="str">
        <f>IF(AND($D$41,$F$38&gt;=$B117),[1]!obget([1]!obcall("",[1]!obcall("",$C$33,"getInitialMargin",[1]!obMake("","double",$B117),LIBORMarketModel!$J$15,[1]!obMake("","String","EUR"),[1]!obcall("SensitivityMode",$B$7&amp;"$SensitivityMode","valueOf",[1]!obMake("","String",E$47)),$B$37:$D$37),"getAverage")),"")</f>
        <v/>
      </c>
      <c r="F117" s="72" t="str">
        <f>IF(AND($D$40,$F$38&gt;=$B117),[1]!obget([1]!obcall("",[1]!obcall("",$C$33,"getInitialMargin",[1]!obMake("","double",$B117),LIBORMarketModel!$J$15,[1]!obMake("","String","EUR"),[1]!obcall("SensitivityMode",$B$7&amp;"$SensitivityMode","valueOf",[1]!obMake("","String",F$47)),$B$37:$D$37),"getAverage")),"")</f>
        <v/>
      </c>
      <c r="G117" s="70" t="str">
        <f>IF($D$42,[1]!obget([1]!obcall("",$C117,"getQuantile",[1]!obMake("","double",G$47))),"")</f>
        <v/>
      </c>
      <c r="H117" s="70" t="str">
        <f>IF($D$42,[1]!obget([1]!obcall("",$C117,"getQuantile",[1]!obMake("","double",H$47))),"")</f>
        <v/>
      </c>
      <c r="I117" s="70" t="str">
        <f>IF($D$42,[1]!obget([1]!obcall("",$C117,"get",[1]!obMake("","int",COLUMN()))),"")</f>
        <v/>
      </c>
      <c r="J117" s="55" t="str">
        <f>IF($D$42,[1]!obget([1]!obcall("",$C117,"get",[1]!obMake("","int",COLUMN()))),"")</f>
        <v/>
      </c>
      <c r="K117" s="55" t="str">
        <f>IF($D$42,[1]!obget([1]!obcall("",$C117,"get",[1]!obMake("","int",COLUMN()))),"")</f>
        <v/>
      </c>
      <c r="L117" s="55" t="str">
        <f>IF($D$42,[1]!obget([1]!obcall("",$C117,"get",[1]!obMake("","int",COLUMN()))),"")</f>
        <v/>
      </c>
      <c r="M117" s="55" t="str">
        <f>IF($D$42,[1]!obget([1]!obcall("",$C117,"get",[1]!obMake("","int",COLUMN()))),"")</f>
        <v/>
      </c>
      <c r="N117" s="55" t="str">
        <f>IF($D$42,[1]!obget([1]!obcall("",$C117,"get",[1]!obMake("","int",COLUMN()))),"")</f>
        <v/>
      </c>
      <c r="O117" s="55" t="str">
        <f>IF($D$42,[1]!obget([1]!obcall("",$C117,"get",[1]!obMake("","int",COLUMN()))),"")</f>
        <v/>
      </c>
      <c r="P117" s="55" t="str">
        <f>IF($D$42,[1]!obget([1]!obcall("",$C117,"get",[1]!obMake("","int",COLUMN()))),"")</f>
        <v/>
      </c>
      <c r="Q117" s="55" t="str">
        <f>IF($D$42,[1]!obget([1]!obcall("",$C117,"get",[1]!obMake("","int",COLUMN()))),"")</f>
        <v/>
      </c>
      <c r="R117" s="55" t="str">
        <f>IF($D$42,[1]!obget([1]!obcall("",$C117,"get",[1]!obMake("","int",COLUMN()))),"")</f>
        <v/>
      </c>
      <c r="S117" s="45"/>
      <c r="T117" s="45"/>
      <c r="U117" s="45"/>
      <c r="V117" s="45"/>
      <c r="W117" s="45"/>
      <c r="X117" s="45"/>
      <c r="AH117" s="35"/>
      <c r="AI117" s="35"/>
      <c r="IW117" s="45"/>
      <c r="IX117" s="45"/>
    </row>
    <row r="118" spans="1:258" ht="11.85" customHeight="1" x14ac:dyDescent="0.3">
      <c r="A118" s="45" t="str">
        <f t="shared" si="5"/>
        <v/>
      </c>
      <c r="B118" s="45" t="str">
        <f t="shared" si="6"/>
        <v/>
      </c>
      <c r="C118" s="45" t="str">
        <f>IF($D$42,[1]!obMake("RV"&amp;ROW(),obLibs&amp;"net.finmath.montecarlo.RandomVariable",[1]!obcall("",$C$33,"getInitialMargin",[1]!obMake("","double",$B118),LIBORMarketModel!$J$15,[1]!obMake("","String","EUR"),[1]!obcall("SensitivityMode",$B$7&amp;"$SensitivityMode","valueOf",[1]!obMake("","String",$D$47)),$B$37:$D$37)),"")</f>
        <v/>
      </c>
      <c r="D118" s="69" t="str">
        <f>IF($D$42,[1]!obget([1]!obcall("",$C118,"getAverage")),"")</f>
        <v/>
      </c>
      <c r="E118" s="72" t="str">
        <f>IF(AND($D$41,$F$38&gt;=$B118),[1]!obget([1]!obcall("",[1]!obcall("",$C$33,"getInitialMargin",[1]!obMake("","double",$B118),LIBORMarketModel!$J$15,[1]!obMake("","String","EUR"),[1]!obcall("SensitivityMode",$B$7&amp;"$SensitivityMode","valueOf",[1]!obMake("","String",E$47)),$B$37:$D$37),"getAverage")),"")</f>
        <v/>
      </c>
      <c r="F118" s="72" t="str">
        <f>IF(AND($D$40,$F$38&gt;=$B118),[1]!obget([1]!obcall("",[1]!obcall("",$C$33,"getInitialMargin",[1]!obMake("","double",$B118),LIBORMarketModel!$J$15,[1]!obMake("","String","EUR"),[1]!obcall("SensitivityMode",$B$7&amp;"$SensitivityMode","valueOf",[1]!obMake("","String",F$47)),$B$37:$D$37),"getAverage")),"")</f>
        <v/>
      </c>
      <c r="G118" s="70" t="str">
        <f>IF($D$42,[1]!obget([1]!obcall("",$C118,"getQuantile",[1]!obMake("","double",G$47))),"")</f>
        <v/>
      </c>
      <c r="H118" s="70" t="str">
        <f>IF($D$42,[1]!obget([1]!obcall("",$C118,"getQuantile",[1]!obMake("","double",H$47))),"")</f>
        <v/>
      </c>
      <c r="I118" s="70" t="str">
        <f>IF($D$42,[1]!obget([1]!obcall("",$C118,"get",[1]!obMake("","int",COLUMN()))),"")</f>
        <v/>
      </c>
      <c r="J118" s="55" t="str">
        <f>IF($D$42,[1]!obget([1]!obcall("",$C118,"get",[1]!obMake("","int",COLUMN()))),"")</f>
        <v/>
      </c>
      <c r="K118" s="55" t="str">
        <f>IF($D$42,[1]!obget([1]!obcall("",$C118,"get",[1]!obMake("","int",COLUMN()))),"")</f>
        <v/>
      </c>
      <c r="L118" s="55" t="str">
        <f>IF($D$42,[1]!obget([1]!obcall("",$C118,"get",[1]!obMake("","int",COLUMN()))),"")</f>
        <v/>
      </c>
      <c r="M118" s="55" t="str">
        <f>IF($D$42,[1]!obget([1]!obcall("",$C118,"get",[1]!obMake("","int",COLUMN()))),"")</f>
        <v/>
      </c>
      <c r="N118" s="55" t="str">
        <f>IF($D$42,[1]!obget([1]!obcall("",$C118,"get",[1]!obMake("","int",COLUMN()))),"")</f>
        <v/>
      </c>
      <c r="O118" s="55" t="str">
        <f>IF($D$42,[1]!obget([1]!obcall("",$C118,"get",[1]!obMake("","int",COLUMN()))),"")</f>
        <v/>
      </c>
      <c r="P118" s="55" t="str">
        <f>IF($D$42,[1]!obget([1]!obcall("",$C118,"get",[1]!obMake("","int",COLUMN()))),"")</f>
        <v/>
      </c>
      <c r="Q118" s="55" t="str">
        <f>IF($D$42,[1]!obget([1]!obcall("",$C118,"get",[1]!obMake("","int",COLUMN()))),"")</f>
        <v/>
      </c>
      <c r="R118" s="55" t="str">
        <f>IF($D$42,[1]!obget([1]!obcall("",$C118,"get",[1]!obMake("","int",COLUMN()))),"")</f>
        <v/>
      </c>
      <c r="S118" s="45"/>
      <c r="T118" s="45"/>
      <c r="U118" s="45"/>
      <c r="V118" s="45"/>
      <c r="W118" s="45"/>
      <c r="X118" s="45"/>
      <c r="AH118" s="35"/>
      <c r="AI118" s="35"/>
      <c r="IW118" s="45"/>
      <c r="IX118" s="45"/>
    </row>
    <row r="119" spans="1:258" ht="11.85" customHeight="1" x14ac:dyDescent="0.3">
      <c r="A119" s="45" t="str">
        <f t="shared" si="5"/>
        <v/>
      </c>
      <c r="B119" s="45" t="str">
        <f t="shared" si="6"/>
        <v/>
      </c>
      <c r="C119" s="45" t="str">
        <f>IF($D$42,[1]!obMake("RV"&amp;ROW(),obLibs&amp;"net.finmath.montecarlo.RandomVariable",[1]!obcall("",$C$33,"getInitialMargin",[1]!obMake("","double",$B119),LIBORMarketModel!$J$15,[1]!obMake("","String","EUR"),[1]!obcall("SensitivityMode",$B$7&amp;"$SensitivityMode","valueOf",[1]!obMake("","String",$D$47)),$B$37:$D$37)),"")</f>
        <v/>
      </c>
      <c r="D119" s="69" t="str">
        <f>IF($D$42,[1]!obget([1]!obcall("",$C119,"getAverage")),"")</f>
        <v/>
      </c>
      <c r="E119" s="72" t="str">
        <f>IF(AND($D$41,$F$38&gt;=$B119),[1]!obget([1]!obcall("",[1]!obcall("",$C$33,"getInitialMargin",[1]!obMake("","double",$B119),LIBORMarketModel!$J$15,[1]!obMake("","String","EUR"),[1]!obcall("SensitivityMode",$B$7&amp;"$SensitivityMode","valueOf",[1]!obMake("","String",E$47)),$B$37:$D$37),"getAverage")),"")</f>
        <v/>
      </c>
      <c r="F119" s="72" t="str">
        <f>IF(AND($D$40,$F$38&gt;=$B119),[1]!obget([1]!obcall("",[1]!obcall("",$C$33,"getInitialMargin",[1]!obMake("","double",$B119),LIBORMarketModel!$J$15,[1]!obMake("","String","EUR"),[1]!obcall("SensitivityMode",$B$7&amp;"$SensitivityMode","valueOf",[1]!obMake("","String",F$47)),$B$37:$D$37),"getAverage")),"")</f>
        <v/>
      </c>
      <c r="G119" s="70" t="str">
        <f>IF($D$42,[1]!obget([1]!obcall("",$C119,"getQuantile",[1]!obMake("","double",G$47))),"")</f>
        <v/>
      </c>
      <c r="H119" s="70" t="str">
        <f>IF($D$42,[1]!obget([1]!obcall("",$C119,"getQuantile",[1]!obMake("","double",H$47))),"")</f>
        <v/>
      </c>
      <c r="I119" s="70" t="str">
        <f>IF($D$42,[1]!obget([1]!obcall("",$C119,"get",[1]!obMake("","int",COLUMN()))),"")</f>
        <v/>
      </c>
      <c r="J119" s="55" t="str">
        <f>IF($D$42,[1]!obget([1]!obcall("",$C119,"get",[1]!obMake("","int",COLUMN()))),"")</f>
        <v/>
      </c>
      <c r="K119" s="55" t="str">
        <f>IF($D$42,[1]!obget([1]!obcall("",$C119,"get",[1]!obMake("","int",COLUMN()))),"")</f>
        <v/>
      </c>
      <c r="L119" s="55" t="str">
        <f>IF($D$42,[1]!obget([1]!obcall("",$C119,"get",[1]!obMake("","int",COLUMN()))),"")</f>
        <v/>
      </c>
      <c r="M119" s="55" t="str">
        <f>IF($D$42,[1]!obget([1]!obcall("",$C119,"get",[1]!obMake("","int",COLUMN()))),"")</f>
        <v/>
      </c>
      <c r="N119" s="55" t="str">
        <f>IF($D$42,[1]!obget([1]!obcall("",$C119,"get",[1]!obMake("","int",COLUMN()))),"")</f>
        <v/>
      </c>
      <c r="O119" s="55" t="str">
        <f>IF($D$42,[1]!obget([1]!obcall("",$C119,"get",[1]!obMake("","int",COLUMN()))),"")</f>
        <v/>
      </c>
      <c r="P119" s="55" t="str">
        <f>IF($D$42,[1]!obget([1]!obcall("",$C119,"get",[1]!obMake("","int",COLUMN()))),"")</f>
        <v/>
      </c>
      <c r="Q119" s="55" t="str">
        <f>IF($D$42,[1]!obget([1]!obcall("",$C119,"get",[1]!obMake("","int",COLUMN()))),"")</f>
        <v/>
      </c>
      <c r="R119" s="55" t="str">
        <f>IF($D$42,[1]!obget([1]!obcall("",$C119,"get",[1]!obMake("","int",COLUMN()))),"")</f>
        <v/>
      </c>
      <c r="S119" s="45"/>
      <c r="T119" s="45"/>
      <c r="U119" s="45"/>
      <c r="V119" s="45"/>
      <c r="W119" s="45"/>
      <c r="X119" s="45"/>
      <c r="AH119" s="35"/>
      <c r="AI119" s="35"/>
      <c r="IW119" s="45"/>
      <c r="IX119" s="45"/>
    </row>
    <row r="120" spans="1:258" ht="11.85" customHeight="1" x14ac:dyDescent="0.3">
      <c r="A120" s="45" t="str">
        <f t="shared" si="5"/>
        <v/>
      </c>
      <c r="B120" s="45" t="str">
        <f t="shared" si="6"/>
        <v/>
      </c>
      <c r="C120" s="45" t="str">
        <f>IF($D$42,[1]!obMake("RV"&amp;ROW(),obLibs&amp;"net.finmath.montecarlo.RandomVariable",[1]!obcall("",$C$33,"getInitialMargin",[1]!obMake("","double",$B120),LIBORMarketModel!$J$15,[1]!obMake("","String","EUR"),[1]!obcall("SensitivityMode",$B$7&amp;"$SensitivityMode","valueOf",[1]!obMake("","String",$D$47)),$B$37:$D$37)),"")</f>
        <v/>
      </c>
      <c r="D120" s="69" t="str">
        <f>IF($D$42,[1]!obget([1]!obcall("",$C120,"getAverage")),"")</f>
        <v/>
      </c>
      <c r="E120" s="72" t="str">
        <f>IF(AND($D$41,$F$38&gt;=$B120),[1]!obget([1]!obcall("",[1]!obcall("",$C$33,"getInitialMargin",[1]!obMake("","double",$B120),LIBORMarketModel!$J$15,[1]!obMake("","String","EUR"),[1]!obcall("SensitivityMode",$B$7&amp;"$SensitivityMode","valueOf",[1]!obMake("","String",E$47)),$B$37:$D$37),"getAverage")),"")</f>
        <v/>
      </c>
      <c r="F120" s="72" t="str">
        <f>IF(AND($D$40,$F$38&gt;=$B120),[1]!obget([1]!obcall("",[1]!obcall("",$C$33,"getInitialMargin",[1]!obMake("","double",$B120),LIBORMarketModel!$J$15,[1]!obMake("","String","EUR"),[1]!obcall("SensitivityMode",$B$7&amp;"$SensitivityMode","valueOf",[1]!obMake("","String",F$47)),$B$37:$D$37),"getAverage")),"")</f>
        <v/>
      </c>
      <c r="G120" s="70" t="str">
        <f>IF($D$42,[1]!obget([1]!obcall("",$C120,"getQuantile",[1]!obMake("","double",G$47))),"")</f>
        <v/>
      </c>
      <c r="H120" s="70" t="str">
        <f>IF($D$42,[1]!obget([1]!obcall("",$C120,"getQuantile",[1]!obMake("","double",H$47))),"")</f>
        <v/>
      </c>
      <c r="I120" s="70" t="str">
        <f>IF($D$42,[1]!obget([1]!obcall("",$C120,"get",[1]!obMake("","int",COLUMN()))),"")</f>
        <v/>
      </c>
      <c r="J120" s="55" t="str">
        <f>IF($D$42,[1]!obget([1]!obcall("",$C120,"get",[1]!obMake("","int",COLUMN()))),"")</f>
        <v/>
      </c>
      <c r="K120" s="55" t="str">
        <f>IF($D$42,[1]!obget([1]!obcall("",$C120,"get",[1]!obMake("","int",COLUMN()))),"")</f>
        <v/>
      </c>
      <c r="L120" s="55" t="str">
        <f>IF($D$42,[1]!obget([1]!obcall("",$C120,"get",[1]!obMake("","int",COLUMN()))),"")</f>
        <v/>
      </c>
      <c r="M120" s="55" t="str">
        <f>IF($D$42,[1]!obget([1]!obcall("",$C120,"get",[1]!obMake("","int",COLUMN()))),"")</f>
        <v/>
      </c>
      <c r="N120" s="55" t="str">
        <f>IF($D$42,[1]!obget([1]!obcall("",$C120,"get",[1]!obMake("","int",COLUMN()))),"")</f>
        <v/>
      </c>
      <c r="O120" s="55" t="str">
        <f>IF($D$42,[1]!obget([1]!obcall("",$C120,"get",[1]!obMake("","int",COLUMN()))),"")</f>
        <v/>
      </c>
      <c r="P120" s="55" t="str">
        <f>IF($D$42,[1]!obget([1]!obcall("",$C120,"get",[1]!obMake("","int",COLUMN()))),"")</f>
        <v/>
      </c>
      <c r="Q120" s="55" t="str">
        <f>IF($D$42,[1]!obget([1]!obcall("",$C120,"get",[1]!obMake("","int",COLUMN()))),"")</f>
        <v/>
      </c>
      <c r="R120" s="55" t="str">
        <f>IF($D$42,[1]!obget([1]!obcall("",$C120,"get",[1]!obMake("","int",COLUMN()))),"")</f>
        <v/>
      </c>
      <c r="S120" s="45"/>
      <c r="T120" s="45"/>
      <c r="U120" s="45"/>
      <c r="V120" s="45"/>
      <c r="W120" s="45"/>
      <c r="X120" s="45"/>
      <c r="AH120" s="35"/>
      <c r="AI120" s="35"/>
      <c r="IW120" s="45"/>
      <c r="IX120" s="45"/>
    </row>
    <row r="121" spans="1:258" ht="11.85" customHeight="1" x14ac:dyDescent="0.3">
      <c r="A121" s="45" t="str">
        <f t="shared" si="5"/>
        <v/>
      </c>
      <c r="B121" s="45" t="str">
        <f t="shared" si="6"/>
        <v/>
      </c>
      <c r="C121" s="45" t="str">
        <f>IF($D$42,[1]!obMake("RV"&amp;ROW(),obLibs&amp;"net.finmath.montecarlo.RandomVariable",[1]!obcall("",$C$33,"getInitialMargin",[1]!obMake("","double",$B121),LIBORMarketModel!$J$15,[1]!obMake("","String","EUR"),[1]!obcall("SensitivityMode",$B$7&amp;"$SensitivityMode","valueOf",[1]!obMake("","String",$D$47)),$B$37:$D$37)),"")</f>
        <v/>
      </c>
      <c r="D121" s="69" t="str">
        <f>IF($D$42,[1]!obget([1]!obcall("",$C121,"getAverage")),"")</f>
        <v/>
      </c>
      <c r="E121" s="72" t="str">
        <f>IF(AND($D$41,$F$38&gt;=$B121),[1]!obget([1]!obcall("",[1]!obcall("",$C$33,"getInitialMargin",[1]!obMake("","double",$B121),LIBORMarketModel!$J$15,[1]!obMake("","String","EUR"),[1]!obcall("SensitivityMode",$B$7&amp;"$SensitivityMode","valueOf",[1]!obMake("","String",E$47)),$B$37:$D$37),"getAverage")),"")</f>
        <v/>
      </c>
      <c r="F121" s="72" t="str">
        <f>IF(AND($D$40,$F$38&gt;=$B121),[1]!obget([1]!obcall("",[1]!obcall("",$C$33,"getInitialMargin",[1]!obMake("","double",$B121),LIBORMarketModel!$J$15,[1]!obMake("","String","EUR"),[1]!obcall("SensitivityMode",$B$7&amp;"$SensitivityMode","valueOf",[1]!obMake("","String",F$47)),$B$37:$D$37),"getAverage")),"")</f>
        <v/>
      </c>
      <c r="G121" s="70" t="str">
        <f>IF($D$42,[1]!obget([1]!obcall("",$C121,"getQuantile",[1]!obMake("","double",G$47))),"")</f>
        <v/>
      </c>
      <c r="H121" s="70" t="str">
        <f>IF($D$42,[1]!obget([1]!obcall("",$C121,"getQuantile",[1]!obMake("","double",H$47))),"")</f>
        <v/>
      </c>
      <c r="I121" s="70" t="str">
        <f>IF($D$42,[1]!obget([1]!obcall("",$C121,"get",[1]!obMake("","int",COLUMN()))),"")</f>
        <v/>
      </c>
      <c r="J121" s="55" t="str">
        <f>IF($D$42,[1]!obget([1]!obcall("",$C121,"get",[1]!obMake("","int",COLUMN()))),"")</f>
        <v/>
      </c>
      <c r="K121" s="55" t="str">
        <f>IF($D$42,[1]!obget([1]!obcall("",$C121,"get",[1]!obMake("","int",COLUMN()))),"")</f>
        <v/>
      </c>
      <c r="L121" s="55" t="str">
        <f>IF($D$42,[1]!obget([1]!obcall("",$C121,"get",[1]!obMake("","int",COLUMN()))),"")</f>
        <v/>
      </c>
      <c r="M121" s="55" t="str">
        <f>IF($D$42,[1]!obget([1]!obcall("",$C121,"get",[1]!obMake("","int",COLUMN()))),"")</f>
        <v/>
      </c>
      <c r="N121" s="55" t="str">
        <f>IF($D$42,[1]!obget([1]!obcall("",$C121,"get",[1]!obMake("","int",COLUMN()))),"")</f>
        <v/>
      </c>
      <c r="O121" s="55" t="str">
        <f>IF($D$42,[1]!obget([1]!obcall("",$C121,"get",[1]!obMake("","int",COLUMN()))),"")</f>
        <v/>
      </c>
      <c r="P121" s="55" t="str">
        <f>IF($D$42,[1]!obget([1]!obcall("",$C121,"get",[1]!obMake("","int",COLUMN()))),"")</f>
        <v/>
      </c>
      <c r="Q121" s="55" t="str">
        <f>IF($D$42,[1]!obget([1]!obcall("",$C121,"get",[1]!obMake("","int",COLUMN()))),"")</f>
        <v/>
      </c>
      <c r="R121" s="55" t="str">
        <f>IF($D$42,[1]!obget([1]!obcall("",$C121,"get",[1]!obMake("","int",COLUMN()))),"")</f>
        <v/>
      </c>
      <c r="S121" s="45"/>
      <c r="T121" s="45"/>
      <c r="U121" s="45"/>
      <c r="V121" s="45"/>
      <c r="W121" s="45"/>
      <c r="X121" s="45"/>
      <c r="AH121" s="35"/>
      <c r="AI121" s="35"/>
      <c r="IW121" s="45"/>
      <c r="IX121" s="45"/>
    </row>
    <row r="122" spans="1:258" ht="11.85" customHeight="1" x14ac:dyDescent="0.3">
      <c r="A122" s="45" t="str">
        <f t="shared" si="5"/>
        <v/>
      </c>
      <c r="B122" s="45" t="str">
        <f t="shared" si="6"/>
        <v/>
      </c>
      <c r="C122" s="45" t="str">
        <f>IF($D$42,[1]!obMake("RV"&amp;ROW(),obLibs&amp;"net.finmath.montecarlo.RandomVariable",[1]!obcall("",$C$33,"getInitialMargin",[1]!obMake("","double",$B122),LIBORMarketModel!$J$15,[1]!obMake("","String","EUR"),[1]!obcall("SensitivityMode",$B$7&amp;"$SensitivityMode","valueOf",[1]!obMake("","String",$D$47)),$B$37:$D$37)),"")</f>
        <v/>
      </c>
      <c r="D122" s="69" t="str">
        <f>IF($D$42,[1]!obget([1]!obcall("",$C122,"getAverage")),"")</f>
        <v/>
      </c>
      <c r="E122" s="72" t="str">
        <f>IF(AND($D$41,$F$38&gt;=$B122),[1]!obget([1]!obcall("",[1]!obcall("",$C$33,"getInitialMargin",[1]!obMake("","double",$B122),LIBORMarketModel!$J$15,[1]!obMake("","String","EUR"),[1]!obcall("SensitivityMode",$B$7&amp;"$SensitivityMode","valueOf",[1]!obMake("","String",E$47)),$B$37:$D$37),"getAverage")),"")</f>
        <v/>
      </c>
      <c r="F122" s="72" t="str">
        <f>IF(AND($D$40,$F$38&gt;=$B122),[1]!obget([1]!obcall("",[1]!obcall("",$C$33,"getInitialMargin",[1]!obMake("","double",$B122),LIBORMarketModel!$J$15,[1]!obMake("","String","EUR"),[1]!obcall("SensitivityMode",$B$7&amp;"$SensitivityMode","valueOf",[1]!obMake("","String",F$47)),$B$37:$D$37),"getAverage")),"")</f>
        <v/>
      </c>
      <c r="G122" s="70" t="str">
        <f>IF($D$42,[1]!obget([1]!obcall("",$C122,"getQuantile",[1]!obMake("","double",G$47))),"")</f>
        <v/>
      </c>
      <c r="H122" s="70" t="str">
        <f>IF($D$42,[1]!obget([1]!obcall("",$C122,"getQuantile",[1]!obMake("","double",H$47))),"")</f>
        <v/>
      </c>
      <c r="I122" s="70" t="str">
        <f>IF($D$42,[1]!obget([1]!obcall("",$C122,"get",[1]!obMake("","int",COLUMN()))),"")</f>
        <v/>
      </c>
      <c r="J122" s="55" t="str">
        <f>IF($D$42,[1]!obget([1]!obcall("",$C122,"get",[1]!obMake("","int",COLUMN()))),"")</f>
        <v/>
      </c>
      <c r="K122" s="55" t="str">
        <f>IF($D$42,[1]!obget([1]!obcall("",$C122,"get",[1]!obMake("","int",COLUMN()))),"")</f>
        <v/>
      </c>
      <c r="L122" s="55" t="str">
        <f>IF($D$42,[1]!obget([1]!obcall("",$C122,"get",[1]!obMake("","int",COLUMN()))),"")</f>
        <v/>
      </c>
      <c r="M122" s="55" t="str">
        <f>IF($D$42,[1]!obget([1]!obcall("",$C122,"get",[1]!obMake("","int",COLUMN()))),"")</f>
        <v/>
      </c>
      <c r="N122" s="55" t="str">
        <f>IF($D$42,[1]!obget([1]!obcall("",$C122,"get",[1]!obMake("","int",COLUMN()))),"")</f>
        <v/>
      </c>
      <c r="O122" s="55" t="str">
        <f>IF($D$42,[1]!obget([1]!obcall("",$C122,"get",[1]!obMake("","int",COLUMN()))),"")</f>
        <v/>
      </c>
      <c r="P122" s="55" t="str">
        <f>IF($D$42,[1]!obget([1]!obcall("",$C122,"get",[1]!obMake("","int",COLUMN()))),"")</f>
        <v/>
      </c>
      <c r="Q122" s="55" t="str">
        <f>IF($D$42,[1]!obget([1]!obcall("",$C122,"get",[1]!obMake("","int",COLUMN()))),"")</f>
        <v/>
      </c>
      <c r="R122" s="55" t="str">
        <f>IF($D$42,[1]!obget([1]!obcall("",$C122,"get",[1]!obMake("","int",COLUMN()))),"")</f>
        <v/>
      </c>
      <c r="S122" s="45"/>
      <c r="T122" s="45"/>
      <c r="U122" s="45"/>
      <c r="V122" s="45"/>
      <c r="W122" s="45"/>
      <c r="X122" s="45"/>
      <c r="AH122" s="35"/>
      <c r="AI122" s="35"/>
      <c r="IW122" s="45"/>
      <c r="IX122" s="45"/>
    </row>
    <row r="123" spans="1:258" ht="11.85" customHeight="1" x14ac:dyDescent="0.3">
      <c r="A123" s="45" t="str">
        <f t="shared" si="5"/>
        <v/>
      </c>
      <c r="B123" s="45" t="str">
        <f t="shared" si="6"/>
        <v/>
      </c>
      <c r="C123" s="45" t="str">
        <f>IF($D$42,[1]!obMake("RV"&amp;ROW(),obLibs&amp;"net.finmath.montecarlo.RandomVariable",[1]!obcall("",$C$33,"getInitialMargin",[1]!obMake("","double",$B123),LIBORMarketModel!$J$15,[1]!obMake("","String","EUR"),[1]!obcall("SensitivityMode",$B$7&amp;"$SensitivityMode","valueOf",[1]!obMake("","String",$D$47)),$B$37:$D$37)),"")</f>
        <v/>
      </c>
      <c r="D123" s="69" t="str">
        <f>IF($D$42,[1]!obget([1]!obcall("",$C123,"getAverage")),"")</f>
        <v/>
      </c>
      <c r="E123" s="72" t="str">
        <f>IF(AND($D$41,$F$38&gt;=$B123),[1]!obget([1]!obcall("",[1]!obcall("",$C$33,"getInitialMargin",[1]!obMake("","double",$B123),LIBORMarketModel!$J$15,[1]!obMake("","String","EUR"),[1]!obcall("SensitivityMode",$B$7&amp;"$SensitivityMode","valueOf",[1]!obMake("","String",E$47)),$B$37:$D$37),"getAverage")),"")</f>
        <v/>
      </c>
      <c r="F123" s="72" t="str">
        <f>IF(AND($D$40,$F$38&gt;=$B123),[1]!obget([1]!obcall("",[1]!obcall("",$C$33,"getInitialMargin",[1]!obMake("","double",$B123),LIBORMarketModel!$J$15,[1]!obMake("","String","EUR"),[1]!obcall("SensitivityMode",$B$7&amp;"$SensitivityMode","valueOf",[1]!obMake("","String",F$47)),$B$37:$D$37),"getAverage")),"")</f>
        <v/>
      </c>
      <c r="G123" s="70" t="str">
        <f>IF($D$42,[1]!obget([1]!obcall("",$C123,"getQuantile",[1]!obMake("","double",G$47))),"")</f>
        <v/>
      </c>
      <c r="H123" s="70" t="str">
        <f>IF($D$42,[1]!obget([1]!obcall("",$C123,"getQuantile",[1]!obMake("","double",H$47))),"")</f>
        <v/>
      </c>
      <c r="I123" s="70" t="str">
        <f>IF($D$42,[1]!obget([1]!obcall("",$C123,"get",[1]!obMake("","int",COLUMN()))),"")</f>
        <v/>
      </c>
      <c r="J123" s="55" t="str">
        <f>IF($D$42,[1]!obget([1]!obcall("",$C123,"get",[1]!obMake("","int",COLUMN()))),"")</f>
        <v/>
      </c>
      <c r="K123" s="55" t="str">
        <f>IF($D$42,[1]!obget([1]!obcall("",$C123,"get",[1]!obMake("","int",COLUMN()))),"")</f>
        <v/>
      </c>
      <c r="L123" s="55" t="str">
        <f>IF($D$42,[1]!obget([1]!obcall("",$C123,"get",[1]!obMake("","int",COLUMN()))),"")</f>
        <v/>
      </c>
      <c r="M123" s="55" t="str">
        <f>IF($D$42,[1]!obget([1]!obcall("",$C123,"get",[1]!obMake("","int",COLUMN()))),"")</f>
        <v/>
      </c>
      <c r="N123" s="55" t="str">
        <f>IF($D$42,[1]!obget([1]!obcall("",$C123,"get",[1]!obMake("","int",COLUMN()))),"")</f>
        <v/>
      </c>
      <c r="O123" s="55" t="str">
        <f>IF($D$42,[1]!obget([1]!obcall("",$C123,"get",[1]!obMake("","int",COLUMN()))),"")</f>
        <v/>
      </c>
      <c r="P123" s="55" t="str">
        <f>IF($D$42,[1]!obget([1]!obcall("",$C123,"get",[1]!obMake("","int",COLUMN()))),"")</f>
        <v/>
      </c>
      <c r="Q123" s="55" t="str">
        <f>IF($D$42,[1]!obget([1]!obcall("",$C123,"get",[1]!obMake("","int",COLUMN()))),"")</f>
        <v/>
      </c>
      <c r="R123" s="55" t="str">
        <f>IF($D$42,[1]!obget([1]!obcall("",$C123,"get",[1]!obMake("","int",COLUMN()))),"")</f>
        <v/>
      </c>
      <c r="S123" s="45"/>
      <c r="T123" s="45"/>
      <c r="U123" s="45"/>
      <c r="V123" s="45"/>
      <c r="W123" s="45"/>
      <c r="X123" s="45"/>
      <c r="AH123" s="35"/>
      <c r="AI123" s="35"/>
      <c r="IW123" s="45"/>
      <c r="IX123" s="45"/>
    </row>
    <row r="124" spans="1:258" ht="11.85" customHeight="1" x14ac:dyDescent="0.3">
      <c r="A124" s="45" t="str">
        <f t="shared" si="5"/>
        <v/>
      </c>
      <c r="B124" s="45" t="str">
        <f t="shared" si="6"/>
        <v/>
      </c>
      <c r="C124" s="45" t="str">
        <f>IF($D$42,[1]!obMake("RV"&amp;ROW(),obLibs&amp;"net.finmath.montecarlo.RandomVariable",[1]!obcall("",$C$33,"getInitialMargin",[1]!obMake("","double",$B124),LIBORMarketModel!$J$15,[1]!obMake("","String","EUR"),[1]!obcall("SensitivityMode",$B$7&amp;"$SensitivityMode","valueOf",[1]!obMake("","String",$D$47)),$B$37:$D$37)),"")</f>
        <v/>
      </c>
      <c r="D124" s="69" t="str">
        <f>IF($D$42,[1]!obget([1]!obcall("",$C124,"getAverage")),"")</f>
        <v/>
      </c>
      <c r="E124" s="72" t="str">
        <f>IF(AND($D$41,$F$38&gt;=$B124),[1]!obget([1]!obcall("",[1]!obcall("",$C$33,"getInitialMargin",[1]!obMake("","double",$B124),LIBORMarketModel!$J$15,[1]!obMake("","String","EUR"),[1]!obcall("SensitivityMode",$B$7&amp;"$SensitivityMode","valueOf",[1]!obMake("","String",E$47)),$B$37:$D$37),"getAverage")),"")</f>
        <v/>
      </c>
      <c r="F124" s="72" t="str">
        <f>IF(AND($D$40,$F$38&gt;=$B124),[1]!obget([1]!obcall("",[1]!obcall("",$C$33,"getInitialMargin",[1]!obMake("","double",$B124),LIBORMarketModel!$J$15,[1]!obMake("","String","EUR"),[1]!obcall("SensitivityMode",$B$7&amp;"$SensitivityMode","valueOf",[1]!obMake("","String",F$47)),$B$37:$D$37),"getAverage")),"")</f>
        <v/>
      </c>
      <c r="G124" s="70" t="str">
        <f>IF($D$42,[1]!obget([1]!obcall("",$C124,"getQuantile",[1]!obMake("","double",G$47))),"")</f>
        <v/>
      </c>
      <c r="H124" s="70" t="str">
        <f>IF($D$42,[1]!obget([1]!obcall("",$C124,"getQuantile",[1]!obMake("","double",H$47))),"")</f>
        <v/>
      </c>
      <c r="I124" s="70" t="str">
        <f>IF($D$42,[1]!obget([1]!obcall("",$C124,"get",[1]!obMake("","int",COLUMN()))),"")</f>
        <v/>
      </c>
      <c r="J124" s="55" t="str">
        <f>IF($D$42,[1]!obget([1]!obcall("",$C124,"get",[1]!obMake("","int",COLUMN()))),"")</f>
        <v/>
      </c>
      <c r="K124" s="55" t="str">
        <f>IF($D$42,[1]!obget([1]!obcall("",$C124,"get",[1]!obMake("","int",COLUMN()))),"")</f>
        <v/>
      </c>
      <c r="L124" s="55" t="str">
        <f>IF($D$42,[1]!obget([1]!obcall("",$C124,"get",[1]!obMake("","int",COLUMN()))),"")</f>
        <v/>
      </c>
      <c r="M124" s="55" t="str">
        <f>IF($D$42,[1]!obget([1]!obcall("",$C124,"get",[1]!obMake("","int",COLUMN()))),"")</f>
        <v/>
      </c>
      <c r="N124" s="55" t="str">
        <f>IF($D$42,[1]!obget([1]!obcall("",$C124,"get",[1]!obMake("","int",COLUMN()))),"")</f>
        <v/>
      </c>
      <c r="O124" s="55" t="str">
        <f>IF($D$42,[1]!obget([1]!obcall("",$C124,"get",[1]!obMake("","int",COLUMN()))),"")</f>
        <v/>
      </c>
      <c r="P124" s="55" t="str">
        <f>IF($D$42,[1]!obget([1]!obcall("",$C124,"get",[1]!obMake("","int",COLUMN()))),"")</f>
        <v/>
      </c>
      <c r="Q124" s="55" t="str">
        <f>IF($D$42,[1]!obget([1]!obcall("",$C124,"get",[1]!obMake("","int",COLUMN()))),"")</f>
        <v/>
      </c>
      <c r="R124" s="55" t="str">
        <f>IF($D$42,[1]!obget([1]!obcall("",$C124,"get",[1]!obMake("","int",COLUMN()))),"")</f>
        <v/>
      </c>
      <c r="S124" s="45"/>
      <c r="T124" s="45"/>
      <c r="U124" s="45"/>
      <c r="V124" s="45"/>
      <c r="W124" s="45"/>
      <c r="X124" s="45"/>
      <c r="AH124" s="35"/>
      <c r="AI124" s="35"/>
      <c r="IW124" s="45"/>
      <c r="IX124" s="45"/>
    </row>
    <row r="125" spans="1:258" ht="11.85" customHeight="1" x14ac:dyDescent="0.3">
      <c r="A125" s="45" t="str">
        <f t="shared" si="5"/>
        <v/>
      </c>
      <c r="B125" s="45" t="str">
        <f t="shared" si="6"/>
        <v/>
      </c>
      <c r="C125" s="45" t="str">
        <f>IF($D$42,[1]!obMake("RV"&amp;ROW(),obLibs&amp;"net.finmath.montecarlo.RandomVariable",[1]!obcall("",$C$33,"getInitialMargin",[1]!obMake("","double",$B125),LIBORMarketModel!$J$15,[1]!obMake("","String","EUR"),[1]!obcall("SensitivityMode",$B$7&amp;"$SensitivityMode","valueOf",[1]!obMake("","String",$D$47)),$B$37:$D$37)),"")</f>
        <v/>
      </c>
      <c r="D125" s="69" t="str">
        <f>IF($D$42,[1]!obget([1]!obcall("",$C125,"getAverage")),"")</f>
        <v/>
      </c>
      <c r="E125" s="72" t="str">
        <f>IF(AND($D$41,$F$38&gt;=$B125),[1]!obget([1]!obcall("",[1]!obcall("",$C$33,"getInitialMargin",[1]!obMake("","double",$B125),LIBORMarketModel!$J$15,[1]!obMake("","String","EUR"),[1]!obcall("SensitivityMode",$B$7&amp;"$SensitivityMode","valueOf",[1]!obMake("","String",E$47)),$B$37:$D$37),"getAverage")),"")</f>
        <v/>
      </c>
      <c r="F125" s="72" t="str">
        <f>IF(AND($D$40,$F$38&gt;=$B125),[1]!obget([1]!obcall("",[1]!obcall("",$C$33,"getInitialMargin",[1]!obMake("","double",$B125),LIBORMarketModel!$J$15,[1]!obMake("","String","EUR"),[1]!obcall("SensitivityMode",$B$7&amp;"$SensitivityMode","valueOf",[1]!obMake("","String",F$47)),$B$37:$D$37),"getAverage")),"")</f>
        <v/>
      </c>
      <c r="G125" s="70" t="str">
        <f>IF($D$42,[1]!obget([1]!obcall("",$C125,"getQuantile",[1]!obMake("","double",G$47))),"")</f>
        <v/>
      </c>
      <c r="H125" s="70" t="str">
        <f>IF($D$42,[1]!obget([1]!obcall("",$C125,"getQuantile",[1]!obMake("","double",H$47))),"")</f>
        <v/>
      </c>
      <c r="I125" s="70" t="str">
        <f>IF($D$42,[1]!obget([1]!obcall("",$C125,"get",[1]!obMake("","int",COLUMN()))),"")</f>
        <v/>
      </c>
      <c r="J125" s="55" t="str">
        <f>IF($D$42,[1]!obget([1]!obcall("",$C125,"get",[1]!obMake("","int",COLUMN()))),"")</f>
        <v/>
      </c>
      <c r="K125" s="55" t="str">
        <f>IF($D$42,[1]!obget([1]!obcall("",$C125,"get",[1]!obMake("","int",COLUMN()))),"")</f>
        <v/>
      </c>
      <c r="L125" s="55" t="str">
        <f>IF($D$42,[1]!obget([1]!obcall("",$C125,"get",[1]!obMake("","int",COLUMN()))),"")</f>
        <v/>
      </c>
      <c r="M125" s="55" t="str">
        <f>IF($D$42,[1]!obget([1]!obcall("",$C125,"get",[1]!obMake("","int",COLUMN()))),"")</f>
        <v/>
      </c>
      <c r="N125" s="55" t="str">
        <f>IF($D$42,[1]!obget([1]!obcall("",$C125,"get",[1]!obMake("","int",COLUMN()))),"")</f>
        <v/>
      </c>
      <c r="O125" s="55" t="str">
        <f>IF($D$42,[1]!obget([1]!obcall("",$C125,"get",[1]!obMake("","int",COLUMN()))),"")</f>
        <v/>
      </c>
      <c r="P125" s="55" t="str">
        <f>IF($D$42,[1]!obget([1]!obcall("",$C125,"get",[1]!obMake("","int",COLUMN()))),"")</f>
        <v/>
      </c>
      <c r="Q125" s="55" t="str">
        <f>IF($D$42,[1]!obget([1]!obcall("",$C125,"get",[1]!obMake("","int",COLUMN()))),"")</f>
        <v/>
      </c>
      <c r="R125" s="55" t="str">
        <f>IF($D$42,[1]!obget([1]!obcall("",$C125,"get",[1]!obMake("","int",COLUMN()))),"")</f>
        <v/>
      </c>
      <c r="S125" s="45"/>
      <c r="T125" s="45"/>
      <c r="U125" s="45"/>
      <c r="V125" s="45"/>
      <c r="W125" s="45"/>
      <c r="X125" s="45"/>
      <c r="AH125" s="35"/>
      <c r="AI125" s="35"/>
      <c r="IW125" s="45"/>
      <c r="IX125" s="45"/>
    </row>
    <row r="126" spans="1:258" ht="11.85" customHeight="1" x14ac:dyDescent="0.3">
      <c r="A126" s="45" t="str">
        <f t="shared" si="5"/>
        <v/>
      </c>
      <c r="B126" s="45" t="str">
        <f t="shared" si="6"/>
        <v/>
      </c>
      <c r="C126" s="45" t="str">
        <f>IF($D$42,[1]!obMake("RV"&amp;ROW(),obLibs&amp;"net.finmath.montecarlo.RandomVariable",[1]!obcall("",$C$33,"getInitialMargin",[1]!obMake("","double",$B126),LIBORMarketModel!$J$15,[1]!obMake("","String","EUR"),[1]!obcall("SensitivityMode",$B$7&amp;"$SensitivityMode","valueOf",[1]!obMake("","String",$D$47)),$B$37:$D$37)),"")</f>
        <v/>
      </c>
      <c r="D126" s="69" t="str">
        <f>IF($D$42,[1]!obget([1]!obcall("",$C126,"getAverage")),"")</f>
        <v/>
      </c>
      <c r="E126" s="72" t="str">
        <f>IF(AND($D$41,$F$38&gt;=$B126),[1]!obget([1]!obcall("",[1]!obcall("",$C$33,"getInitialMargin",[1]!obMake("","double",$B126),LIBORMarketModel!$J$15,[1]!obMake("","String","EUR"),[1]!obcall("SensitivityMode",$B$7&amp;"$SensitivityMode","valueOf",[1]!obMake("","String",E$47)),$B$37:$D$37),"getAverage")),"")</f>
        <v/>
      </c>
      <c r="F126" s="72" t="str">
        <f>IF(AND($D$40,$F$38&gt;=$B126),[1]!obget([1]!obcall("",[1]!obcall("",$C$33,"getInitialMargin",[1]!obMake("","double",$B126),LIBORMarketModel!$J$15,[1]!obMake("","String","EUR"),[1]!obcall("SensitivityMode",$B$7&amp;"$SensitivityMode","valueOf",[1]!obMake("","String",F$47)),$B$37:$D$37),"getAverage")),"")</f>
        <v/>
      </c>
      <c r="G126" s="70" t="str">
        <f>IF($D$42,[1]!obget([1]!obcall("",$C126,"getQuantile",[1]!obMake("","double",G$47))),"")</f>
        <v/>
      </c>
      <c r="H126" s="70" t="str">
        <f>IF($D$42,[1]!obget([1]!obcall("",$C126,"getQuantile",[1]!obMake("","double",H$47))),"")</f>
        <v/>
      </c>
      <c r="I126" s="70" t="str">
        <f>IF($D$42,[1]!obget([1]!obcall("",$C126,"get",[1]!obMake("","int",COLUMN()))),"")</f>
        <v/>
      </c>
      <c r="J126" s="55" t="str">
        <f>IF($D$42,[1]!obget([1]!obcall("",$C126,"get",[1]!obMake("","int",COLUMN()))),"")</f>
        <v/>
      </c>
      <c r="K126" s="55" t="str">
        <f>IF($D$42,[1]!obget([1]!obcall("",$C126,"get",[1]!obMake("","int",COLUMN()))),"")</f>
        <v/>
      </c>
      <c r="L126" s="55" t="str">
        <f>IF($D$42,[1]!obget([1]!obcall("",$C126,"get",[1]!obMake("","int",COLUMN()))),"")</f>
        <v/>
      </c>
      <c r="M126" s="55" t="str">
        <f>IF($D$42,[1]!obget([1]!obcall("",$C126,"get",[1]!obMake("","int",COLUMN()))),"")</f>
        <v/>
      </c>
      <c r="N126" s="55" t="str">
        <f>IF($D$42,[1]!obget([1]!obcall("",$C126,"get",[1]!obMake("","int",COLUMN()))),"")</f>
        <v/>
      </c>
      <c r="O126" s="55" t="str">
        <f>IF($D$42,[1]!obget([1]!obcall("",$C126,"get",[1]!obMake("","int",COLUMN()))),"")</f>
        <v/>
      </c>
      <c r="P126" s="55" t="str">
        <f>IF($D$42,[1]!obget([1]!obcall("",$C126,"get",[1]!obMake("","int",COLUMN()))),"")</f>
        <v/>
      </c>
      <c r="Q126" s="55" t="str">
        <f>IF($D$42,[1]!obget([1]!obcall("",$C126,"get",[1]!obMake("","int",COLUMN()))),"")</f>
        <v/>
      </c>
      <c r="R126" s="55" t="str">
        <f>IF($D$42,[1]!obget([1]!obcall("",$C126,"get",[1]!obMake("","int",COLUMN()))),"")</f>
        <v/>
      </c>
      <c r="S126" s="45"/>
      <c r="T126" s="45"/>
      <c r="U126" s="45"/>
      <c r="V126" s="45"/>
      <c r="W126" s="45"/>
      <c r="X126" s="45"/>
      <c r="AH126" s="35"/>
      <c r="AI126" s="35"/>
      <c r="IW126" s="45"/>
      <c r="IX126" s="45"/>
    </row>
    <row r="127" spans="1:258" ht="11.85" customHeight="1" x14ac:dyDescent="0.3">
      <c r="A127" s="45" t="str">
        <f t="shared" si="5"/>
        <v/>
      </c>
      <c r="B127" s="45" t="str">
        <f t="shared" si="6"/>
        <v/>
      </c>
      <c r="C127" s="45" t="str">
        <f>IF($D$42,[1]!obMake("RV"&amp;ROW(),obLibs&amp;"net.finmath.montecarlo.RandomVariable",[1]!obcall("",$C$33,"getInitialMargin",[1]!obMake("","double",$B127),LIBORMarketModel!$J$15,[1]!obMake("","String","EUR"),[1]!obcall("SensitivityMode",$B$7&amp;"$SensitivityMode","valueOf",[1]!obMake("","String",$D$47)),$B$37:$D$37)),"")</f>
        <v/>
      </c>
      <c r="D127" s="69" t="str">
        <f>IF($D$42,[1]!obget([1]!obcall("",$C127,"getAverage")),"")</f>
        <v/>
      </c>
      <c r="E127" s="72" t="str">
        <f>IF(AND($D$41,$F$38&gt;=$B127),[1]!obget([1]!obcall("",[1]!obcall("",$C$33,"getInitialMargin",[1]!obMake("","double",$B127),LIBORMarketModel!$J$15,[1]!obMake("","String","EUR"),[1]!obcall("SensitivityMode",$B$7&amp;"$SensitivityMode","valueOf",[1]!obMake("","String",E$47)),$B$37:$D$37),"getAverage")),"")</f>
        <v/>
      </c>
      <c r="F127" s="72" t="str">
        <f>IF(AND($D$40,$F$38&gt;=$B127),[1]!obget([1]!obcall("",[1]!obcall("",$C$33,"getInitialMargin",[1]!obMake("","double",$B127),LIBORMarketModel!$J$15,[1]!obMake("","String","EUR"),[1]!obcall("SensitivityMode",$B$7&amp;"$SensitivityMode","valueOf",[1]!obMake("","String",F$47)),$B$37:$D$37),"getAverage")),"")</f>
        <v/>
      </c>
      <c r="G127" s="70" t="str">
        <f>IF($D$42,[1]!obget([1]!obcall("",$C127,"getQuantile",[1]!obMake("","double",G$47))),"")</f>
        <v/>
      </c>
      <c r="H127" s="70" t="str">
        <f>IF($D$42,[1]!obget([1]!obcall("",$C127,"getQuantile",[1]!obMake("","double",H$47))),"")</f>
        <v/>
      </c>
      <c r="I127" s="70" t="str">
        <f>IF($D$42,[1]!obget([1]!obcall("",$C127,"get",[1]!obMake("","int",COLUMN()))),"")</f>
        <v/>
      </c>
      <c r="J127" s="55" t="str">
        <f>IF($D$42,[1]!obget([1]!obcall("",$C127,"get",[1]!obMake("","int",COLUMN()))),"")</f>
        <v/>
      </c>
      <c r="K127" s="55" t="str">
        <f>IF($D$42,[1]!obget([1]!obcall("",$C127,"get",[1]!obMake("","int",COLUMN()))),"")</f>
        <v/>
      </c>
      <c r="L127" s="55" t="str">
        <f>IF($D$42,[1]!obget([1]!obcall("",$C127,"get",[1]!obMake("","int",COLUMN()))),"")</f>
        <v/>
      </c>
      <c r="M127" s="55" t="str">
        <f>IF($D$42,[1]!obget([1]!obcall("",$C127,"get",[1]!obMake("","int",COLUMN()))),"")</f>
        <v/>
      </c>
      <c r="N127" s="55" t="str">
        <f>IF($D$42,[1]!obget([1]!obcall("",$C127,"get",[1]!obMake("","int",COLUMN()))),"")</f>
        <v/>
      </c>
      <c r="O127" s="55" t="str">
        <f>IF($D$42,[1]!obget([1]!obcall("",$C127,"get",[1]!obMake("","int",COLUMN()))),"")</f>
        <v/>
      </c>
      <c r="P127" s="55" t="str">
        <f>IF($D$42,[1]!obget([1]!obcall("",$C127,"get",[1]!obMake("","int",COLUMN()))),"")</f>
        <v/>
      </c>
      <c r="Q127" s="55" t="str">
        <f>IF($D$42,[1]!obget([1]!obcall("",$C127,"get",[1]!obMake("","int",COLUMN()))),"")</f>
        <v/>
      </c>
      <c r="R127" s="55" t="str">
        <f>IF($D$42,[1]!obget([1]!obcall("",$C127,"get",[1]!obMake("","int",COLUMN()))),"")</f>
        <v/>
      </c>
      <c r="S127" s="45"/>
      <c r="T127" s="45"/>
      <c r="U127" s="45"/>
      <c r="V127" s="45"/>
      <c r="W127" s="45"/>
      <c r="X127" s="45"/>
      <c r="AH127" s="35"/>
      <c r="AI127" s="35"/>
      <c r="IW127" s="45"/>
      <c r="IX127" s="45"/>
    </row>
    <row r="128" spans="1:258" ht="11.85" customHeight="1" x14ac:dyDescent="0.3">
      <c r="A128" s="45" t="str">
        <f t="shared" si="5"/>
        <v/>
      </c>
      <c r="B128" s="45" t="str">
        <f t="shared" si="6"/>
        <v/>
      </c>
      <c r="C128" s="45" t="str">
        <f>IF($D$42,[1]!obMake("RV"&amp;ROW(),obLibs&amp;"net.finmath.montecarlo.RandomVariable",[1]!obcall("",$C$33,"getInitialMargin",[1]!obMake("","double",$B128),LIBORMarketModel!$J$15,[1]!obMake("","String","EUR"),[1]!obcall("SensitivityMode",$B$7&amp;"$SensitivityMode","valueOf",[1]!obMake("","String",$D$47)),$B$37:$D$37)),"")</f>
        <v/>
      </c>
      <c r="D128" s="69" t="str">
        <f>IF($D$42,[1]!obget([1]!obcall("",$C128,"getAverage")),"")</f>
        <v/>
      </c>
      <c r="E128" s="72" t="str">
        <f>IF(AND($D$41,$F$38&gt;=$B128),[1]!obget([1]!obcall("",[1]!obcall("",$C$33,"getInitialMargin",[1]!obMake("","double",$B128),LIBORMarketModel!$J$15,[1]!obMake("","String","EUR"),[1]!obcall("SensitivityMode",$B$7&amp;"$SensitivityMode","valueOf",[1]!obMake("","String",E$47)),$B$37:$D$37),"getAverage")),"")</f>
        <v/>
      </c>
      <c r="F128" s="72" t="str">
        <f>IF(AND($D$40,$F$38&gt;=$B128),[1]!obget([1]!obcall("",[1]!obcall("",$C$33,"getInitialMargin",[1]!obMake("","double",$B128),LIBORMarketModel!$J$15,[1]!obMake("","String","EUR"),[1]!obcall("SensitivityMode",$B$7&amp;"$SensitivityMode","valueOf",[1]!obMake("","String",F$47)),$B$37:$D$37),"getAverage")),"")</f>
        <v/>
      </c>
      <c r="G128" s="70" t="str">
        <f>IF($D$42,[1]!obget([1]!obcall("",$C128,"getQuantile",[1]!obMake("","double",G$47))),"")</f>
        <v/>
      </c>
      <c r="H128" s="70" t="str">
        <f>IF($D$42,[1]!obget([1]!obcall("",$C128,"getQuantile",[1]!obMake("","double",H$47))),"")</f>
        <v/>
      </c>
      <c r="I128" s="70" t="str">
        <f>IF($D$42,[1]!obget([1]!obcall("",$C128,"get",[1]!obMake("","int",COLUMN()))),"")</f>
        <v/>
      </c>
      <c r="J128" s="55" t="str">
        <f>IF($D$42,[1]!obget([1]!obcall("",$C128,"get",[1]!obMake("","int",COLUMN()))),"")</f>
        <v/>
      </c>
      <c r="K128" s="55" t="str">
        <f>IF($D$42,[1]!obget([1]!obcall("",$C128,"get",[1]!obMake("","int",COLUMN()))),"")</f>
        <v/>
      </c>
      <c r="L128" s="55" t="str">
        <f>IF($D$42,[1]!obget([1]!obcall("",$C128,"get",[1]!obMake("","int",COLUMN()))),"")</f>
        <v/>
      </c>
      <c r="M128" s="55" t="str">
        <f>IF($D$42,[1]!obget([1]!obcall("",$C128,"get",[1]!obMake("","int",COLUMN()))),"")</f>
        <v/>
      </c>
      <c r="N128" s="55" t="str">
        <f>IF($D$42,[1]!obget([1]!obcall("",$C128,"get",[1]!obMake("","int",COLUMN()))),"")</f>
        <v/>
      </c>
      <c r="O128" s="55" t="str">
        <f>IF($D$42,[1]!obget([1]!obcall("",$C128,"get",[1]!obMake("","int",COLUMN()))),"")</f>
        <v/>
      </c>
      <c r="P128" s="55" t="str">
        <f>IF($D$42,[1]!obget([1]!obcall("",$C128,"get",[1]!obMake("","int",COLUMN()))),"")</f>
        <v/>
      </c>
      <c r="Q128" s="55" t="str">
        <f>IF($D$42,[1]!obget([1]!obcall("",$C128,"get",[1]!obMake("","int",COLUMN()))),"")</f>
        <v/>
      </c>
      <c r="R128" s="55" t="str">
        <f>IF($D$42,[1]!obget([1]!obcall("",$C128,"get",[1]!obMake("","int",COLUMN()))),"")</f>
        <v/>
      </c>
      <c r="S128" s="45"/>
      <c r="T128" s="45"/>
      <c r="U128" s="45"/>
      <c r="V128" s="45"/>
      <c r="W128" s="45"/>
      <c r="X128" s="45"/>
      <c r="AH128" s="35"/>
      <c r="AI128" s="35"/>
      <c r="IW128" s="45"/>
      <c r="IX128" s="45"/>
    </row>
    <row r="129" spans="1:258" ht="11.85" customHeight="1" x14ac:dyDescent="0.3">
      <c r="A129" s="45" t="str">
        <f t="shared" si="5"/>
        <v/>
      </c>
      <c r="B129" s="45" t="str">
        <f t="shared" si="6"/>
        <v/>
      </c>
      <c r="C129" s="45" t="str">
        <f>IF($D$42,[1]!obMake("RV"&amp;ROW(),obLibs&amp;"net.finmath.montecarlo.RandomVariable",[1]!obcall("",$C$33,"getInitialMargin",[1]!obMake("","double",$B129),LIBORMarketModel!$J$15,[1]!obMake("","String","EUR"),[1]!obcall("SensitivityMode",$B$7&amp;"$SensitivityMode","valueOf",[1]!obMake("","String",$D$47)),$B$37:$D$37)),"")</f>
        <v/>
      </c>
      <c r="D129" s="69" t="str">
        <f>IF($D$42,[1]!obget([1]!obcall("",$C129,"getAverage")),"")</f>
        <v/>
      </c>
      <c r="E129" s="72" t="str">
        <f>IF(AND($D$41,$F$38&gt;=$B129),[1]!obget([1]!obcall("",[1]!obcall("",$C$33,"getInitialMargin",[1]!obMake("","double",$B129),LIBORMarketModel!$J$15,[1]!obMake("","String","EUR"),[1]!obcall("SensitivityMode",$B$7&amp;"$SensitivityMode","valueOf",[1]!obMake("","String",E$47)),$B$37:$D$37),"getAverage")),"")</f>
        <v/>
      </c>
      <c r="F129" s="72" t="str">
        <f>IF(AND($D$40,$F$38&gt;=$B129),[1]!obget([1]!obcall("",[1]!obcall("",$C$33,"getInitialMargin",[1]!obMake("","double",$B129),LIBORMarketModel!$J$15,[1]!obMake("","String","EUR"),[1]!obcall("SensitivityMode",$B$7&amp;"$SensitivityMode","valueOf",[1]!obMake("","String",F$47)),$B$37:$D$37),"getAverage")),"")</f>
        <v/>
      </c>
      <c r="G129" s="70" t="str">
        <f>IF($D$42,[1]!obget([1]!obcall("",$C129,"getQuantile",[1]!obMake("","double",G$47))),"")</f>
        <v/>
      </c>
      <c r="H129" s="70" t="str">
        <f>IF($D$42,[1]!obget([1]!obcall("",$C129,"getQuantile",[1]!obMake("","double",H$47))),"")</f>
        <v/>
      </c>
      <c r="I129" s="70" t="str">
        <f>IF($D$42,[1]!obget([1]!obcall("",$C129,"get",[1]!obMake("","int",COLUMN()))),"")</f>
        <v/>
      </c>
      <c r="J129" s="55" t="str">
        <f>IF($D$42,[1]!obget([1]!obcall("",$C129,"get",[1]!obMake("","int",COLUMN()))),"")</f>
        <v/>
      </c>
      <c r="K129" s="55" t="str">
        <f>IF($D$42,[1]!obget([1]!obcall("",$C129,"get",[1]!obMake("","int",COLUMN()))),"")</f>
        <v/>
      </c>
      <c r="L129" s="55" t="str">
        <f>IF($D$42,[1]!obget([1]!obcall("",$C129,"get",[1]!obMake("","int",COLUMN()))),"")</f>
        <v/>
      </c>
      <c r="M129" s="55" t="str">
        <f>IF($D$42,[1]!obget([1]!obcall("",$C129,"get",[1]!obMake("","int",COLUMN()))),"")</f>
        <v/>
      </c>
      <c r="N129" s="55" t="str">
        <f>IF($D$42,[1]!obget([1]!obcall("",$C129,"get",[1]!obMake("","int",COLUMN()))),"")</f>
        <v/>
      </c>
      <c r="O129" s="55" t="str">
        <f>IF($D$42,[1]!obget([1]!obcall("",$C129,"get",[1]!obMake("","int",COLUMN()))),"")</f>
        <v/>
      </c>
      <c r="P129" s="55" t="str">
        <f>IF($D$42,[1]!obget([1]!obcall("",$C129,"get",[1]!obMake("","int",COLUMN()))),"")</f>
        <v/>
      </c>
      <c r="Q129" s="55" t="str">
        <f>IF($D$42,[1]!obget([1]!obcall("",$C129,"get",[1]!obMake("","int",COLUMN()))),"")</f>
        <v/>
      </c>
      <c r="R129" s="55" t="str">
        <f>IF($D$42,[1]!obget([1]!obcall("",$C129,"get",[1]!obMake("","int",COLUMN()))),"")</f>
        <v/>
      </c>
      <c r="S129" s="45"/>
      <c r="T129" s="45"/>
      <c r="U129" s="45"/>
      <c r="V129" s="45"/>
      <c r="W129" s="45"/>
      <c r="X129" s="45"/>
      <c r="AH129" s="35"/>
      <c r="AI129" s="35"/>
      <c r="IW129" s="45"/>
      <c r="IX129" s="45"/>
    </row>
    <row r="130" spans="1:258" ht="11.85" customHeight="1" x14ac:dyDescent="0.3">
      <c r="A130" s="45" t="str">
        <f t="shared" si="5"/>
        <v/>
      </c>
      <c r="B130" s="45" t="str">
        <f t="shared" si="6"/>
        <v/>
      </c>
      <c r="C130" s="45" t="str">
        <f>IF($D$42,[1]!obMake("RV"&amp;ROW(),obLibs&amp;"net.finmath.montecarlo.RandomVariable",[1]!obcall("",$C$33,"getInitialMargin",[1]!obMake("","double",$B130),LIBORMarketModel!$J$15,[1]!obMake("","String","EUR"),[1]!obcall("SensitivityMode",$B$7&amp;"$SensitivityMode","valueOf",[1]!obMake("","String",$D$47)),$B$37:$D$37)),"")</f>
        <v/>
      </c>
      <c r="D130" s="69" t="str">
        <f>IF($D$42,[1]!obget([1]!obcall("",$C130,"getAverage")),"")</f>
        <v/>
      </c>
      <c r="E130" s="72" t="str">
        <f>IF(AND($D$41,$F$38&gt;=$B130),[1]!obget([1]!obcall("",[1]!obcall("",$C$33,"getInitialMargin",[1]!obMake("","double",$B130),LIBORMarketModel!$J$15,[1]!obMake("","String","EUR"),[1]!obcall("SensitivityMode",$B$7&amp;"$SensitivityMode","valueOf",[1]!obMake("","String",E$47)),$B$37:$D$37),"getAverage")),"")</f>
        <v/>
      </c>
      <c r="F130" s="72" t="str">
        <f>IF(AND($D$40,$F$38&gt;=$B130),[1]!obget([1]!obcall("",[1]!obcall("",$C$33,"getInitialMargin",[1]!obMake("","double",$B130),LIBORMarketModel!$J$15,[1]!obMake("","String","EUR"),[1]!obcall("SensitivityMode",$B$7&amp;"$SensitivityMode","valueOf",[1]!obMake("","String",F$47)),$B$37:$D$37),"getAverage")),"")</f>
        <v/>
      </c>
      <c r="G130" s="70" t="str">
        <f>IF($D$42,[1]!obget([1]!obcall("",$C130,"getQuantile",[1]!obMake("","double",G$47))),"")</f>
        <v/>
      </c>
      <c r="H130" s="70" t="str">
        <f>IF($D$42,[1]!obget([1]!obcall("",$C130,"getQuantile",[1]!obMake("","double",H$47))),"")</f>
        <v/>
      </c>
      <c r="I130" s="70" t="str">
        <f>IF($D$42,[1]!obget([1]!obcall("",$C130,"get",[1]!obMake("","int",COLUMN()))),"")</f>
        <v/>
      </c>
      <c r="J130" s="55" t="str">
        <f>IF($D$42,[1]!obget([1]!obcall("",$C130,"get",[1]!obMake("","int",COLUMN()))),"")</f>
        <v/>
      </c>
      <c r="K130" s="55" t="str">
        <f>IF($D$42,[1]!obget([1]!obcall("",$C130,"get",[1]!obMake("","int",COLUMN()))),"")</f>
        <v/>
      </c>
      <c r="L130" s="55" t="str">
        <f>IF($D$42,[1]!obget([1]!obcall("",$C130,"get",[1]!obMake("","int",COLUMN()))),"")</f>
        <v/>
      </c>
      <c r="M130" s="55" t="str">
        <f>IF($D$42,[1]!obget([1]!obcall("",$C130,"get",[1]!obMake("","int",COLUMN()))),"")</f>
        <v/>
      </c>
      <c r="N130" s="55" t="str">
        <f>IF($D$42,[1]!obget([1]!obcall("",$C130,"get",[1]!obMake("","int",COLUMN()))),"")</f>
        <v/>
      </c>
      <c r="O130" s="55" t="str">
        <f>IF($D$42,[1]!obget([1]!obcall("",$C130,"get",[1]!obMake("","int",COLUMN()))),"")</f>
        <v/>
      </c>
      <c r="P130" s="55" t="str">
        <f>IF($D$42,[1]!obget([1]!obcall("",$C130,"get",[1]!obMake("","int",COLUMN()))),"")</f>
        <v/>
      </c>
      <c r="Q130" s="55" t="str">
        <f>IF($D$42,[1]!obget([1]!obcall("",$C130,"get",[1]!obMake("","int",COLUMN()))),"")</f>
        <v/>
      </c>
      <c r="R130" s="55" t="str">
        <f>IF($D$42,[1]!obget([1]!obcall("",$C130,"get",[1]!obMake("","int",COLUMN()))),"")</f>
        <v/>
      </c>
      <c r="S130" s="45"/>
      <c r="T130" s="45"/>
      <c r="U130" s="45"/>
      <c r="V130" s="45"/>
      <c r="W130" s="45"/>
      <c r="X130" s="45"/>
      <c r="AH130" s="35"/>
      <c r="AI130" s="35"/>
      <c r="IW130" s="45"/>
      <c r="IX130" s="45"/>
    </row>
    <row r="131" spans="1:258" ht="11.85" customHeight="1" x14ac:dyDescent="0.3">
      <c r="A131" s="45" t="str">
        <f t="shared" si="5"/>
        <v/>
      </c>
      <c r="B131" s="45" t="str">
        <f t="shared" si="6"/>
        <v/>
      </c>
      <c r="C131" s="45" t="str">
        <f>IF($D$42,[1]!obMake("RV"&amp;ROW(),obLibs&amp;"net.finmath.montecarlo.RandomVariable",[1]!obcall("",$C$33,"getInitialMargin",[1]!obMake("","double",$B131),LIBORMarketModel!$J$15,[1]!obMake("","String","EUR"),[1]!obcall("SensitivityMode",$B$7&amp;"$SensitivityMode","valueOf",[1]!obMake("","String",$D$47)),$B$37:$D$37)),"")</f>
        <v/>
      </c>
      <c r="D131" s="69" t="str">
        <f>IF($D$42,[1]!obget([1]!obcall("",$C131,"getAverage")),"")</f>
        <v/>
      </c>
      <c r="E131" s="72" t="str">
        <f>IF(AND($D$41,$F$38&gt;=$B131),[1]!obget([1]!obcall("",[1]!obcall("",$C$33,"getInitialMargin",[1]!obMake("","double",$B131),LIBORMarketModel!$J$15,[1]!obMake("","String","EUR"),[1]!obcall("SensitivityMode",$B$7&amp;"$SensitivityMode","valueOf",[1]!obMake("","String",E$47)),$B$37:$D$37),"getAverage")),"")</f>
        <v/>
      </c>
      <c r="F131" s="72" t="str">
        <f>IF(AND($D$40,$F$38&gt;=$B131),[1]!obget([1]!obcall("",[1]!obcall("",$C$33,"getInitialMargin",[1]!obMake("","double",$B131),LIBORMarketModel!$J$15,[1]!obMake("","String","EUR"),[1]!obcall("SensitivityMode",$B$7&amp;"$SensitivityMode","valueOf",[1]!obMake("","String",F$47)),$B$37:$D$37),"getAverage")),"")</f>
        <v/>
      </c>
      <c r="G131" s="70" t="str">
        <f>IF($D$42,[1]!obget([1]!obcall("",$C131,"getQuantile",[1]!obMake("","double",G$47))),"")</f>
        <v/>
      </c>
      <c r="H131" s="70" t="str">
        <f>IF($D$42,[1]!obget([1]!obcall("",$C131,"getQuantile",[1]!obMake("","double",H$47))),"")</f>
        <v/>
      </c>
      <c r="I131" s="70" t="str">
        <f>IF($D$42,[1]!obget([1]!obcall("",$C131,"get",[1]!obMake("","int",COLUMN()))),"")</f>
        <v/>
      </c>
      <c r="J131" s="55" t="str">
        <f>IF($D$42,[1]!obget([1]!obcall("",$C131,"get",[1]!obMake("","int",COLUMN()))),"")</f>
        <v/>
      </c>
      <c r="K131" s="55" t="str">
        <f>IF($D$42,[1]!obget([1]!obcall("",$C131,"get",[1]!obMake("","int",COLUMN()))),"")</f>
        <v/>
      </c>
      <c r="L131" s="55" t="str">
        <f>IF($D$42,[1]!obget([1]!obcall("",$C131,"get",[1]!obMake("","int",COLUMN()))),"")</f>
        <v/>
      </c>
      <c r="M131" s="55" t="str">
        <f>IF($D$42,[1]!obget([1]!obcall("",$C131,"get",[1]!obMake("","int",COLUMN()))),"")</f>
        <v/>
      </c>
      <c r="N131" s="55" t="str">
        <f>IF($D$42,[1]!obget([1]!obcall("",$C131,"get",[1]!obMake("","int",COLUMN()))),"")</f>
        <v/>
      </c>
      <c r="O131" s="55" t="str">
        <f>IF($D$42,[1]!obget([1]!obcall("",$C131,"get",[1]!obMake("","int",COLUMN()))),"")</f>
        <v/>
      </c>
      <c r="P131" s="55" t="str">
        <f>IF($D$42,[1]!obget([1]!obcall("",$C131,"get",[1]!obMake("","int",COLUMN()))),"")</f>
        <v/>
      </c>
      <c r="Q131" s="55" t="str">
        <f>IF($D$42,[1]!obget([1]!obcall("",$C131,"get",[1]!obMake("","int",COLUMN()))),"")</f>
        <v/>
      </c>
      <c r="R131" s="55" t="str">
        <f>IF($D$42,[1]!obget([1]!obcall("",$C131,"get",[1]!obMake("","int",COLUMN()))),"")</f>
        <v/>
      </c>
      <c r="S131" s="45"/>
      <c r="T131" s="45"/>
      <c r="U131" s="45"/>
      <c r="V131" s="45"/>
      <c r="W131" s="45"/>
      <c r="X131" s="45"/>
      <c r="AH131" s="35"/>
      <c r="AI131" s="35"/>
      <c r="IW131" s="45"/>
      <c r="IX131" s="45"/>
    </row>
    <row r="132" spans="1:258" ht="11.85" customHeight="1" x14ac:dyDescent="0.3">
      <c r="A132" s="45" t="str">
        <f t="shared" si="5"/>
        <v/>
      </c>
      <c r="B132" s="45" t="str">
        <f t="shared" si="6"/>
        <v/>
      </c>
      <c r="C132" s="45" t="str">
        <f>IF($D$42,[1]!obMake("RV"&amp;ROW(),obLibs&amp;"net.finmath.montecarlo.RandomVariable",[1]!obcall("",$C$33,"getInitialMargin",[1]!obMake("","double",$B132),LIBORMarketModel!$J$15,[1]!obMake("","String","EUR"),[1]!obcall("SensitivityMode",$B$7&amp;"$SensitivityMode","valueOf",[1]!obMake("","String",$D$47)),$B$37:$D$37)),"")</f>
        <v/>
      </c>
      <c r="D132" s="69" t="str">
        <f>IF($D$42,[1]!obget([1]!obcall("",$C132,"getAverage")),"")</f>
        <v/>
      </c>
      <c r="E132" s="72" t="str">
        <f>IF(AND($D$41,$F$38&gt;=$B132),[1]!obget([1]!obcall("",[1]!obcall("",$C$33,"getInitialMargin",[1]!obMake("","double",$B132),LIBORMarketModel!$J$15,[1]!obMake("","String","EUR"),[1]!obcall("SensitivityMode",$B$7&amp;"$SensitivityMode","valueOf",[1]!obMake("","String",E$47)),$B$37:$D$37),"getAverage")),"")</f>
        <v/>
      </c>
      <c r="F132" s="72" t="str">
        <f>IF(AND($D$40,$F$38&gt;=$B132),[1]!obget([1]!obcall("",[1]!obcall("",$C$33,"getInitialMargin",[1]!obMake("","double",$B132),LIBORMarketModel!$J$15,[1]!obMake("","String","EUR"),[1]!obcall("SensitivityMode",$B$7&amp;"$SensitivityMode","valueOf",[1]!obMake("","String",F$47)),$B$37:$D$37),"getAverage")),"")</f>
        <v/>
      </c>
      <c r="G132" s="70" t="str">
        <f>IF($D$42,[1]!obget([1]!obcall("",$C132,"getQuantile",[1]!obMake("","double",G$47))),"")</f>
        <v/>
      </c>
      <c r="H132" s="70" t="str">
        <f>IF($D$42,[1]!obget([1]!obcall("",$C132,"getQuantile",[1]!obMake("","double",H$47))),"")</f>
        <v/>
      </c>
      <c r="I132" s="70" t="str">
        <f>IF($D$42,[1]!obget([1]!obcall("",$C132,"get",[1]!obMake("","int",COLUMN()))),"")</f>
        <v/>
      </c>
      <c r="J132" s="55" t="str">
        <f>IF($D$42,[1]!obget([1]!obcall("",$C132,"get",[1]!obMake("","int",COLUMN()))),"")</f>
        <v/>
      </c>
      <c r="K132" s="55" t="str">
        <f>IF($D$42,[1]!obget([1]!obcall("",$C132,"get",[1]!obMake("","int",COLUMN()))),"")</f>
        <v/>
      </c>
      <c r="L132" s="55" t="str">
        <f>IF($D$42,[1]!obget([1]!obcall("",$C132,"get",[1]!obMake("","int",COLUMN()))),"")</f>
        <v/>
      </c>
      <c r="M132" s="55" t="str">
        <f>IF($D$42,[1]!obget([1]!obcall("",$C132,"get",[1]!obMake("","int",COLUMN()))),"")</f>
        <v/>
      </c>
      <c r="N132" s="55" t="str">
        <f>IF($D$42,[1]!obget([1]!obcall("",$C132,"get",[1]!obMake("","int",COLUMN()))),"")</f>
        <v/>
      </c>
      <c r="O132" s="55" t="str">
        <f>IF($D$42,[1]!obget([1]!obcall("",$C132,"get",[1]!obMake("","int",COLUMN()))),"")</f>
        <v/>
      </c>
      <c r="P132" s="55" t="str">
        <f>IF($D$42,[1]!obget([1]!obcall("",$C132,"get",[1]!obMake("","int",COLUMN()))),"")</f>
        <v/>
      </c>
      <c r="Q132" s="55" t="str">
        <f>IF($D$42,[1]!obget([1]!obcall("",$C132,"get",[1]!obMake("","int",COLUMN()))),"")</f>
        <v/>
      </c>
      <c r="R132" s="55" t="str">
        <f>IF($D$42,[1]!obget([1]!obcall("",$C132,"get",[1]!obMake("","int",COLUMN()))),"")</f>
        <v/>
      </c>
      <c r="S132" s="45"/>
      <c r="T132" s="45"/>
      <c r="U132" s="45"/>
      <c r="V132" s="45"/>
      <c r="W132" s="45"/>
      <c r="X132" s="45"/>
      <c r="AH132" s="35"/>
      <c r="AI132" s="35"/>
      <c r="IW132" s="45"/>
      <c r="IX132" s="45"/>
    </row>
    <row r="133" spans="1:258" ht="11.85" customHeight="1" x14ac:dyDescent="0.3">
      <c r="A133" s="45" t="str">
        <f t="shared" si="5"/>
        <v/>
      </c>
      <c r="B133" s="45" t="str">
        <f t="shared" si="6"/>
        <v/>
      </c>
      <c r="C133" s="45" t="str">
        <f>IF($D$42,[1]!obMake("RV"&amp;ROW(),obLibs&amp;"net.finmath.montecarlo.RandomVariable",[1]!obcall("",$C$33,"getInitialMargin",[1]!obMake("","double",$B133),LIBORMarketModel!$J$15,[1]!obMake("","String","EUR"),[1]!obcall("SensitivityMode",$B$7&amp;"$SensitivityMode","valueOf",[1]!obMake("","String",$D$47)),$B$37:$D$37)),"")</f>
        <v/>
      </c>
      <c r="D133" s="69" t="str">
        <f>IF($D$42,[1]!obget([1]!obcall("",$C133,"getAverage")),"")</f>
        <v/>
      </c>
      <c r="E133" s="72" t="str">
        <f>IF(AND($D$41,$F$38&gt;=$B133),[1]!obget([1]!obcall("",[1]!obcall("",$C$33,"getInitialMargin",[1]!obMake("","double",$B133),LIBORMarketModel!$J$15,[1]!obMake("","String","EUR"),[1]!obcall("SensitivityMode",$B$7&amp;"$SensitivityMode","valueOf",[1]!obMake("","String",E$47)),$B$37:$D$37),"getAverage")),"")</f>
        <v/>
      </c>
      <c r="F133" s="72" t="str">
        <f>IF(AND($D$40,$F$38&gt;=$B133),[1]!obget([1]!obcall("",[1]!obcall("",$C$33,"getInitialMargin",[1]!obMake("","double",$B133),LIBORMarketModel!$J$15,[1]!obMake("","String","EUR"),[1]!obcall("SensitivityMode",$B$7&amp;"$SensitivityMode","valueOf",[1]!obMake("","String",F$47)),$B$37:$D$37),"getAverage")),"")</f>
        <v/>
      </c>
      <c r="G133" s="70" t="str">
        <f>IF($D$42,[1]!obget([1]!obcall("",$C133,"getQuantile",[1]!obMake("","double",G$47))),"")</f>
        <v/>
      </c>
      <c r="H133" s="70" t="str">
        <f>IF($D$42,[1]!obget([1]!obcall("",$C133,"getQuantile",[1]!obMake("","double",H$47))),"")</f>
        <v/>
      </c>
      <c r="I133" s="70" t="str">
        <f>IF($D$42,[1]!obget([1]!obcall("",$C133,"get",[1]!obMake("","int",COLUMN()))),"")</f>
        <v/>
      </c>
      <c r="J133" s="55" t="str">
        <f>IF($D$42,[1]!obget([1]!obcall("",$C133,"get",[1]!obMake("","int",COLUMN()))),"")</f>
        <v/>
      </c>
      <c r="K133" s="55" t="str">
        <f>IF($D$42,[1]!obget([1]!obcall("",$C133,"get",[1]!obMake("","int",COLUMN()))),"")</f>
        <v/>
      </c>
      <c r="L133" s="55" t="str">
        <f>IF($D$42,[1]!obget([1]!obcall("",$C133,"get",[1]!obMake("","int",COLUMN()))),"")</f>
        <v/>
      </c>
      <c r="M133" s="55" t="str">
        <f>IF($D$42,[1]!obget([1]!obcall("",$C133,"get",[1]!obMake("","int",COLUMN()))),"")</f>
        <v/>
      </c>
      <c r="N133" s="55" t="str">
        <f>IF($D$42,[1]!obget([1]!obcall("",$C133,"get",[1]!obMake("","int",COLUMN()))),"")</f>
        <v/>
      </c>
      <c r="O133" s="55" t="str">
        <f>IF($D$42,[1]!obget([1]!obcall("",$C133,"get",[1]!obMake("","int",COLUMN()))),"")</f>
        <v/>
      </c>
      <c r="P133" s="55" t="str">
        <f>IF($D$42,[1]!obget([1]!obcall("",$C133,"get",[1]!obMake("","int",COLUMN()))),"")</f>
        <v/>
      </c>
      <c r="Q133" s="55" t="str">
        <f>IF($D$42,[1]!obget([1]!obcall("",$C133,"get",[1]!obMake("","int",COLUMN()))),"")</f>
        <v/>
      </c>
      <c r="R133" s="55" t="str">
        <f>IF($D$42,[1]!obget([1]!obcall("",$C133,"get",[1]!obMake("","int",COLUMN()))),"")</f>
        <v/>
      </c>
      <c r="S133" s="45"/>
      <c r="T133" s="45"/>
      <c r="U133" s="45"/>
      <c r="V133" s="45"/>
      <c r="W133" s="45"/>
      <c r="X133" s="45"/>
      <c r="AH133" s="35"/>
      <c r="AI133" s="35"/>
      <c r="IW133" s="45"/>
      <c r="IX133" s="45"/>
    </row>
    <row r="134" spans="1:258" ht="11.85" customHeight="1" x14ac:dyDescent="0.3">
      <c r="A134" s="45" t="str">
        <f t="shared" si="5"/>
        <v/>
      </c>
      <c r="B134" s="45" t="str">
        <f t="shared" si="6"/>
        <v/>
      </c>
      <c r="C134" s="45" t="str">
        <f>IF($D$42,[1]!obMake("RV"&amp;ROW(),obLibs&amp;"net.finmath.montecarlo.RandomVariable",[1]!obcall("",$C$33,"getInitialMargin",[1]!obMake("","double",$B134),LIBORMarketModel!$J$15,[1]!obMake("","String","EUR"),[1]!obcall("SensitivityMode",$B$7&amp;"$SensitivityMode","valueOf",[1]!obMake("","String",$D$47)),$B$37:$D$37)),"")</f>
        <v/>
      </c>
      <c r="D134" s="69" t="str">
        <f>IF($D$42,[1]!obget([1]!obcall("",$C134,"getAverage")),"")</f>
        <v/>
      </c>
      <c r="E134" s="72" t="str">
        <f>IF(AND($D$41,$F$38&gt;=$B134),[1]!obget([1]!obcall("",[1]!obcall("",$C$33,"getInitialMargin",[1]!obMake("","double",$B134),LIBORMarketModel!$J$15,[1]!obMake("","String","EUR"),[1]!obcall("SensitivityMode",$B$7&amp;"$SensitivityMode","valueOf",[1]!obMake("","String",E$47)),$B$37:$D$37),"getAverage")),"")</f>
        <v/>
      </c>
      <c r="F134" s="72" t="str">
        <f>IF(AND($D$40,$F$38&gt;=$B134),[1]!obget([1]!obcall("",[1]!obcall("",$C$33,"getInitialMargin",[1]!obMake("","double",$B134),LIBORMarketModel!$J$15,[1]!obMake("","String","EUR"),[1]!obcall("SensitivityMode",$B$7&amp;"$SensitivityMode","valueOf",[1]!obMake("","String",F$47)),$B$37:$D$37),"getAverage")),"")</f>
        <v/>
      </c>
      <c r="G134" s="70" t="str">
        <f>IF($D$42,[1]!obget([1]!obcall("",$C134,"getQuantile",[1]!obMake("","double",G$47))),"")</f>
        <v/>
      </c>
      <c r="H134" s="70" t="str">
        <f>IF($D$42,[1]!obget([1]!obcall("",$C134,"getQuantile",[1]!obMake("","double",H$47))),"")</f>
        <v/>
      </c>
      <c r="I134" s="70" t="str">
        <f>IF($D$42,[1]!obget([1]!obcall("",$C134,"get",[1]!obMake("","int",COLUMN()))),"")</f>
        <v/>
      </c>
      <c r="J134" s="55" t="str">
        <f>IF($D$42,[1]!obget([1]!obcall("",$C134,"get",[1]!obMake("","int",COLUMN()))),"")</f>
        <v/>
      </c>
      <c r="K134" s="55" t="str">
        <f>IF($D$42,[1]!obget([1]!obcall("",$C134,"get",[1]!obMake("","int",COLUMN()))),"")</f>
        <v/>
      </c>
      <c r="L134" s="55" t="str">
        <f>IF($D$42,[1]!obget([1]!obcall("",$C134,"get",[1]!obMake("","int",COLUMN()))),"")</f>
        <v/>
      </c>
      <c r="M134" s="55" t="str">
        <f>IF($D$42,[1]!obget([1]!obcall("",$C134,"get",[1]!obMake("","int",COLUMN()))),"")</f>
        <v/>
      </c>
      <c r="N134" s="55" t="str">
        <f>IF($D$42,[1]!obget([1]!obcall("",$C134,"get",[1]!obMake("","int",COLUMN()))),"")</f>
        <v/>
      </c>
      <c r="O134" s="55" t="str">
        <f>IF($D$42,[1]!obget([1]!obcall("",$C134,"get",[1]!obMake("","int",COLUMN()))),"")</f>
        <v/>
      </c>
      <c r="P134" s="55" t="str">
        <f>IF($D$42,[1]!obget([1]!obcall("",$C134,"get",[1]!obMake("","int",COLUMN()))),"")</f>
        <v/>
      </c>
      <c r="Q134" s="55" t="str">
        <f>IF($D$42,[1]!obget([1]!obcall("",$C134,"get",[1]!obMake("","int",COLUMN()))),"")</f>
        <v/>
      </c>
      <c r="R134" s="55" t="str">
        <f>IF($D$42,[1]!obget([1]!obcall("",$C134,"get",[1]!obMake("","int",COLUMN()))),"")</f>
        <v/>
      </c>
      <c r="S134" s="45"/>
      <c r="T134" s="45"/>
      <c r="U134" s="45"/>
      <c r="V134" s="45"/>
      <c r="W134" s="45"/>
      <c r="X134" s="45"/>
      <c r="AH134" s="35"/>
      <c r="AI134" s="35"/>
      <c r="IW134" s="45"/>
      <c r="IX134" s="45"/>
    </row>
    <row r="135" spans="1:258" ht="11.85" customHeight="1" x14ac:dyDescent="0.3">
      <c r="A135" s="45" t="str">
        <f t="shared" si="5"/>
        <v/>
      </c>
      <c r="B135" s="45" t="str">
        <f t="shared" si="6"/>
        <v/>
      </c>
      <c r="C135" s="45" t="str">
        <f>IF($D$42,[1]!obMake("RV"&amp;ROW(),obLibs&amp;"net.finmath.montecarlo.RandomVariable",[1]!obcall("",$C$33,"getInitialMargin",[1]!obMake("","double",$B135),LIBORMarketModel!$J$15,[1]!obMake("","String","EUR"),[1]!obcall("SensitivityMode",$B$7&amp;"$SensitivityMode","valueOf",[1]!obMake("","String",$D$47)),$B$37:$D$37)),"")</f>
        <v/>
      </c>
      <c r="D135" s="69" t="str">
        <f>IF($D$42,[1]!obget([1]!obcall("",$C135,"getAverage")),"")</f>
        <v/>
      </c>
      <c r="E135" s="72" t="str">
        <f>IF(AND($D$41,$F$38&gt;=$B135),[1]!obget([1]!obcall("",[1]!obcall("",$C$33,"getInitialMargin",[1]!obMake("","double",$B135),LIBORMarketModel!$J$15,[1]!obMake("","String","EUR"),[1]!obcall("SensitivityMode",$B$7&amp;"$SensitivityMode","valueOf",[1]!obMake("","String",E$47)),$B$37:$D$37),"getAverage")),"")</f>
        <v/>
      </c>
      <c r="F135" s="72" t="str">
        <f>IF(AND($D$40,$F$38&gt;=$B135),[1]!obget([1]!obcall("",[1]!obcall("",$C$33,"getInitialMargin",[1]!obMake("","double",$B135),LIBORMarketModel!$J$15,[1]!obMake("","String","EUR"),[1]!obcall("SensitivityMode",$B$7&amp;"$SensitivityMode","valueOf",[1]!obMake("","String",F$47)),$B$37:$D$37),"getAverage")),"")</f>
        <v/>
      </c>
      <c r="G135" s="70" t="str">
        <f>IF($D$42,[1]!obget([1]!obcall("",$C135,"getQuantile",[1]!obMake("","double",G$47))),"")</f>
        <v/>
      </c>
      <c r="H135" s="70" t="str">
        <f>IF($D$42,[1]!obget([1]!obcall("",$C135,"getQuantile",[1]!obMake("","double",H$47))),"")</f>
        <v/>
      </c>
      <c r="I135" s="70" t="str">
        <f>IF($D$42,[1]!obget([1]!obcall("",$C135,"get",[1]!obMake("","int",COLUMN()))),"")</f>
        <v/>
      </c>
      <c r="J135" s="55" t="str">
        <f>IF($D$42,[1]!obget([1]!obcall("",$C135,"get",[1]!obMake("","int",COLUMN()))),"")</f>
        <v/>
      </c>
      <c r="K135" s="55" t="str">
        <f>IF($D$42,[1]!obget([1]!obcall("",$C135,"get",[1]!obMake("","int",COLUMN()))),"")</f>
        <v/>
      </c>
      <c r="L135" s="55" t="str">
        <f>IF($D$42,[1]!obget([1]!obcall("",$C135,"get",[1]!obMake("","int",COLUMN()))),"")</f>
        <v/>
      </c>
      <c r="M135" s="55" t="str">
        <f>IF($D$42,[1]!obget([1]!obcall("",$C135,"get",[1]!obMake("","int",COLUMN()))),"")</f>
        <v/>
      </c>
      <c r="N135" s="55" t="str">
        <f>IF($D$42,[1]!obget([1]!obcall("",$C135,"get",[1]!obMake("","int",COLUMN()))),"")</f>
        <v/>
      </c>
      <c r="O135" s="55" t="str">
        <f>IF($D$42,[1]!obget([1]!obcall("",$C135,"get",[1]!obMake("","int",COLUMN()))),"")</f>
        <v/>
      </c>
      <c r="P135" s="55" t="str">
        <f>IF($D$42,[1]!obget([1]!obcall("",$C135,"get",[1]!obMake("","int",COLUMN()))),"")</f>
        <v/>
      </c>
      <c r="Q135" s="55" t="str">
        <f>IF($D$42,[1]!obget([1]!obcall("",$C135,"get",[1]!obMake("","int",COLUMN()))),"")</f>
        <v/>
      </c>
      <c r="R135" s="55" t="str">
        <f>IF($D$42,[1]!obget([1]!obcall("",$C135,"get",[1]!obMake("","int",COLUMN()))),"")</f>
        <v/>
      </c>
      <c r="S135" s="45"/>
      <c r="T135" s="45"/>
      <c r="U135" s="45"/>
      <c r="V135" s="45"/>
      <c r="W135" s="45"/>
      <c r="X135" s="45"/>
      <c r="AH135" s="35"/>
      <c r="AI135" s="35"/>
      <c r="IW135" s="45"/>
      <c r="IX135" s="45"/>
    </row>
    <row r="136" spans="1:258" ht="11.85" customHeight="1" x14ac:dyDescent="0.3">
      <c r="A136" s="45" t="str">
        <f t="shared" si="5"/>
        <v/>
      </c>
      <c r="B136" s="45" t="str">
        <f t="shared" si="6"/>
        <v/>
      </c>
      <c r="C136" s="45" t="str">
        <f>IF($D$42,[1]!obMake("RV"&amp;ROW(),obLibs&amp;"net.finmath.montecarlo.RandomVariable",[1]!obcall("",$C$33,"getInitialMargin",[1]!obMake("","double",$B136),LIBORMarketModel!$J$15,[1]!obMake("","String","EUR"),[1]!obcall("SensitivityMode",$B$7&amp;"$SensitivityMode","valueOf",[1]!obMake("","String",$D$47)),$B$37:$D$37)),"")</f>
        <v/>
      </c>
      <c r="D136" s="69" t="str">
        <f>IF($D$42,[1]!obget([1]!obcall("",$C136,"getAverage")),"")</f>
        <v/>
      </c>
      <c r="E136" s="72" t="str">
        <f>IF(AND($D$41,$F$38&gt;=$B136),[1]!obget([1]!obcall("",[1]!obcall("",$C$33,"getInitialMargin",[1]!obMake("","double",$B136),LIBORMarketModel!$J$15,[1]!obMake("","String","EUR"),[1]!obcall("SensitivityMode",$B$7&amp;"$SensitivityMode","valueOf",[1]!obMake("","String",E$47)),$B$37:$D$37),"getAverage")),"")</f>
        <v/>
      </c>
      <c r="F136" s="72" t="str">
        <f>IF(AND($D$40,$F$38&gt;=$B136),[1]!obget([1]!obcall("",[1]!obcall("",$C$33,"getInitialMargin",[1]!obMake("","double",$B136),LIBORMarketModel!$J$15,[1]!obMake("","String","EUR"),[1]!obcall("SensitivityMode",$B$7&amp;"$SensitivityMode","valueOf",[1]!obMake("","String",F$47)),$B$37:$D$37),"getAverage")),"")</f>
        <v/>
      </c>
      <c r="G136" s="70" t="str">
        <f>IF($D$42,[1]!obget([1]!obcall("",$C136,"getQuantile",[1]!obMake("","double",G$47))),"")</f>
        <v/>
      </c>
      <c r="H136" s="70" t="str">
        <f>IF($D$42,[1]!obget([1]!obcall("",$C136,"getQuantile",[1]!obMake("","double",H$47))),"")</f>
        <v/>
      </c>
      <c r="I136" s="70" t="str">
        <f>IF($D$42,[1]!obget([1]!obcall("",$C136,"get",[1]!obMake("","int",COLUMN()))),"")</f>
        <v/>
      </c>
      <c r="J136" s="55" t="str">
        <f>IF($D$42,[1]!obget([1]!obcall("",$C136,"get",[1]!obMake("","int",COLUMN()))),"")</f>
        <v/>
      </c>
      <c r="K136" s="55" t="str">
        <f>IF($D$42,[1]!obget([1]!obcall("",$C136,"get",[1]!obMake("","int",COLUMN()))),"")</f>
        <v/>
      </c>
      <c r="L136" s="55" t="str">
        <f>IF($D$42,[1]!obget([1]!obcall("",$C136,"get",[1]!obMake("","int",COLUMN()))),"")</f>
        <v/>
      </c>
      <c r="M136" s="55" t="str">
        <f>IF($D$42,[1]!obget([1]!obcall("",$C136,"get",[1]!obMake("","int",COLUMN()))),"")</f>
        <v/>
      </c>
      <c r="N136" s="55" t="str">
        <f>IF($D$42,[1]!obget([1]!obcall("",$C136,"get",[1]!obMake("","int",COLUMN()))),"")</f>
        <v/>
      </c>
      <c r="O136" s="55" t="str">
        <f>IF($D$42,[1]!obget([1]!obcall("",$C136,"get",[1]!obMake("","int",COLUMN()))),"")</f>
        <v/>
      </c>
      <c r="P136" s="55" t="str">
        <f>IF($D$42,[1]!obget([1]!obcall("",$C136,"get",[1]!obMake("","int",COLUMN()))),"")</f>
        <v/>
      </c>
      <c r="Q136" s="55" t="str">
        <f>IF($D$42,[1]!obget([1]!obcall("",$C136,"get",[1]!obMake("","int",COLUMN()))),"")</f>
        <v/>
      </c>
      <c r="R136" s="55" t="str">
        <f>IF($D$42,[1]!obget([1]!obcall("",$C136,"get",[1]!obMake("","int",COLUMN()))),"")</f>
        <v/>
      </c>
      <c r="S136" s="45"/>
      <c r="T136" s="45"/>
      <c r="U136" s="45"/>
      <c r="V136" s="45"/>
      <c r="W136" s="45"/>
      <c r="X136" s="45"/>
      <c r="AH136" s="35"/>
      <c r="AI136" s="35"/>
      <c r="IW136" s="45"/>
      <c r="IX136" s="45"/>
    </row>
    <row r="137" spans="1:258" ht="11.85" customHeight="1" x14ac:dyDescent="0.3">
      <c r="A137" s="45" t="str">
        <f t="shared" si="5"/>
        <v/>
      </c>
      <c r="B137" s="45" t="str">
        <f t="shared" si="6"/>
        <v/>
      </c>
      <c r="C137" s="45" t="str">
        <f>IF($D$42,[1]!obMake("RV"&amp;ROW(),obLibs&amp;"net.finmath.montecarlo.RandomVariable",[1]!obcall("",$C$33,"getInitialMargin",[1]!obMake("","double",$B137),LIBORMarketModel!$J$15,[1]!obMake("","String","EUR"),[1]!obcall("SensitivityMode",$B$7&amp;"$SensitivityMode","valueOf",[1]!obMake("","String",$D$47)),$B$37:$D$37)),"")</f>
        <v/>
      </c>
      <c r="D137" s="69" t="str">
        <f>IF($D$42,[1]!obget([1]!obcall("",$C137,"getAverage")),"")</f>
        <v/>
      </c>
      <c r="E137" s="72" t="str">
        <f>IF(AND($D$41,$F$38&gt;=$B137),[1]!obget([1]!obcall("",[1]!obcall("",$C$33,"getInitialMargin",[1]!obMake("","double",$B137),LIBORMarketModel!$J$15,[1]!obMake("","String","EUR"),[1]!obcall("SensitivityMode",$B$7&amp;"$SensitivityMode","valueOf",[1]!obMake("","String",E$47)),$B$37:$D$37),"getAverage")),"")</f>
        <v/>
      </c>
      <c r="F137" s="72" t="str">
        <f>IF(AND($D$40,$F$38&gt;=$B137),[1]!obget([1]!obcall("",[1]!obcall("",$C$33,"getInitialMargin",[1]!obMake("","double",$B137),LIBORMarketModel!$J$15,[1]!obMake("","String","EUR"),[1]!obcall("SensitivityMode",$B$7&amp;"$SensitivityMode","valueOf",[1]!obMake("","String",F$47)),$B$37:$D$37),"getAverage")),"")</f>
        <v/>
      </c>
      <c r="G137" s="70" t="str">
        <f>IF($D$42,[1]!obget([1]!obcall("",$C137,"getQuantile",[1]!obMake("","double",G$47))),"")</f>
        <v/>
      </c>
      <c r="H137" s="70" t="str">
        <f>IF($D$42,[1]!obget([1]!obcall("",$C137,"getQuantile",[1]!obMake("","double",H$47))),"")</f>
        <v/>
      </c>
      <c r="I137" s="70" t="str">
        <f>IF($D$42,[1]!obget([1]!obcall("",$C137,"get",[1]!obMake("","int",COLUMN()))),"")</f>
        <v/>
      </c>
      <c r="J137" s="55" t="str">
        <f>IF($D$42,[1]!obget([1]!obcall("",$C137,"get",[1]!obMake("","int",COLUMN()))),"")</f>
        <v/>
      </c>
      <c r="K137" s="55" t="str">
        <f>IF($D$42,[1]!obget([1]!obcall("",$C137,"get",[1]!obMake("","int",COLUMN()))),"")</f>
        <v/>
      </c>
      <c r="L137" s="55" t="str">
        <f>IF($D$42,[1]!obget([1]!obcall("",$C137,"get",[1]!obMake("","int",COLUMN()))),"")</f>
        <v/>
      </c>
      <c r="M137" s="55" t="str">
        <f>IF($D$42,[1]!obget([1]!obcall("",$C137,"get",[1]!obMake("","int",COLUMN()))),"")</f>
        <v/>
      </c>
      <c r="N137" s="55" t="str">
        <f>IF($D$42,[1]!obget([1]!obcall("",$C137,"get",[1]!obMake("","int",COLUMN()))),"")</f>
        <v/>
      </c>
      <c r="O137" s="55" t="str">
        <f>IF($D$42,[1]!obget([1]!obcall("",$C137,"get",[1]!obMake("","int",COLUMN()))),"")</f>
        <v/>
      </c>
      <c r="P137" s="55" t="str">
        <f>IF($D$42,[1]!obget([1]!obcall("",$C137,"get",[1]!obMake("","int",COLUMN()))),"")</f>
        <v/>
      </c>
      <c r="Q137" s="55" t="str">
        <f>IF($D$42,[1]!obget([1]!obcall("",$C137,"get",[1]!obMake("","int",COLUMN()))),"")</f>
        <v/>
      </c>
      <c r="R137" s="55" t="str">
        <f>IF($D$42,[1]!obget([1]!obcall("",$C137,"get",[1]!obMake("","int",COLUMN()))),"")</f>
        <v/>
      </c>
      <c r="S137" s="45"/>
      <c r="T137" s="45"/>
      <c r="U137" s="45"/>
      <c r="V137" s="45"/>
      <c r="W137" s="45"/>
      <c r="X137" s="45"/>
      <c r="AH137" s="35"/>
      <c r="AI137" s="35"/>
      <c r="IW137" s="45"/>
      <c r="IX137" s="45"/>
    </row>
    <row r="138" spans="1:258" ht="11.85" customHeight="1" x14ac:dyDescent="0.3">
      <c r="A138" s="45" t="str">
        <f t="shared" si="5"/>
        <v/>
      </c>
      <c r="B138" s="45" t="str">
        <f t="shared" si="6"/>
        <v/>
      </c>
      <c r="C138" s="45" t="str">
        <f>IF($D$42,[1]!obMake("RV"&amp;ROW(),obLibs&amp;"net.finmath.montecarlo.RandomVariable",[1]!obcall("",$C$33,"getInitialMargin",[1]!obMake("","double",$B138),LIBORMarketModel!$J$15,[1]!obMake("","String","EUR"),[1]!obcall("SensitivityMode",$B$7&amp;"$SensitivityMode","valueOf",[1]!obMake("","String",$D$47)),$B$37:$D$37)),"")</f>
        <v/>
      </c>
      <c r="D138" s="69" t="str">
        <f>IF($D$42,[1]!obget([1]!obcall("",$C138,"getAverage")),"")</f>
        <v/>
      </c>
      <c r="E138" s="72" t="str">
        <f>IF(AND($D$41,$F$38&gt;=$B138),[1]!obget([1]!obcall("",[1]!obcall("",$C$33,"getInitialMargin",[1]!obMake("","double",$B138),LIBORMarketModel!$J$15,[1]!obMake("","String","EUR"),[1]!obcall("SensitivityMode",$B$7&amp;"$SensitivityMode","valueOf",[1]!obMake("","String",E$47)),$B$37:$D$37),"getAverage")),"")</f>
        <v/>
      </c>
      <c r="F138" s="72" t="str">
        <f>IF(AND($D$40,$F$38&gt;=$B138),[1]!obget([1]!obcall("",[1]!obcall("",$C$33,"getInitialMargin",[1]!obMake("","double",$B138),LIBORMarketModel!$J$15,[1]!obMake("","String","EUR"),[1]!obcall("SensitivityMode",$B$7&amp;"$SensitivityMode","valueOf",[1]!obMake("","String",F$47)),$B$37:$D$37),"getAverage")),"")</f>
        <v/>
      </c>
      <c r="G138" s="70" t="str">
        <f>IF($D$42,[1]!obget([1]!obcall("",$C138,"getQuantile",[1]!obMake("","double",G$47))),"")</f>
        <v/>
      </c>
      <c r="H138" s="70" t="str">
        <f>IF($D$42,[1]!obget([1]!obcall("",$C138,"getQuantile",[1]!obMake("","double",H$47))),"")</f>
        <v/>
      </c>
      <c r="I138" s="70" t="str">
        <f>IF($D$42,[1]!obget([1]!obcall("",$C138,"get",[1]!obMake("","int",COLUMN()))),"")</f>
        <v/>
      </c>
      <c r="J138" s="55" t="str">
        <f>IF($D$42,[1]!obget([1]!obcall("",$C138,"get",[1]!obMake("","int",COLUMN()))),"")</f>
        <v/>
      </c>
      <c r="K138" s="55" t="str">
        <f>IF($D$42,[1]!obget([1]!obcall("",$C138,"get",[1]!obMake("","int",COLUMN()))),"")</f>
        <v/>
      </c>
      <c r="L138" s="55" t="str">
        <f>IF($D$42,[1]!obget([1]!obcall("",$C138,"get",[1]!obMake("","int",COLUMN()))),"")</f>
        <v/>
      </c>
      <c r="M138" s="55" t="str">
        <f>IF($D$42,[1]!obget([1]!obcall("",$C138,"get",[1]!obMake("","int",COLUMN()))),"")</f>
        <v/>
      </c>
      <c r="N138" s="55" t="str">
        <f>IF($D$42,[1]!obget([1]!obcall("",$C138,"get",[1]!obMake("","int",COLUMN()))),"")</f>
        <v/>
      </c>
      <c r="O138" s="55" t="str">
        <f>IF($D$42,[1]!obget([1]!obcall("",$C138,"get",[1]!obMake("","int",COLUMN()))),"")</f>
        <v/>
      </c>
      <c r="P138" s="55" t="str">
        <f>IF($D$42,[1]!obget([1]!obcall("",$C138,"get",[1]!obMake("","int",COLUMN()))),"")</f>
        <v/>
      </c>
      <c r="Q138" s="55" t="str">
        <f>IF($D$42,[1]!obget([1]!obcall("",$C138,"get",[1]!obMake("","int",COLUMN()))),"")</f>
        <v/>
      </c>
      <c r="R138" s="55" t="str">
        <f>IF($D$42,[1]!obget([1]!obcall("",$C138,"get",[1]!obMake("","int",COLUMN()))),"")</f>
        <v/>
      </c>
      <c r="S138" s="45"/>
      <c r="T138" s="45"/>
      <c r="U138" s="45"/>
      <c r="V138" s="45"/>
      <c r="W138" s="45"/>
      <c r="X138" s="45"/>
      <c r="AH138" s="35"/>
      <c r="AI138" s="35"/>
      <c r="IW138" s="45"/>
      <c r="IX138" s="45"/>
    </row>
    <row r="139" spans="1:258" ht="11.85" customHeight="1" x14ac:dyDescent="0.3">
      <c r="A139" s="45" t="str">
        <f t="shared" si="5"/>
        <v/>
      </c>
      <c r="B139" s="45" t="str">
        <f t="shared" si="6"/>
        <v/>
      </c>
      <c r="C139" s="45" t="str">
        <f>IF($D$42,[1]!obMake("RV"&amp;ROW(),obLibs&amp;"net.finmath.montecarlo.RandomVariable",[1]!obcall("",$C$33,"getInitialMargin",[1]!obMake("","double",$B139),LIBORMarketModel!$J$15,[1]!obMake("","String","EUR"),[1]!obcall("SensitivityMode",$B$7&amp;"$SensitivityMode","valueOf",[1]!obMake("","String",$D$47)),$B$37:$D$37)),"")</f>
        <v/>
      </c>
      <c r="D139" s="69" t="str">
        <f>IF($D$42,[1]!obget([1]!obcall("",$C139,"getAverage")),"")</f>
        <v/>
      </c>
      <c r="E139" s="72" t="str">
        <f>IF(AND($D$41,$F$38&gt;=$B139),[1]!obget([1]!obcall("",[1]!obcall("",$C$33,"getInitialMargin",[1]!obMake("","double",$B139),LIBORMarketModel!$J$15,[1]!obMake("","String","EUR"),[1]!obcall("SensitivityMode",$B$7&amp;"$SensitivityMode","valueOf",[1]!obMake("","String",E$47)),$B$37:$D$37),"getAverage")),"")</f>
        <v/>
      </c>
      <c r="F139" s="72" t="str">
        <f>IF(AND($D$40,$F$38&gt;=$B139),[1]!obget([1]!obcall("",[1]!obcall("",$C$33,"getInitialMargin",[1]!obMake("","double",$B139),LIBORMarketModel!$J$15,[1]!obMake("","String","EUR"),[1]!obcall("SensitivityMode",$B$7&amp;"$SensitivityMode","valueOf",[1]!obMake("","String",F$47)),$B$37:$D$37),"getAverage")),"")</f>
        <v/>
      </c>
      <c r="G139" s="70" t="str">
        <f>IF($D$42,[1]!obget([1]!obcall("",$C139,"getQuantile",[1]!obMake("","double",G$47))),"")</f>
        <v/>
      </c>
      <c r="H139" s="70" t="str">
        <f>IF($D$42,[1]!obget([1]!obcall("",$C139,"getQuantile",[1]!obMake("","double",H$47))),"")</f>
        <v/>
      </c>
      <c r="I139" s="70" t="str">
        <f>IF($D$42,[1]!obget([1]!obcall("",$C139,"get",[1]!obMake("","int",COLUMN()))),"")</f>
        <v/>
      </c>
      <c r="J139" s="55" t="str">
        <f>IF($D$42,[1]!obget([1]!obcall("",$C139,"get",[1]!obMake("","int",COLUMN()))),"")</f>
        <v/>
      </c>
      <c r="K139" s="55" t="str">
        <f>IF($D$42,[1]!obget([1]!obcall("",$C139,"get",[1]!obMake("","int",COLUMN()))),"")</f>
        <v/>
      </c>
      <c r="L139" s="55" t="str">
        <f>IF($D$42,[1]!obget([1]!obcall("",$C139,"get",[1]!obMake("","int",COLUMN()))),"")</f>
        <v/>
      </c>
      <c r="M139" s="55" t="str">
        <f>IF($D$42,[1]!obget([1]!obcall("",$C139,"get",[1]!obMake("","int",COLUMN()))),"")</f>
        <v/>
      </c>
      <c r="N139" s="55" t="str">
        <f>IF($D$42,[1]!obget([1]!obcall("",$C139,"get",[1]!obMake("","int",COLUMN()))),"")</f>
        <v/>
      </c>
      <c r="O139" s="55" t="str">
        <f>IF($D$42,[1]!obget([1]!obcall("",$C139,"get",[1]!obMake("","int",COLUMN()))),"")</f>
        <v/>
      </c>
      <c r="P139" s="55" t="str">
        <f>IF($D$42,[1]!obget([1]!obcall("",$C139,"get",[1]!obMake("","int",COLUMN()))),"")</f>
        <v/>
      </c>
      <c r="Q139" s="55" t="str">
        <f>IF($D$42,[1]!obget([1]!obcall("",$C139,"get",[1]!obMake("","int",COLUMN()))),"")</f>
        <v/>
      </c>
      <c r="R139" s="55" t="str">
        <f>IF($D$42,[1]!obget([1]!obcall("",$C139,"get",[1]!obMake("","int",COLUMN()))),"")</f>
        <v/>
      </c>
      <c r="S139" s="45"/>
      <c r="T139" s="45"/>
      <c r="U139" s="45"/>
      <c r="V139" s="45"/>
      <c r="W139" s="45"/>
      <c r="X139" s="45"/>
      <c r="AH139" s="35"/>
      <c r="AI139" s="35"/>
      <c r="IW139" s="45"/>
      <c r="IX139" s="45"/>
    </row>
    <row r="140" spans="1:258" ht="11.85" customHeight="1" x14ac:dyDescent="0.3">
      <c r="A140" s="45" t="str">
        <f t="shared" si="5"/>
        <v/>
      </c>
      <c r="B140" s="45" t="str">
        <f t="shared" si="6"/>
        <v/>
      </c>
      <c r="C140" s="45" t="str">
        <f>IF($D$42,[1]!obMake("RV"&amp;ROW(),obLibs&amp;"net.finmath.montecarlo.RandomVariable",[1]!obcall("",$C$33,"getInitialMargin",[1]!obMake("","double",$B140),LIBORMarketModel!$J$15,[1]!obMake("","String","EUR"),[1]!obcall("SensitivityMode",$B$7&amp;"$SensitivityMode","valueOf",[1]!obMake("","String",$D$47)),$B$37:$D$37)),"")</f>
        <v/>
      </c>
      <c r="D140" s="69" t="str">
        <f>IF($D$42,[1]!obget([1]!obcall("",$C140,"getAverage")),"")</f>
        <v/>
      </c>
      <c r="E140" s="72" t="str">
        <f>IF(AND($D$41,$F$38&gt;=$B140),[1]!obget([1]!obcall("",[1]!obcall("",$C$33,"getInitialMargin",[1]!obMake("","double",$B140),LIBORMarketModel!$J$15,[1]!obMake("","String","EUR"),[1]!obcall("SensitivityMode",$B$7&amp;"$SensitivityMode","valueOf",[1]!obMake("","String",E$47)),$B$37:$D$37),"getAverage")),"")</f>
        <v/>
      </c>
      <c r="F140" s="72" t="str">
        <f>IF(AND($D$40,$F$38&gt;=$B140),[1]!obget([1]!obcall("",[1]!obcall("",$C$33,"getInitialMargin",[1]!obMake("","double",$B140),LIBORMarketModel!$J$15,[1]!obMake("","String","EUR"),[1]!obcall("SensitivityMode",$B$7&amp;"$SensitivityMode","valueOf",[1]!obMake("","String",F$47)),$B$37:$D$37),"getAverage")),"")</f>
        <v/>
      </c>
      <c r="G140" s="70" t="str">
        <f>IF($D$42,[1]!obget([1]!obcall("",$C140,"getQuantile",[1]!obMake("","double",G$47))),"")</f>
        <v/>
      </c>
      <c r="H140" s="70" t="str">
        <f>IF($D$42,[1]!obget([1]!obcall("",$C140,"getQuantile",[1]!obMake("","double",H$47))),"")</f>
        <v/>
      </c>
      <c r="I140" s="70" t="str">
        <f>IF($D$42,[1]!obget([1]!obcall("",$C140,"get",[1]!obMake("","int",COLUMN()))),"")</f>
        <v/>
      </c>
      <c r="J140" s="55" t="str">
        <f>IF($D$42,[1]!obget([1]!obcall("",$C140,"get",[1]!obMake("","int",COLUMN()))),"")</f>
        <v/>
      </c>
      <c r="K140" s="55" t="str">
        <f>IF($D$42,[1]!obget([1]!obcall("",$C140,"get",[1]!obMake("","int",COLUMN()))),"")</f>
        <v/>
      </c>
      <c r="L140" s="55" t="str">
        <f>IF($D$42,[1]!obget([1]!obcall("",$C140,"get",[1]!obMake("","int",COLUMN()))),"")</f>
        <v/>
      </c>
      <c r="M140" s="55" t="str">
        <f>IF($D$42,[1]!obget([1]!obcall("",$C140,"get",[1]!obMake("","int",COLUMN()))),"")</f>
        <v/>
      </c>
      <c r="N140" s="55" t="str">
        <f>IF($D$42,[1]!obget([1]!obcall("",$C140,"get",[1]!obMake("","int",COLUMN()))),"")</f>
        <v/>
      </c>
      <c r="O140" s="55" t="str">
        <f>IF($D$42,[1]!obget([1]!obcall("",$C140,"get",[1]!obMake("","int",COLUMN()))),"")</f>
        <v/>
      </c>
      <c r="P140" s="55" t="str">
        <f>IF($D$42,[1]!obget([1]!obcall("",$C140,"get",[1]!obMake("","int",COLUMN()))),"")</f>
        <v/>
      </c>
      <c r="Q140" s="55" t="str">
        <f>IF($D$42,[1]!obget([1]!obcall("",$C140,"get",[1]!obMake("","int",COLUMN()))),"")</f>
        <v/>
      </c>
      <c r="R140" s="55" t="str">
        <f>IF($D$42,[1]!obget([1]!obcall("",$C140,"get",[1]!obMake("","int",COLUMN()))),"")</f>
        <v/>
      </c>
      <c r="S140" s="45"/>
      <c r="T140" s="45"/>
      <c r="U140" s="45"/>
      <c r="V140" s="45"/>
      <c r="W140" s="45"/>
      <c r="X140" s="45"/>
      <c r="AH140" s="35"/>
      <c r="AI140" s="35"/>
      <c r="IW140" s="45"/>
      <c r="IX140" s="45"/>
    </row>
    <row r="141" spans="1:258" ht="11.85" customHeight="1" x14ac:dyDescent="0.3">
      <c r="A141" s="45" t="str">
        <f t="shared" si="5"/>
        <v/>
      </c>
      <c r="B141" s="45" t="str">
        <f t="shared" si="6"/>
        <v/>
      </c>
      <c r="C141" s="45" t="str">
        <f>IF($D$42,[1]!obMake("RV"&amp;ROW(),obLibs&amp;"net.finmath.montecarlo.RandomVariable",[1]!obcall("",$C$33,"getInitialMargin",[1]!obMake("","double",$B141),LIBORMarketModel!$J$15,[1]!obMake("","String","EUR"),[1]!obcall("SensitivityMode",$B$7&amp;"$SensitivityMode","valueOf",[1]!obMake("","String",$D$47)),$B$37:$D$37)),"")</f>
        <v/>
      </c>
      <c r="D141" s="69" t="str">
        <f>IF($D$42,[1]!obget([1]!obcall("",$C141,"getAverage")),"")</f>
        <v/>
      </c>
      <c r="E141" s="72" t="str">
        <f>IF(AND($D$41,$F$38&gt;=$B141),[1]!obget([1]!obcall("",[1]!obcall("",$C$33,"getInitialMargin",[1]!obMake("","double",$B141),LIBORMarketModel!$J$15,[1]!obMake("","String","EUR"),[1]!obcall("SensitivityMode",$B$7&amp;"$SensitivityMode","valueOf",[1]!obMake("","String",E$47)),$B$37:$D$37),"getAverage")),"")</f>
        <v/>
      </c>
      <c r="F141" s="72" t="str">
        <f>IF(AND($D$40,$F$38&gt;=$B141),[1]!obget([1]!obcall("",[1]!obcall("",$C$33,"getInitialMargin",[1]!obMake("","double",$B141),LIBORMarketModel!$J$15,[1]!obMake("","String","EUR"),[1]!obcall("SensitivityMode",$B$7&amp;"$SensitivityMode","valueOf",[1]!obMake("","String",F$47)),$B$37:$D$37),"getAverage")),"")</f>
        <v/>
      </c>
      <c r="G141" s="70" t="str">
        <f>IF($D$42,[1]!obget([1]!obcall("",$C141,"getQuantile",[1]!obMake("","double",G$47))),"")</f>
        <v/>
      </c>
      <c r="H141" s="70" t="str">
        <f>IF($D$42,[1]!obget([1]!obcall("",$C141,"getQuantile",[1]!obMake("","double",H$47))),"")</f>
        <v/>
      </c>
      <c r="I141" s="70" t="str">
        <f>IF($D$42,[1]!obget([1]!obcall("",$C141,"get",[1]!obMake("","int",COLUMN()))),"")</f>
        <v/>
      </c>
      <c r="J141" s="55" t="str">
        <f>IF($D$42,[1]!obget([1]!obcall("",$C141,"get",[1]!obMake("","int",COLUMN()))),"")</f>
        <v/>
      </c>
      <c r="K141" s="55" t="str">
        <f>IF($D$42,[1]!obget([1]!obcall("",$C141,"get",[1]!obMake("","int",COLUMN()))),"")</f>
        <v/>
      </c>
      <c r="L141" s="55" t="str">
        <f>IF($D$42,[1]!obget([1]!obcall("",$C141,"get",[1]!obMake("","int",COLUMN()))),"")</f>
        <v/>
      </c>
      <c r="M141" s="55" t="str">
        <f>IF($D$42,[1]!obget([1]!obcall("",$C141,"get",[1]!obMake("","int",COLUMN()))),"")</f>
        <v/>
      </c>
      <c r="N141" s="55" t="str">
        <f>IF($D$42,[1]!obget([1]!obcall("",$C141,"get",[1]!obMake("","int",COLUMN()))),"")</f>
        <v/>
      </c>
      <c r="O141" s="55" t="str">
        <f>IF($D$42,[1]!obget([1]!obcall("",$C141,"get",[1]!obMake("","int",COLUMN()))),"")</f>
        <v/>
      </c>
      <c r="P141" s="55" t="str">
        <f>IF($D$42,[1]!obget([1]!obcall("",$C141,"get",[1]!obMake("","int",COLUMN()))),"")</f>
        <v/>
      </c>
      <c r="Q141" s="55" t="str">
        <f>IF($D$42,[1]!obget([1]!obcall("",$C141,"get",[1]!obMake("","int",COLUMN()))),"")</f>
        <v/>
      </c>
      <c r="R141" s="55" t="str">
        <f>IF($D$42,[1]!obget([1]!obcall("",$C141,"get",[1]!obMake("","int",COLUMN()))),"")</f>
        <v/>
      </c>
      <c r="S141" s="45"/>
      <c r="T141" s="45"/>
      <c r="U141" s="45"/>
      <c r="V141" s="45"/>
      <c r="W141" s="45"/>
      <c r="X141" s="45"/>
      <c r="AH141" s="35"/>
      <c r="AI141" s="35"/>
      <c r="IW141" s="45"/>
      <c r="IX141" s="45"/>
    </row>
    <row r="142" spans="1:258" ht="11.85" customHeight="1" x14ac:dyDescent="0.3">
      <c r="A142" s="45" t="str">
        <f t="shared" si="5"/>
        <v/>
      </c>
      <c r="B142" s="45" t="str">
        <f t="shared" si="6"/>
        <v/>
      </c>
      <c r="C142" s="45" t="str">
        <f>IF($D$42,[1]!obMake("RV"&amp;ROW(),obLibs&amp;"net.finmath.montecarlo.RandomVariable",[1]!obcall("",$C$33,"getInitialMargin",[1]!obMake("","double",$B142),LIBORMarketModel!$J$15,[1]!obMake("","String","EUR"),[1]!obcall("SensitivityMode",$B$7&amp;"$SensitivityMode","valueOf",[1]!obMake("","String",$D$47)),$B$37:$D$37)),"")</f>
        <v/>
      </c>
      <c r="D142" s="69" t="str">
        <f>IF($D$42,[1]!obget([1]!obcall("",$C142,"getAverage")),"")</f>
        <v/>
      </c>
      <c r="E142" s="72" t="str">
        <f>IF(AND($D$41,$F$38&gt;=$B142),[1]!obget([1]!obcall("",[1]!obcall("",$C$33,"getInitialMargin",[1]!obMake("","double",$B142),LIBORMarketModel!$J$15,[1]!obMake("","String","EUR"),[1]!obcall("SensitivityMode",$B$7&amp;"$SensitivityMode","valueOf",[1]!obMake("","String",E$47)),$B$37:$D$37),"getAverage")),"")</f>
        <v/>
      </c>
      <c r="F142" s="72" t="str">
        <f>IF(AND($D$40,$F$38&gt;=$B142),[1]!obget([1]!obcall("",[1]!obcall("",$C$33,"getInitialMargin",[1]!obMake("","double",$B142),LIBORMarketModel!$J$15,[1]!obMake("","String","EUR"),[1]!obcall("SensitivityMode",$B$7&amp;"$SensitivityMode","valueOf",[1]!obMake("","String",F$47)),$B$37:$D$37),"getAverage")),"")</f>
        <v/>
      </c>
      <c r="G142" s="70" t="str">
        <f>IF($D$42,[1]!obget([1]!obcall("",$C142,"getQuantile",[1]!obMake("","double",G$47))),"")</f>
        <v/>
      </c>
      <c r="H142" s="70" t="str">
        <f>IF($D$42,[1]!obget([1]!obcall("",$C142,"getQuantile",[1]!obMake("","double",H$47))),"")</f>
        <v/>
      </c>
      <c r="I142" s="70" t="str">
        <f>IF($D$42,[1]!obget([1]!obcall("",$C142,"get",[1]!obMake("","int",COLUMN()))),"")</f>
        <v/>
      </c>
      <c r="J142" s="55" t="str">
        <f>IF($D$42,[1]!obget([1]!obcall("",$C142,"get",[1]!obMake("","int",COLUMN()))),"")</f>
        <v/>
      </c>
      <c r="K142" s="55" t="str">
        <f>IF($D$42,[1]!obget([1]!obcall("",$C142,"get",[1]!obMake("","int",COLUMN()))),"")</f>
        <v/>
      </c>
      <c r="L142" s="55" t="str">
        <f>IF($D$42,[1]!obget([1]!obcall("",$C142,"get",[1]!obMake("","int",COLUMN()))),"")</f>
        <v/>
      </c>
      <c r="M142" s="55" t="str">
        <f>IF($D$42,[1]!obget([1]!obcall("",$C142,"get",[1]!obMake("","int",COLUMN()))),"")</f>
        <v/>
      </c>
      <c r="N142" s="55" t="str">
        <f>IF($D$42,[1]!obget([1]!obcall("",$C142,"get",[1]!obMake("","int",COLUMN()))),"")</f>
        <v/>
      </c>
      <c r="O142" s="55" t="str">
        <f>IF($D$42,[1]!obget([1]!obcall("",$C142,"get",[1]!obMake("","int",COLUMN()))),"")</f>
        <v/>
      </c>
      <c r="P142" s="55" t="str">
        <f>IF($D$42,[1]!obget([1]!obcall("",$C142,"get",[1]!obMake("","int",COLUMN()))),"")</f>
        <v/>
      </c>
      <c r="Q142" s="55" t="str">
        <f>IF($D$42,[1]!obget([1]!obcall("",$C142,"get",[1]!obMake("","int",COLUMN()))),"")</f>
        <v/>
      </c>
      <c r="R142" s="55" t="str">
        <f>IF($D$42,[1]!obget([1]!obcall("",$C142,"get",[1]!obMake("","int",COLUMN()))),"")</f>
        <v/>
      </c>
      <c r="S142" s="45"/>
      <c r="T142" s="45"/>
      <c r="U142" s="45"/>
      <c r="V142" s="45"/>
      <c r="W142" s="45"/>
      <c r="X142" s="45"/>
      <c r="AH142" s="35"/>
      <c r="AI142" s="35"/>
      <c r="IW142" s="45"/>
      <c r="IX142" s="45"/>
    </row>
    <row r="143" spans="1:258" ht="11.85" customHeight="1" x14ac:dyDescent="0.3">
      <c r="A143" s="45" t="str">
        <f t="shared" si="5"/>
        <v/>
      </c>
      <c r="B143" s="45" t="str">
        <f t="shared" si="6"/>
        <v/>
      </c>
      <c r="C143" s="45" t="str">
        <f>IF($D$42,[1]!obMake("RV"&amp;ROW(),obLibs&amp;"net.finmath.montecarlo.RandomVariable",[1]!obcall("",$C$33,"getInitialMargin",[1]!obMake("","double",$B143),LIBORMarketModel!$J$15,[1]!obMake("","String","EUR"),[1]!obcall("SensitivityMode",$B$7&amp;"$SensitivityMode","valueOf",[1]!obMake("","String",$D$47)),$B$37:$D$37)),"")</f>
        <v/>
      </c>
      <c r="D143" s="69" t="str">
        <f>IF($D$42,[1]!obget([1]!obcall("",$C143,"getAverage")),"")</f>
        <v/>
      </c>
      <c r="E143" s="72" t="str">
        <f>IF(AND($D$41,$F$38&gt;=$B143),[1]!obget([1]!obcall("",[1]!obcall("",$C$33,"getInitialMargin",[1]!obMake("","double",$B143),LIBORMarketModel!$J$15,[1]!obMake("","String","EUR"),[1]!obcall("SensitivityMode",$B$7&amp;"$SensitivityMode","valueOf",[1]!obMake("","String",E$47)),$B$37:$D$37),"getAverage")),"")</f>
        <v/>
      </c>
      <c r="F143" s="72" t="str">
        <f>IF(AND($D$40,$F$38&gt;=$B143),[1]!obget([1]!obcall("",[1]!obcall("",$C$33,"getInitialMargin",[1]!obMake("","double",$B143),LIBORMarketModel!$J$15,[1]!obMake("","String","EUR"),[1]!obcall("SensitivityMode",$B$7&amp;"$SensitivityMode","valueOf",[1]!obMake("","String",F$47)),$B$37:$D$37),"getAverage")),"")</f>
        <v/>
      </c>
      <c r="G143" s="70" t="str">
        <f>IF($D$42,[1]!obget([1]!obcall("",$C143,"getQuantile",[1]!obMake("","double",G$47))),"")</f>
        <v/>
      </c>
      <c r="H143" s="70" t="str">
        <f>IF($D$42,[1]!obget([1]!obcall("",$C143,"getQuantile",[1]!obMake("","double",H$47))),"")</f>
        <v/>
      </c>
      <c r="I143" s="70" t="str">
        <f>IF($D$42,[1]!obget([1]!obcall("",$C143,"get",[1]!obMake("","int",COLUMN()))),"")</f>
        <v/>
      </c>
      <c r="J143" s="55" t="str">
        <f>IF($D$42,[1]!obget([1]!obcall("",$C143,"get",[1]!obMake("","int",COLUMN()))),"")</f>
        <v/>
      </c>
      <c r="K143" s="55" t="str">
        <f>IF($D$42,[1]!obget([1]!obcall("",$C143,"get",[1]!obMake("","int",COLUMN()))),"")</f>
        <v/>
      </c>
      <c r="L143" s="55" t="str">
        <f>IF($D$42,[1]!obget([1]!obcall("",$C143,"get",[1]!obMake("","int",COLUMN()))),"")</f>
        <v/>
      </c>
      <c r="M143" s="55" t="str">
        <f>IF($D$42,[1]!obget([1]!obcall("",$C143,"get",[1]!obMake("","int",COLUMN()))),"")</f>
        <v/>
      </c>
      <c r="N143" s="55" t="str">
        <f>IF($D$42,[1]!obget([1]!obcall("",$C143,"get",[1]!obMake("","int",COLUMN()))),"")</f>
        <v/>
      </c>
      <c r="O143" s="55" t="str">
        <f>IF($D$42,[1]!obget([1]!obcall("",$C143,"get",[1]!obMake("","int",COLUMN()))),"")</f>
        <v/>
      </c>
      <c r="P143" s="55" t="str">
        <f>IF($D$42,[1]!obget([1]!obcall("",$C143,"get",[1]!obMake("","int",COLUMN()))),"")</f>
        <v/>
      </c>
      <c r="Q143" s="55" t="str">
        <f>IF($D$42,[1]!obget([1]!obcall("",$C143,"get",[1]!obMake("","int",COLUMN()))),"")</f>
        <v/>
      </c>
      <c r="R143" s="55" t="str">
        <f>IF($D$42,[1]!obget([1]!obcall("",$C143,"get",[1]!obMake("","int",COLUMN()))),"")</f>
        <v/>
      </c>
      <c r="S143" s="45"/>
      <c r="T143" s="45"/>
      <c r="U143" s="45"/>
      <c r="V143" s="45"/>
      <c r="W143" s="45"/>
      <c r="X143" s="45"/>
      <c r="AH143" s="35"/>
      <c r="AI143" s="35"/>
      <c r="IW143" s="45"/>
      <c r="IX143" s="45"/>
    </row>
    <row r="144" spans="1:258" ht="11.85" customHeight="1" x14ac:dyDescent="0.3">
      <c r="A144" s="45" t="str">
        <f t="shared" si="5"/>
        <v/>
      </c>
      <c r="B144" s="45" t="str">
        <f t="shared" si="6"/>
        <v/>
      </c>
      <c r="C144" s="45" t="str">
        <f>IF($D$42,[1]!obMake("RV"&amp;ROW(),obLibs&amp;"net.finmath.montecarlo.RandomVariable",[1]!obcall("",$C$33,"getInitialMargin",[1]!obMake("","double",$B144),LIBORMarketModel!$J$15,[1]!obMake("","String","EUR"),[1]!obcall("SensitivityMode",$B$7&amp;"$SensitivityMode","valueOf",[1]!obMake("","String",$D$47)),$B$37:$D$37)),"")</f>
        <v/>
      </c>
      <c r="D144" s="69" t="str">
        <f>IF($D$42,[1]!obget([1]!obcall("",$C144,"getAverage")),"")</f>
        <v/>
      </c>
      <c r="E144" s="72" t="str">
        <f>IF(AND($D$41,$F$38&gt;=$B144),[1]!obget([1]!obcall("",[1]!obcall("",$C$33,"getInitialMargin",[1]!obMake("","double",$B144),LIBORMarketModel!$J$15,[1]!obMake("","String","EUR"),[1]!obcall("SensitivityMode",$B$7&amp;"$SensitivityMode","valueOf",[1]!obMake("","String",E$47)),$B$37:$D$37),"getAverage")),"")</f>
        <v/>
      </c>
      <c r="F144" s="72" t="str">
        <f>IF(AND($D$40,$F$38&gt;=$B144),[1]!obget([1]!obcall("",[1]!obcall("",$C$33,"getInitialMargin",[1]!obMake("","double",$B144),LIBORMarketModel!$J$15,[1]!obMake("","String","EUR"),[1]!obcall("SensitivityMode",$B$7&amp;"$SensitivityMode","valueOf",[1]!obMake("","String",F$47)),$B$37:$D$37),"getAverage")),"")</f>
        <v/>
      </c>
      <c r="G144" s="70" t="str">
        <f>IF($D$42,[1]!obget([1]!obcall("",$C144,"getQuantile",[1]!obMake("","double",G$47))),"")</f>
        <v/>
      </c>
      <c r="H144" s="70" t="str">
        <f>IF($D$42,[1]!obget([1]!obcall("",$C144,"getQuantile",[1]!obMake("","double",H$47))),"")</f>
        <v/>
      </c>
      <c r="I144" s="70" t="str">
        <f>IF($D$42,[1]!obget([1]!obcall("",$C144,"get",[1]!obMake("","int",COLUMN()))),"")</f>
        <v/>
      </c>
      <c r="J144" s="55" t="str">
        <f>IF($D$42,[1]!obget([1]!obcall("",$C144,"get",[1]!obMake("","int",COLUMN()))),"")</f>
        <v/>
      </c>
      <c r="K144" s="55" t="str">
        <f>IF($D$42,[1]!obget([1]!obcall("",$C144,"get",[1]!obMake("","int",COLUMN()))),"")</f>
        <v/>
      </c>
      <c r="L144" s="55" t="str">
        <f>IF($D$42,[1]!obget([1]!obcall("",$C144,"get",[1]!obMake("","int",COLUMN()))),"")</f>
        <v/>
      </c>
      <c r="M144" s="55" t="str">
        <f>IF($D$42,[1]!obget([1]!obcall("",$C144,"get",[1]!obMake("","int",COLUMN()))),"")</f>
        <v/>
      </c>
      <c r="N144" s="55" t="str">
        <f>IF($D$42,[1]!obget([1]!obcall("",$C144,"get",[1]!obMake("","int",COLUMN()))),"")</f>
        <v/>
      </c>
      <c r="O144" s="55" t="str">
        <f>IF($D$42,[1]!obget([1]!obcall("",$C144,"get",[1]!obMake("","int",COLUMN()))),"")</f>
        <v/>
      </c>
      <c r="P144" s="55" t="str">
        <f>IF($D$42,[1]!obget([1]!obcall("",$C144,"get",[1]!obMake("","int",COLUMN()))),"")</f>
        <v/>
      </c>
      <c r="Q144" s="55" t="str">
        <f>IF($D$42,[1]!obget([1]!obcall("",$C144,"get",[1]!obMake("","int",COLUMN()))),"")</f>
        <v/>
      </c>
      <c r="R144" s="55" t="str">
        <f>IF($D$42,[1]!obget([1]!obcall("",$C144,"get",[1]!obMake("","int",COLUMN()))),"")</f>
        <v/>
      </c>
      <c r="S144" s="45"/>
      <c r="T144" s="45"/>
      <c r="U144" s="45"/>
      <c r="V144" s="45"/>
      <c r="W144" s="45"/>
      <c r="X144" s="45"/>
      <c r="AH144" s="35"/>
      <c r="AI144" s="35"/>
      <c r="IW144" s="45"/>
      <c r="IX144" s="45"/>
    </row>
    <row r="145" spans="1:258" ht="11.85" customHeight="1" x14ac:dyDescent="0.3">
      <c r="A145" s="45" t="str">
        <f t="shared" si="5"/>
        <v/>
      </c>
      <c r="B145" s="45" t="str">
        <f t="shared" si="6"/>
        <v/>
      </c>
      <c r="C145" s="45" t="str">
        <f>IF($D$42,[1]!obMake("RV"&amp;ROW(),obLibs&amp;"net.finmath.montecarlo.RandomVariable",[1]!obcall("",$C$33,"getInitialMargin",[1]!obMake("","double",$B145),LIBORMarketModel!$J$15,[1]!obMake("","String","EUR"),[1]!obcall("SensitivityMode",$B$7&amp;"$SensitivityMode","valueOf",[1]!obMake("","String",$D$47)),$B$37:$D$37)),"")</f>
        <v/>
      </c>
      <c r="D145" s="69" t="str">
        <f>IF($D$42,[1]!obget([1]!obcall("",$C145,"getAverage")),"")</f>
        <v/>
      </c>
      <c r="E145" s="72" t="str">
        <f>IF(AND($D$41,$F$38&gt;=$B145),[1]!obget([1]!obcall("",[1]!obcall("",$C$33,"getInitialMargin",[1]!obMake("","double",$B145),LIBORMarketModel!$J$15,[1]!obMake("","String","EUR"),[1]!obcall("SensitivityMode",$B$7&amp;"$SensitivityMode","valueOf",[1]!obMake("","String",E$47)),$B$37:$D$37),"getAverage")),"")</f>
        <v/>
      </c>
      <c r="F145" s="72" t="str">
        <f>IF(AND($D$40,$F$38&gt;=$B145),[1]!obget([1]!obcall("",[1]!obcall("",$C$33,"getInitialMargin",[1]!obMake("","double",$B145),LIBORMarketModel!$J$15,[1]!obMake("","String","EUR"),[1]!obcall("SensitivityMode",$B$7&amp;"$SensitivityMode","valueOf",[1]!obMake("","String",F$47)),$B$37:$D$37),"getAverage")),"")</f>
        <v/>
      </c>
      <c r="G145" s="70" t="str">
        <f>IF($D$42,[1]!obget([1]!obcall("",$C145,"getQuantile",[1]!obMake("","double",G$47))),"")</f>
        <v/>
      </c>
      <c r="H145" s="70" t="str">
        <f>IF($D$42,[1]!obget([1]!obcall("",$C145,"getQuantile",[1]!obMake("","double",H$47))),"")</f>
        <v/>
      </c>
      <c r="I145" s="70" t="str">
        <f>IF($D$42,[1]!obget([1]!obcall("",$C145,"get",[1]!obMake("","int",COLUMN()))),"")</f>
        <v/>
      </c>
      <c r="J145" s="55" t="str">
        <f>IF($D$42,[1]!obget([1]!obcall("",$C145,"get",[1]!obMake("","int",COLUMN()))),"")</f>
        <v/>
      </c>
      <c r="K145" s="55" t="str">
        <f>IF($D$42,[1]!obget([1]!obcall("",$C145,"get",[1]!obMake("","int",COLUMN()))),"")</f>
        <v/>
      </c>
      <c r="L145" s="55" t="str">
        <f>IF($D$42,[1]!obget([1]!obcall("",$C145,"get",[1]!obMake("","int",COLUMN()))),"")</f>
        <v/>
      </c>
      <c r="M145" s="55" t="str">
        <f>IF($D$42,[1]!obget([1]!obcall("",$C145,"get",[1]!obMake("","int",COLUMN()))),"")</f>
        <v/>
      </c>
      <c r="N145" s="55" t="str">
        <f>IF($D$42,[1]!obget([1]!obcall("",$C145,"get",[1]!obMake("","int",COLUMN()))),"")</f>
        <v/>
      </c>
      <c r="O145" s="55" t="str">
        <f>IF($D$42,[1]!obget([1]!obcall("",$C145,"get",[1]!obMake("","int",COLUMN()))),"")</f>
        <v/>
      </c>
      <c r="P145" s="55" t="str">
        <f>IF($D$42,[1]!obget([1]!obcall("",$C145,"get",[1]!obMake("","int",COLUMN()))),"")</f>
        <v/>
      </c>
      <c r="Q145" s="55" t="str">
        <f>IF($D$42,[1]!obget([1]!obcall("",$C145,"get",[1]!obMake("","int",COLUMN()))),"")</f>
        <v/>
      </c>
      <c r="R145" s="55" t="str">
        <f>IF($D$42,[1]!obget([1]!obcall("",$C145,"get",[1]!obMake("","int",COLUMN()))),"")</f>
        <v/>
      </c>
      <c r="S145" s="45"/>
      <c r="T145" s="45"/>
      <c r="U145" s="45"/>
      <c r="V145" s="45"/>
      <c r="W145" s="45"/>
      <c r="X145" s="45"/>
      <c r="AH145" s="35"/>
      <c r="AI145" s="35"/>
      <c r="IW145" s="45"/>
      <c r="IX145" s="45"/>
    </row>
    <row r="146" spans="1:258" ht="11.85" customHeight="1" x14ac:dyDescent="0.3">
      <c r="A146" s="45" t="str">
        <f t="shared" si="5"/>
        <v/>
      </c>
      <c r="B146" s="45" t="str">
        <f t="shared" si="6"/>
        <v/>
      </c>
      <c r="C146" s="45" t="str">
        <f>IF($D$42,[1]!obMake("RV"&amp;ROW(),obLibs&amp;"net.finmath.montecarlo.RandomVariable",[1]!obcall("",$C$33,"getInitialMargin",[1]!obMake("","double",$B146),LIBORMarketModel!$J$15,[1]!obMake("","String","EUR"),[1]!obcall("SensitivityMode",$B$7&amp;"$SensitivityMode","valueOf",[1]!obMake("","String",$D$47)),$B$37:$D$37)),"")</f>
        <v/>
      </c>
      <c r="D146" s="69" t="str">
        <f>IF($D$42,[1]!obget([1]!obcall("",$C146,"getAverage")),"")</f>
        <v/>
      </c>
      <c r="E146" s="72" t="str">
        <f>IF(AND($D$41,$F$38&gt;=$B146),[1]!obget([1]!obcall("",[1]!obcall("",$C$33,"getInitialMargin",[1]!obMake("","double",$B146),LIBORMarketModel!$J$15,[1]!obMake("","String","EUR"),[1]!obcall("SensitivityMode",$B$7&amp;"$SensitivityMode","valueOf",[1]!obMake("","String",E$47)),$B$37:$D$37),"getAverage")),"")</f>
        <v/>
      </c>
      <c r="F146" s="72" t="str">
        <f>IF(AND($D$40,$F$38&gt;=$B146),[1]!obget([1]!obcall("",[1]!obcall("",$C$33,"getInitialMargin",[1]!obMake("","double",$B146),LIBORMarketModel!$J$15,[1]!obMake("","String","EUR"),[1]!obcall("SensitivityMode",$B$7&amp;"$SensitivityMode","valueOf",[1]!obMake("","String",F$47)),$B$37:$D$37),"getAverage")),"")</f>
        <v/>
      </c>
      <c r="G146" s="70" t="str">
        <f>IF($D$42,[1]!obget([1]!obcall("",$C146,"getQuantile",[1]!obMake("","double",G$47))),"")</f>
        <v/>
      </c>
      <c r="H146" s="70" t="str">
        <f>IF($D$42,[1]!obget([1]!obcall("",$C146,"getQuantile",[1]!obMake("","double",H$47))),"")</f>
        <v/>
      </c>
      <c r="I146" s="70" t="str">
        <f>IF($D$42,[1]!obget([1]!obcall("",$C146,"get",[1]!obMake("","int",COLUMN()))),"")</f>
        <v/>
      </c>
      <c r="J146" s="55" t="str">
        <f>IF($D$42,[1]!obget([1]!obcall("",$C146,"get",[1]!obMake("","int",COLUMN()))),"")</f>
        <v/>
      </c>
      <c r="K146" s="55" t="str">
        <f>IF($D$42,[1]!obget([1]!obcall("",$C146,"get",[1]!obMake("","int",COLUMN()))),"")</f>
        <v/>
      </c>
      <c r="L146" s="55" t="str">
        <f>IF($D$42,[1]!obget([1]!obcall("",$C146,"get",[1]!obMake("","int",COLUMN()))),"")</f>
        <v/>
      </c>
      <c r="M146" s="55" t="str">
        <f>IF($D$42,[1]!obget([1]!obcall("",$C146,"get",[1]!obMake("","int",COLUMN()))),"")</f>
        <v/>
      </c>
      <c r="N146" s="55" t="str">
        <f>IF($D$42,[1]!obget([1]!obcall("",$C146,"get",[1]!obMake("","int",COLUMN()))),"")</f>
        <v/>
      </c>
      <c r="O146" s="55" t="str">
        <f>IF($D$42,[1]!obget([1]!obcall("",$C146,"get",[1]!obMake("","int",COLUMN()))),"")</f>
        <v/>
      </c>
      <c r="P146" s="55" t="str">
        <f>IF($D$42,[1]!obget([1]!obcall("",$C146,"get",[1]!obMake("","int",COLUMN()))),"")</f>
        <v/>
      </c>
      <c r="Q146" s="55" t="str">
        <f>IF($D$42,[1]!obget([1]!obcall("",$C146,"get",[1]!obMake("","int",COLUMN()))),"")</f>
        <v/>
      </c>
      <c r="R146" s="55" t="str">
        <f>IF($D$42,[1]!obget([1]!obcall("",$C146,"get",[1]!obMake("","int",COLUMN()))),"")</f>
        <v/>
      </c>
      <c r="S146" s="45"/>
      <c r="T146" s="45"/>
      <c r="U146" s="45"/>
      <c r="V146" s="45"/>
      <c r="W146" s="45"/>
      <c r="X146" s="45"/>
      <c r="AH146" s="35"/>
      <c r="AI146" s="35"/>
      <c r="IW146" s="45"/>
      <c r="IX146" s="45"/>
    </row>
    <row r="147" spans="1:258" ht="11.85" customHeight="1" x14ac:dyDescent="0.3">
      <c r="A147" s="45" t="str">
        <f t="shared" si="5"/>
        <v/>
      </c>
      <c r="B147" s="45" t="str">
        <f t="shared" si="6"/>
        <v/>
      </c>
      <c r="C147" s="45" t="str">
        <f>IF($D$42,[1]!obMake("RV"&amp;ROW(),obLibs&amp;"net.finmath.montecarlo.RandomVariable",[1]!obcall("",$C$33,"getInitialMargin",[1]!obMake("","double",$B147),LIBORMarketModel!$J$15,[1]!obMake("","String","EUR"),[1]!obcall("SensitivityMode",$B$7&amp;"$SensitivityMode","valueOf",[1]!obMake("","String",$D$47)),$B$37:$D$37)),"")</f>
        <v/>
      </c>
      <c r="D147" s="69" t="str">
        <f>IF($D$42,[1]!obget([1]!obcall("",$C147,"getAverage")),"")</f>
        <v/>
      </c>
      <c r="E147" s="72" t="str">
        <f>IF(AND($D$41,$F$38&gt;=$B147),[1]!obget([1]!obcall("",[1]!obcall("",$C$33,"getInitialMargin",[1]!obMake("","double",$B147),LIBORMarketModel!$J$15,[1]!obMake("","String","EUR"),[1]!obcall("SensitivityMode",$B$7&amp;"$SensitivityMode","valueOf",[1]!obMake("","String",E$47)),$B$37:$D$37),"getAverage")),"")</f>
        <v/>
      </c>
      <c r="F147" s="72" t="str">
        <f>IF(AND($D$40,$F$38&gt;=$B147),[1]!obget([1]!obcall("",[1]!obcall("",$C$33,"getInitialMargin",[1]!obMake("","double",$B147),LIBORMarketModel!$J$15,[1]!obMake("","String","EUR"),[1]!obcall("SensitivityMode",$B$7&amp;"$SensitivityMode","valueOf",[1]!obMake("","String",F$47)),$B$37:$D$37),"getAverage")),"")</f>
        <v/>
      </c>
      <c r="G147" s="70" t="str">
        <f>IF($D$42,[1]!obget([1]!obcall("",$C147,"getQuantile",[1]!obMake("","double",G$47))),"")</f>
        <v/>
      </c>
      <c r="H147" s="70" t="str">
        <f>IF($D$42,[1]!obget([1]!obcall("",$C147,"getQuantile",[1]!obMake("","double",H$47))),"")</f>
        <v/>
      </c>
      <c r="I147" s="70" t="str">
        <f>IF($D$42,[1]!obget([1]!obcall("",$C147,"get",[1]!obMake("","int",COLUMN()))),"")</f>
        <v/>
      </c>
      <c r="J147" s="55" t="str">
        <f>IF($D$42,[1]!obget([1]!obcall("",$C147,"get",[1]!obMake("","int",COLUMN()))),"")</f>
        <v/>
      </c>
      <c r="K147" s="55" t="str">
        <f>IF($D$42,[1]!obget([1]!obcall("",$C147,"get",[1]!obMake("","int",COLUMN()))),"")</f>
        <v/>
      </c>
      <c r="L147" s="55" t="str">
        <f>IF($D$42,[1]!obget([1]!obcall("",$C147,"get",[1]!obMake("","int",COLUMN()))),"")</f>
        <v/>
      </c>
      <c r="M147" s="55" t="str">
        <f>IF($D$42,[1]!obget([1]!obcall("",$C147,"get",[1]!obMake("","int",COLUMN()))),"")</f>
        <v/>
      </c>
      <c r="N147" s="55" t="str">
        <f>IF($D$42,[1]!obget([1]!obcall("",$C147,"get",[1]!obMake("","int",COLUMN()))),"")</f>
        <v/>
      </c>
      <c r="O147" s="55" t="str">
        <f>IF($D$42,[1]!obget([1]!obcall("",$C147,"get",[1]!obMake("","int",COLUMN()))),"")</f>
        <v/>
      </c>
      <c r="P147" s="55" t="str">
        <f>IF($D$42,[1]!obget([1]!obcall("",$C147,"get",[1]!obMake("","int",COLUMN()))),"")</f>
        <v/>
      </c>
      <c r="Q147" s="55" t="str">
        <f>IF($D$42,[1]!obget([1]!obcall("",$C147,"get",[1]!obMake("","int",COLUMN()))),"")</f>
        <v/>
      </c>
      <c r="R147" s="55" t="str">
        <f>IF($D$42,[1]!obget([1]!obcall("",$C147,"get",[1]!obMake("","int",COLUMN()))),"")</f>
        <v/>
      </c>
      <c r="S147" s="45"/>
      <c r="T147" s="45"/>
      <c r="U147" s="45"/>
      <c r="V147" s="45"/>
      <c r="W147" s="45"/>
      <c r="X147" s="45"/>
      <c r="AH147" s="35"/>
      <c r="AI147" s="35"/>
      <c r="IW147" s="45"/>
      <c r="IX147" s="45"/>
    </row>
    <row r="148" spans="1:258" ht="11.85" customHeight="1" x14ac:dyDescent="0.3">
      <c r="A148" s="45" t="str">
        <f t="shared" si="5"/>
        <v/>
      </c>
      <c r="B148" s="45" t="str">
        <f t="shared" si="6"/>
        <v/>
      </c>
      <c r="C148" s="45" t="str">
        <f>IF($D$42,[1]!obMake("RV"&amp;ROW(),obLibs&amp;"net.finmath.montecarlo.RandomVariable",[1]!obcall("",$C$33,"getInitialMargin",[1]!obMake("","double",$B148),LIBORMarketModel!$J$15,[1]!obMake("","String","EUR"),[1]!obcall("SensitivityMode",$B$7&amp;"$SensitivityMode","valueOf",[1]!obMake("","String",$D$47)),$B$37:$D$37)),"")</f>
        <v/>
      </c>
      <c r="D148" s="69" t="str">
        <f>IF($D$42,[1]!obget([1]!obcall("",$C148,"getAverage")),"")</f>
        <v/>
      </c>
      <c r="E148" s="72" t="str">
        <f>IF(AND($D$41,$F$38&gt;=$B148),[1]!obget([1]!obcall("",[1]!obcall("",$C$33,"getInitialMargin",[1]!obMake("","double",$B148),LIBORMarketModel!$J$15,[1]!obMake("","String","EUR"),[1]!obcall("SensitivityMode",$B$7&amp;"$SensitivityMode","valueOf",[1]!obMake("","String",E$47)),$B$37:$D$37),"getAverage")),"")</f>
        <v/>
      </c>
      <c r="F148" s="72" t="str">
        <f>IF(AND($D$40,$F$38&gt;=$B148),[1]!obget([1]!obcall("",[1]!obcall("",$C$33,"getInitialMargin",[1]!obMake("","double",$B148),LIBORMarketModel!$J$15,[1]!obMake("","String","EUR"),[1]!obcall("SensitivityMode",$B$7&amp;"$SensitivityMode","valueOf",[1]!obMake("","String",F$47)),$B$37:$D$37),"getAverage")),"")</f>
        <v/>
      </c>
      <c r="G148" s="70" t="str">
        <f>IF($D$42,[1]!obget([1]!obcall("",$C148,"getQuantile",[1]!obMake("","double",G$47))),"")</f>
        <v/>
      </c>
      <c r="H148" s="70" t="str">
        <f>IF($D$42,[1]!obget([1]!obcall("",$C148,"getQuantile",[1]!obMake("","double",H$47))),"")</f>
        <v/>
      </c>
      <c r="I148" s="70" t="str">
        <f>IF($D$42,[1]!obget([1]!obcall("",$C148,"get",[1]!obMake("","int",COLUMN()))),"")</f>
        <v/>
      </c>
      <c r="J148" s="55" t="str">
        <f>IF($D$42,[1]!obget([1]!obcall("",$C148,"get",[1]!obMake("","int",COLUMN()))),"")</f>
        <v/>
      </c>
      <c r="K148" s="55" t="str">
        <f>IF($D$42,[1]!obget([1]!obcall("",$C148,"get",[1]!obMake("","int",COLUMN()))),"")</f>
        <v/>
      </c>
      <c r="L148" s="55" t="str">
        <f>IF($D$42,[1]!obget([1]!obcall("",$C148,"get",[1]!obMake("","int",COLUMN()))),"")</f>
        <v/>
      </c>
      <c r="M148" s="55" t="str">
        <f>IF($D$42,[1]!obget([1]!obcall("",$C148,"get",[1]!obMake("","int",COLUMN()))),"")</f>
        <v/>
      </c>
      <c r="N148" s="55" t="str">
        <f>IF($D$42,[1]!obget([1]!obcall("",$C148,"get",[1]!obMake("","int",COLUMN()))),"")</f>
        <v/>
      </c>
      <c r="O148" s="55" t="str">
        <f>IF($D$42,[1]!obget([1]!obcall("",$C148,"get",[1]!obMake("","int",COLUMN()))),"")</f>
        <v/>
      </c>
      <c r="P148" s="55" t="str">
        <f>IF($D$42,[1]!obget([1]!obcall("",$C148,"get",[1]!obMake("","int",COLUMN()))),"")</f>
        <v/>
      </c>
      <c r="Q148" s="55" t="str">
        <f>IF($D$42,[1]!obget([1]!obcall("",$C148,"get",[1]!obMake("","int",COLUMN()))),"")</f>
        <v/>
      </c>
      <c r="R148" s="55" t="str">
        <f>IF($D$42,[1]!obget([1]!obcall("",$C148,"get",[1]!obMake("","int",COLUMN()))),"")</f>
        <v/>
      </c>
      <c r="S148" s="45"/>
      <c r="T148" s="45"/>
      <c r="U148" s="45"/>
      <c r="V148" s="45"/>
      <c r="W148" s="45"/>
      <c r="X148" s="45"/>
      <c r="AH148" s="35"/>
      <c r="AI148" s="35"/>
      <c r="IW148" s="45"/>
      <c r="IX148" s="45"/>
    </row>
    <row r="149" spans="1:258" ht="11.85" customHeight="1" x14ac:dyDescent="0.3">
      <c r="A149" s="45" t="str">
        <f t="shared" si="5"/>
        <v/>
      </c>
      <c r="B149" s="45" t="str">
        <f t="shared" si="6"/>
        <v/>
      </c>
      <c r="C149" s="45" t="str">
        <f>IF($D$42,[1]!obMake("RV"&amp;ROW(),obLibs&amp;"net.finmath.montecarlo.RandomVariable",[1]!obcall("",$C$33,"getInitialMargin",[1]!obMake("","double",$B149),LIBORMarketModel!$J$15,[1]!obMake("","String","EUR"),[1]!obcall("SensitivityMode",$B$7&amp;"$SensitivityMode","valueOf",[1]!obMake("","String",$D$47)),$B$37:$D$37)),"")</f>
        <v/>
      </c>
      <c r="D149" s="69" t="str">
        <f>IF($D$42,[1]!obget([1]!obcall("",$C149,"getAverage")),"")</f>
        <v/>
      </c>
      <c r="E149" s="72" t="str">
        <f>IF(AND($D$41,$F$38&gt;=$B149),[1]!obget([1]!obcall("",[1]!obcall("",$C$33,"getInitialMargin",[1]!obMake("","double",$B149),LIBORMarketModel!$J$15,[1]!obMake("","String","EUR"),[1]!obcall("SensitivityMode",$B$7&amp;"$SensitivityMode","valueOf",[1]!obMake("","String",E$47)),$B$37:$D$37),"getAverage")),"")</f>
        <v/>
      </c>
      <c r="F149" s="72" t="str">
        <f>IF(AND($D$40,$F$38&gt;=$B149),[1]!obget([1]!obcall("",[1]!obcall("",$C$33,"getInitialMargin",[1]!obMake("","double",$B149),LIBORMarketModel!$J$15,[1]!obMake("","String","EUR"),[1]!obcall("SensitivityMode",$B$7&amp;"$SensitivityMode","valueOf",[1]!obMake("","String",F$47)),$B$37:$D$37),"getAverage")),"")</f>
        <v/>
      </c>
      <c r="G149" s="70" t="str">
        <f>IF($D$42,[1]!obget([1]!obcall("",$C149,"getQuantile",[1]!obMake("","double",G$47))),"")</f>
        <v/>
      </c>
      <c r="H149" s="70" t="str">
        <f>IF($D$42,[1]!obget([1]!obcall("",$C149,"getQuantile",[1]!obMake("","double",H$47))),"")</f>
        <v/>
      </c>
      <c r="I149" s="70" t="str">
        <f>IF($D$42,[1]!obget([1]!obcall("",$C149,"get",[1]!obMake("","int",COLUMN()))),"")</f>
        <v/>
      </c>
      <c r="J149" s="55" t="str">
        <f>IF($D$42,[1]!obget([1]!obcall("",$C149,"get",[1]!obMake("","int",COLUMN()))),"")</f>
        <v/>
      </c>
      <c r="K149" s="55" t="str">
        <f>IF($D$42,[1]!obget([1]!obcall("",$C149,"get",[1]!obMake("","int",COLUMN()))),"")</f>
        <v/>
      </c>
      <c r="L149" s="55" t="str">
        <f>IF($D$42,[1]!obget([1]!obcall("",$C149,"get",[1]!obMake("","int",COLUMN()))),"")</f>
        <v/>
      </c>
      <c r="M149" s="55" t="str">
        <f>IF($D$42,[1]!obget([1]!obcall("",$C149,"get",[1]!obMake("","int",COLUMN()))),"")</f>
        <v/>
      </c>
      <c r="N149" s="55" t="str">
        <f>IF($D$42,[1]!obget([1]!obcall("",$C149,"get",[1]!obMake("","int",COLUMN()))),"")</f>
        <v/>
      </c>
      <c r="O149" s="55" t="str">
        <f>IF($D$42,[1]!obget([1]!obcall("",$C149,"get",[1]!obMake("","int",COLUMN()))),"")</f>
        <v/>
      </c>
      <c r="P149" s="55" t="str">
        <f>IF($D$42,[1]!obget([1]!obcall("",$C149,"get",[1]!obMake("","int",COLUMN()))),"")</f>
        <v/>
      </c>
      <c r="Q149" s="55" t="str">
        <f>IF($D$42,[1]!obget([1]!obcall("",$C149,"get",[1]!obMake("","int",COLUMN()))),"")</f>
        <v/>
      </c>
      <c r="R149" s="55" t="str">
        <f>IF($D$42,[1]!obget([1]!obcall("",$C149,"get",[1]!obMake("","int",COLUMN()))),"")</f>
        <v/>
      </c>
      <c r="S149" s="45"/>
      <c r="T149" s="45"/>
      <c r="U149" s="45"/>
      <c r="V149" s="45"/>
      <c r="W149" s="45"/>
      <c r="X149" s="45"/>
      <c r="AH149" s="35"/>
      <c r="AI149" s="35"/>
      <c r="IW149" s="45"/>
      <c r="IX149" s="45"/>
    </row>
    <row r="150" spans="1:258" ht="11.85" customHeight="1" x14ac:dyDescent="0.3">
      <c r="A150" s="45" t="str">
        <f t="shared" si="5"/>
        <v/>
      </c>
      <c r="B150" s="45" t="str">
        <f t="shared" si="6"/>
        <v/>
      </c>
      <c r="C150" s="45" t="str">
        <f>IF($D$42,[1]!obMake("RV"&amp;ROW(),obLibs&amp;"net.finmath.montecarlo.RandomVariable",[1]!obcall("",$C$33,"getInitialMargin",[1]!obMake("","double",$B150),LIBORMarketModel!$J$15,[1]!obMake("","String","EUR"),[1]!obcall("SensitivityMode",$B$7&amp;"$SensitivityMode","valueOf",[1]!obMake("","String",$D$47)),$B$37:$D$37)),"")</f>
        <v/>
      </c>
      <c r="D150" s="69" t="str">
        <f>IF($D$42,[1]!obget([1]!obcall("",$C150,"getAverage")),"")</f>
        <v/>
      </c>
      <c r="E150" s="72" t="str">
        <f>IF(AND($D$41,$F$38&gt;=$B150),[1]!obget([1]!obcall("",[1]!obcall("",$C$33,"getInitialMargin",[1]!obMake("","double",$B150),LIBORMarketModel!$J$15,[1]!obMake("","String","EUR"),[1]!obcall("SensitivityMode",$B$7&amp;"$SensitivityMode","valueOf",[1]!obMake("","String",E$47)),$B$37:$D$37),"getAverage")),"")</f>
        <v/>
      </c>
      <c r="F150" s="72" t="str">
        <f>IF(AND($D$40,$F$38&gt;=$B150),[1]!obget([1]!obcall("",[1]!obcall("",$C$33,"getInitialMargin",[1]!obMake("","double",$B150),LIBORMarketModel!$J$15,[1]!obMake("","String","EUR"),[1]!obcall("SensitivityMode",$B$7&amp;"$SensitivityMode","valueOf",[1]!obMake("","String",F$47)),$B$37:$D$37),"getAverage")),"")</f>
        <v/>
      </c>
      <c r="G150" s="70" t="str">
        <f>IF($D$42,[1]!obget([1]!obcall("",$C150,"getQuantile",[1]!obMake("","double",G$47))),"")</f>
        <v/>
      </c>
      <c r="H150" s="70" t="str">
        <f>IF($D$42,[1]!obget([1]!obcall("",$C150,"getQuantile",[1]!obMake("","double",H$47))),"")</f>
        <v/>
      </c>
      <c r="I150" s="70" t="str">
        <f>IF($D$42,[1]!obget([1]!obcall("",$C150,"get",[1]!obMake("","int",COLUMN()))),"")</f>
        <v/>
      </c>
      <c r="J150" s="55" t="str">
        <f>IF($D$42,[1]!obget([1]!obcall("",$C150,"get",[1]!obMake("","int",COLUMN()))),"")</f>
        <v/>
      </c>
      <c r="K150" s="55" t="str">
        <f>IF($D$42,[1]!obget([1]!obcall("",$C150,"get",[1]!obMake("","int",COLUMN()))),"")</f>
        <v/>
      </c>
      <c r="L150" s="55" t="str">
        <f>IF($D$42,[1]!obget([1]!obcall("",$C150,"get",[1]!obMake("","int",COLUMN()))),"")</f>
        <v/>
      </c>
      <c r="M150" s="55" t="str">
        <f>IF($D$42,[1]!obget([1]!obcall("",$C150,"get",[1]!obMake("","int",COLUMN()))),"")</f>
        <v/>
      </c>
      <c r="N150" s="55" t="str">
        <f>IF($D$42,[1]!obget([1]!obcall("",$C150,"get",[1]!obMake("","int",COLUMN()))),"")</f>
        <v/>
      </c>
      <c r="O150" s="55" t="str">
        <f>IF($D$42,[1]!obget([1]!obcall("",$C150,"get",[1]!obMake("","int",COLUMN()))),"")</f>
        <v/>
      </c>
      <c r="P150" s="55" t="str">
        <f>IF($D$42,[1]!obget([1]!obcall("",$C150,"get",[1]!obMake("","int",COLUMN()))),"")</f>
        <v/>
      </c>
      <c r="Q150" s="55" t="str">
        <f>IF($D$42,[1]!obget([1]!obcall("",$C150,"get",[1]!obMake("","int",COLUMN()))),"")</f>
        <v/>
      </c>
      <c r="R150" s="55" t="str">
        <f>IF($D$42,[1]!obget([1]!obcall("",$C150,"get",[1]!obMake("","int",COLUMN()))),"")</f>
        <v/>
      </c>
      <c r="S150" s="45"/>
      <c r="T150" s="45"/>
      <c r="U150" s="45"/>
      <c r="V150" s="45"/>
      <c r="W150" s="45"/>
      <c r="X150" s="45"/>
      <c r="AH150" s="35"/>
      <c r="AI150" s="35"/>
      <c r="IW150" s="45"/>
      <c r="IX150" s="45"/>
    </row>
    <row r="151" spans="1:258" ht="11.85" customHeight="1" x14ac:dyDescent="0.3">
      <c r="A151" s="45" t="str">
        <f t="shared" si="5"/>
        <v/>
      </c>
      <c r="B151" s="45" t="str">
        <f t="shared" si="6"/>
        <v/>
      </c>
      <c r="C151" s="45" t="str">
        <f>IF($D$42,[1]!obMake("RV"&amp;ROW(),obLibs&amp;"net.finmath.montecarlo.RandomVariable",[1]!obcall("",$C$33,"getInitialMargin",[1]!obMake("","double",$B151),LIBORMarketModel!$J$15,[1]!obMake("","String","EUR"),[1]!obcall("SensitivityMode",$B$7&amp;"$SensitivityMode","valueOf",[1]!obMake("","String",$D$47)),$B$37:$D$37)),"")</f>
        <v/>
      </c>
      <c r="D151" s="69" t="str">
        <f>IF($D$42,[1]!obget([1]!obcall("",$C151,"getAverage")),"")</f>
        <v/>
      </c>
      <c r="E151" s="72" t="str">
        <f>IF(AND($D$41,$F$38&gt;=$B151),[1]!obget([1]!obcall("",[1]!obcall("",$C$33,"getInitialMargin",[1]!obMake("","double",$B151),LIBORMarketModel!$J$15,[1]!obMake("","String","EUR"),[1]!obcall("SensitivityMode",$B$7&amp;"$SensitivityMode","valueOf",[1]!obMake("","String",E$47)),$B$37:$D$37),"getAverage")),"")</f>
        <v/>
      </c>
      <c r="F151" s="72" t="str">
        <f>IF(AND($D$40,$F$38&gt;=$B151),[1]!obget([1]!obcall("",[1]!obcall("",$C$33,"getInitialMargin",[1]!obMake("","double",$B151),LIBORMarketModel!$J$15,[1]!obMake("","String","EUR"),[1]!obcall("SensitivityMode",$B$7&amp;"$SensitivityMode","valueOf",[1]!obMake("","String",F$47)),$B$37:$D$37),"getAverage")),"")</f>
        <v/>
      </c>
      <c r="G151" s="70" t="str">
        <f>IF($D$42,[1]!obget([1]!obcall("",$C151,"getQuantile",[1]!obMake("","double",G$47))),"")</f>
        <v/>
      </c>
      <c r="H151" s="70" t="str">
        <f>IF($D$42,[1]!obget([1]!obcall("",$C151,"getQuantile",[1]!obMake("","double",H$47))),"")</f>
        <v/>
      </c>
      <c r="I151" s="70" t="str">
        <f>IF($D$42,[1]!obget([1]!obcall("",$C151,"get",[1]!obMake("","int",COLUMN()))),"")</f>
        <v/>
      </c>
      <c r="J151" s="55" t="str">
        <f>IF($D$42,[1]!obget([1]!obcall("",$C151,"get",[1]!obMake("","int",COLUMN()))),"")</f>
        <v/>
      </c>
      <c r="K151" s="55" t="str">
        <f>IF($D$42,[1]!obget([1]!obcall("",$C151,"get",[1]!obMake("","int",COLUMN()))),"")</f>
        <v/>
      </c>
      <c r="L151" s="55" t="str">
        <f>IF($D$42,[1]!obget([1]!obcall("",$C151,"get",[1]!obMake("","int",COLUMN()))),"")</f>
        <v/>
      </c>
      <c r="M151" s="55" t="str">
        <f>IF($D$42,[1]!obget([1]!obcall("",$C151,"get",[1]!obMake("","int",COLUMN()))),"")</f>
        <v/>
      </c>
      <c r="N151" s="55" t="str">
        <f>IF($D$42,[1]!obget([1]!obcall("",$C151,"get",[1]!obMake("","int",COLUMN()))),"")</f>
        <v/>
      </c>
      <c r="O151" s="55" t="str">
        <f>IF($D$42,[1]!obget([1]!obcall("",$C151,"get",[1]!obMake("","int",COLUMN()))),"")</f>
        <v/>
      </c>
      <c r="P151" s="55" t="str">
        <f>IF($D$42,[1]!obget([1]!obcall("",$C151,"get",[1]!obMake("","int",COLUMN()))),"")</f>
        <v/>
      </c>
      <c r="Q151" s="55" t="str">
        <f>IF($D$42,[1]!obget([1]!obcall("",$C151,"get",[1]!obMake("","int",COLUMN()))),"")</f>
        <v/>
      </c>
      <c r="R151" s="55" t="str">
        <f>IF($D$42,[1]!obget([1]!obcall("",$C151,"get",[1]!obMake("","int",COLUMN()))),"")</f>
        <v/>
      </c>
      <c r="S151" s="45"/>
      <c r="T151" s="45"/>
      <c r="U151" s="45"/>
      <c r="V151" s="45"/>
      <c r="W151" s="45"/>
      <c r="X151" s="45"/>
      <c r="AH151" s="35"/>
      <c r="AI151" s="35"/>
      <c r="IW151" s="45"/>
      <c r="IX151" s="45"/>
    </row>
    <row r="152" spans="1:258" ht="11.85" customHeight="1" x14ac:dyDescent="0.3">
      <c r="A152" s="45" t="str">
        <f t="shared" si="5"/>
        <v/>
      </c>
      <c r="B152" s="45" t="str">
        <f t="shared" si="6"/>
        <v/>
      </c>
      <c r="C152" s="45" t="str">
        <f>IF($D$42,[1]!obMake("RV"&amp;ROW(),obLibs&amp;"net.finmath.montecarlo.RandomVariable",[1]!obcall("",$C$33,"getInitialMargin",[1]!obMake("","double",$B152),LIBORMarketModel!$J$15,[1]!obMake("","String","EUR"),[1]!obcall("SensitivityMode",$B$7&amp;"$SensitivityMode","valueOf",[1]!obMake("","String",$D$47)),$B$37:$D$37)),"")</f>
        <v/>
      </c>
      <c r="D152" s="69" t="str">
        <f>IF($D$42,[1]!obget([1]!obcall("",$C152,"getAverage")),"")</f>
        <v/>
      </c>
      <c r="E152" s="72" t="str">
        <f>IF(AND($D$41,$F$38&gt;=$B152),[1]!obget([1]!obcall("",[1]!obcall("",$C$33,"getInitialMargin",[1]!obMake("","double",$B152),LIBORMarketModel!$J$15,[1]!obMake("","String","EUR"),[1]!obcall("SensitivityMode",$B$7&amp;"$SensitivityMode","valueOf",[1]!obMake("","String",E$47)),$B$37:$D$37),"getAverage")),"")</f>
        <v/>
      </c>
      <c r="F152" s="72" t="str">
        <f>IF(AND($D$40,$F$38&gt;=$B152),[1]!obget([1]!obcall("",[1]!obcall("",$C$33,"getInitialMargin",[1]!obMake("","double",$B152),LIBORMarketModel!$J$15,[1]!obMake("","String","EUR"),[1]!obcall("SensitivityMode",$B$7&amp;"$SensitivityMode","valueOf",[1]!obMake("","String",F$47)),$B$37:$D$37),"getAverage")),"")</f>
        <v/>
      </c>
      <c r="G152" s="70" t="str">
        <f>IF($D$42,[1]!obget([1]!obcall("",$C152,"getQuantile",[1]!obMake("","double",G$47))),"")</f>
        <v/>
      </c>
      <c r="H152" s="70" t="str">
        <f>IF($D$42,[1]!obget([1]!obcall("",$C152,"getQuantile",[1]!obMake("","double",H$47))),"")</f>
        <v/>
      </c>
      <c r="I152" s="70" t="str">
        <f>IF($D$42,[1]!obget([1]!obcall("",$C152,"get",[1]!obMake("","int",COLUMN()))),"")</f>
        <v/>
      </c>
      <c r="J152" s="55" t="str">
        <f>IF($D$42,[1]!obget([1]!obcall("",$C152,"get",[1]!obMake("","int",COLUMN()))),"")</f>
        <v/>
      </c>
      <c r="K152" s="55" t="str">
        <f>IF($D$42,[1]!obget([1]!obcall("",$C152,"get",[1]!obMake("","int",COLUMN()))),"")</f>
        <v/>
      </c>
      <c r="L152" s="55" t="str">
        <f>IF($D$42,[1]!obget([1]!obcall("",$C152,"get",[1]!obMake("","int",COLUMN()))),"")</f>
        <v/>
      </c>
      <c r="M152" s="55" t="str">
        <f>IF($D$42,[1]!obget([1]!obcall("",$C152,"get",[1]!obMake("","int",COLUMN()))),"")</f>
        <v/>
      </c>
      <c r="N152" s="55" t="str">
        <f>IF($D$42,[1]!obget([1]!obcall("",$C152,"get",[1]!obMake("","int",COLUMN()))),"")</f>
        <v/>
      </c>
      <c r="O152" s="55" t="str">
        <f>IF($D$42,[1]!obget([1]!obcall("",$C152,"get",[1]!obMake("","int",COLUMN()))),"")</f>
        <v/>
      </c>
      <c r="P152" s="55" t="str">
        <f>IF($D$42,[1]!obget([1]!obcall("",$C152,"get",[1]!obMake("","int",COLUMN()))),"")</f>
        <v/>
      </c>
      <c r="Q152" s="55" t="str">
        <f>IF($D$42,[1]!obget([1]!obcall("",$C152,"get",[1]!obMake("","int",COLUMN()))),"")</f>
        <v/>
      </c>
      <c r="R152" s="55" t="str">
        <f>IF($D$42,[1]!obget([1]!obcall("",$C152,"get",[1]!obMake("","int",COLUMN()))),"")</f>
        <v/>
      </c>
      <c r="S152" s="45"/>
      <c r="T152" s="45"/>
      <c r="U152" s="45"/>
      <c r="V152" s="45"/>
      <c r="W152" s="45"/>
      <c r="X152" s="45"/>
      <c r="AH152" s="35"/>
      <c r="AI152" s="35"/>
      <c r="IW152" s="45"/>
      <c r="IX152" s="45"/>
    </row>
    <row r="153" spans="1:258" ht="11.85" customHeight="1" x14ac:dyDescent="0.3">
      <c r="A153" s="45" t="str">
        <f t="shared" si="5"/>
        <v/>
      </c>
      <c r="B153" s="45" t="str">
        <f t="shared" si="6"/>
        <v/>
      </c>
      <c r="C153" s="45" t="str">
        <f>IF($D$42,[1]!obMake("RV"&amp;ROW(),obLibs&amp;"net.finmath.montecarlo.RandomVariable",[1]!obcall("",$C$33,"getInitialMargin",[1]!obMake("","double",$B153),LIBORMarketModel!$J$15,[1]!obMake("","String","EUR"),[1]!obcall("SensitivityMode",$B$7&amp;"$SensitivityMode","valueOf",[1]!obMake("","String",$D$47)),$B$37:$D$37)),"")</f>
        <v/>
      </c>
      <c r="D153" s="69" t="str">
        <f>IF($D$42,[1]!obget([1]!obcall("",$C153,"getAverage")),"")</f>
        <v/>
      </c>
      <c r="E153" s="72" t="str">
        <f>IF(AND($D$41,$F$38&gt;=$B153),[1]!obget([1]!obcall("",[1]!obcall("",$C$33,"getInitialMargin",[1]!obMake("","double",$B153),LIBORMarketModel!$J$15,[1]!obMake("","String","EUR"),[1]!obcall("SensitivityMode",$B$7&amp;"$SensitivityMode","valueOf",[1]!obMake("","String",E$47)),$B$37:$D$37),"getAverage")),"")</f>
        <v/>
      </c>
      <c r="F153" s="72" t="str">
        <f>IF(AND($D$40,$F$38&gt;=$B153),[1]!obget([1]!obcall("",[1]!obcall("",$C$33,"getInitialMargin",[1]!obMake("","double",$B153),LIBORMarketModel!$J$15,[1]!obMake("","String","EUR"),[1]!obcall("SensitivityMode",$B$7&amp;"$SensitivityMode","valueOf",[1]!obMake("","String",F$47)),$B$37:$D$37),"getAverage")),"")</f>
        <v/>
      </c>
      <c r="G153" s="70" t="str">
        <f>IF($D$42,[1]!obget([1]!obcall("",$C153,"getQuantile",[1]!obMake("","double",G$47))),"")</f>
        <v/>
      </c>
      <c r="H153" s="70" t="str">
        <f>IF($D$42,[1]!obget([1]!obcall("",$C153,"getQuantile",[1]!obMake("","double",H$47))),"")</f>
        <v/>
      </c>
      <c r="I153" s="70" t="str">
        <f>IF($D$42,[1]!obget([1]!obcall("",$C153,"get",[1]!obMake("","int",COLUMN()))),"")</f>
        <v/>
      </c>
      <c r="J153" s="55" t="str">
        <f>IF($D$42,[1]!obget([1]!obcall("",$C153,"get",[1]!obMake("","int",COLUMN()))),"")</f>
        <v/>
      </c>
      <c r="K153" s="55" t="str">
        <f>IF($D$42,[1]!obget([1]!obcall("",$C153,"get",[1]!obMake("","int",COLUMN()))),"")</f>
        <v/>
      </c>
      <c r="L153" s="55" t="str">
        <f>IF($D$42,[1]!obget([1]!obcall("",$C153,"get",[1]!obMake("","int",COLUMN()))),"")</f>
        <v/>
      </c>
      <c r="M153" s="55" t="str">
        <f>IF($D$42,[1]!obget([1]!obcall("",$C153,"get",[1]!obMake("","int",COLUMN()))),"")</f>
        <v/>
      </c>
      <c r="N153" s="55" t="str">
        <f>IF($D$42,[1]!obget([1]!obcall("",$C153,"get",[1]!obMake("","int",COLUMN()))),"")</f>
        <v/>
      </c>
      <c r="O153" s="55" t="str">
        <f>IF($D$42,[1]!obget([1]!obcall("",$C153,"get",[1]!obMake("","int",COLUMN()))),"")</f>
        <v/>
      </c>
      <c r="P153" s="55" t="str">
        <f>IF($D$42,[1]!obget([1]!obcall("",$C153,"get",[1]!obMake("","int",COLUMN()))),"")</f>
        <v/>
      </c>
      <c r="Q153" s="55" t="str">
        <f>IF($D$42,[1]!obget([1]!obcall("",$C153,"get",[1]!obMake("","int",COLUMN()))),"")</f>
        <v/>
      </c>
      <c r="R153" s="55" t="str">
        <f>IF($D$42,[1]!obget([1]!obcall("",$C153,"get",[1]!obMake("","int",COLUMN()))),"")</f>
        <v/>
      </c>
      <c r="S153" s="45"/>
      <c r="T153" s="45"/>
      <c r="U153" s="45"/>
      <c r="V153" s="45"/>
      <c r="W153" s="45"/>
      <c r="X153" s="45"/>
      <c r="AH153" s="35"/>
      <c r="AI153" s="35"/>
      <c r="IW153" s="45"/>
      <c r="IX153" s="45"/>
    </row>
    <row r="154" spans="1:258" ht="11.85" customHeight="1" x14ac:dyDescent="0.3">
      <c r="A154" s="45" t="str">
        <f t="shared" si="5"/>
        <v/>
      </c>
      <c r="B154" s="45" t="str">
        <f t="shared" si="6"/>
        <v/>
      </c>
      <c r="C154" s="45" t="str">
        <f>IF($D$42,[1]!obMake("RV"&amp;ROW(),obLibs&amp;"net.finmath.montecarlo.RandomVariable",[1]!obcall("",$C$33,"getInitialMargin",[1]!obMake("","double",$B154),LIBORMarketModel!$J$15,[1]!obMake("","String","EUR"),[1]!obcall("SensitivityMode",$B$7&amp;"$SensitivityMode","valueOf",[1]!obMake("","String",$D$47)),$B$37:$D$37)),"")</f>
        <v/>
      </c>
      <c r="D154" s="69" t="str">
        <f>IF($D$42,[1]!obget([1]!obcall("",$C154,"getAverage")),"")</f>
        <v/>
      </c>
      <c r="E154" s="72" t="str">
        <f>IF(AND($D$41,$F$38&gt;=$B154),[1]!obget([1]!obcall("",[1]!obcall("",$C$33,"getInitialMargin",[1]!obMake("","double",$B154),LIBORMarketModel!$J$15,[1]!obMake("","String","EUR"),[1]!obcall("SensitivityMode",$B$7&amp;"$SensitivityMode","valueOf",[1]!obMake("","String",E$47)),$B$37:$D$37),"getAverage")),"")</f>
        <v/>
      </c>
      <c r="F154" s="72" t="str">
        <f>IF(AND($D$40,$F$38&gt;=$B154),[1]!obget([1]!obcall("",[1]!obcall("",$C$33,"getInitialMargin",[1]!obMake("","double",$B154),LIBORMarketModel!$J$15,[1]!obMake("","String","EUR"),[1]!obcall("SensitivityMode",$B$7&amp;"$SensitivityMode","valueOf",[1]!obMake("","String",F$47)),$B$37:$D$37),"getAverage")),"")</f>
        <v/>
      </c>
      <c r="G154" s="70" t="str">
        <f>IF($D$42,[1]!obget([1]!obcall("",$C154,"getQuantile",[1]!obMake("","double",G$47))),"")</f>
        <v/>
      </c>
      <c r="H154" s="70" t="str">
        <f>IF($D$42,[1]!obget([1]!obcall("",$C154,"getQuantile",[1]!obMake("","double",H$47))),"")</f>
        <v/>
      </c>
      <c r="I154" s="70" t="str">
        <f>IF($D$42,[1]!obget([1]!obcall("",$C154,"get",[1]!obMake("","int",COLUMN()))),"")</f>
        <v/>
      </c>
      <c r="J154" s="55" t="str">
        <f>IF($D$42,[1]!obget([1]!obcall("",$C154,"get",[1]!obMake("","int",COLUMN()))),"")</f>
        <v/>
      </c>
      <c r="K154" s="55" t="str">
        <f>IF($D$42,[1]!obget([1]!obcall("",$C154,"get",[1]!obMake("","int",COLUMN()))),"")</f>
        <v/>
      </c>
      <c r="L154" s="55" t="str">
        <f>IF($D$42,[1]!obget([1]!obcall("",$C154,"get",[1]!obMake("","int",COLUMN()))),"")</f>
        <v/>
      </c>
      <c r="M154" s="55" t="str">
        <f>IF($D$42,[1]!obget([1]!obcall("",$C154,"get",[1]!obMake("","int",COLUMN()))),"")</f>
        <v/>
      </c>
      <c r="N154" s="55" t="str">
        <f>IF($D$42,[1]!obget([1]!obcall("",$C154,"get",[1]!obMake("","int",COLUMN()))),"")</f>
        <v/>
      </c>
      <c r="O154" s="55" t="str">
        <f>IF($D$42,[1]!obget([1]!obcall("",$C154,"get",[1]!obMake("","int",COLUMN()))),"")</f>
        <v/>
      </c>
      <c r="P154" s="55" t="str">
        <f>IF($D$42,[1]!obget([1]!obcall("",$C154,"get",[1]!obMake("","int",COLUMN()))),"")</f>
        <v/>
      </c>
      <c r="Q154" s="55" t="str">
        <f>IF($D$42,[1]!obget([1]!obcall("",$C154,"get",[1]!obMake("","int",COLUMN()))),"")</f>
        <v/>
      </c>
      <c r="R154" s="55" t="str">
        <f>IF($D$42,[1]!obget([1]!obcall("",$C154,"get",[1]!obMake("","int",COLUMN()))),"")</f>
        <v/>
      </c>
      <c r="S154" s="45"/>
      <c r="T154" s="45"/>
      <c r="U154" s="45"/>
      <c r="V154" s="45"/>
      <c r="W154" s="45"/>
      <c r="X154" s="45"/>
      <c r="AH154" s="35"/>
      <c r="AI154" s="35"/>
      <c r="IW154" s="45"/>
      <c r="IX154" s="45"/>
    </row>
    <row r="155" spans="1:258" ht="11.85" customHeight="1" x14ac:dyDescent="0.3">
      <c r="A155" s="45" t="str">
        <f t="shared" si="5"/>
        <v/>
      </c>
      <c r="B155" s="45" t="str">
        <f t="shared" si="6"/>
        <v/>
      </c>
      <c r="C155" s="45" t="str">
        <f>IF($D$42,[1]!obMake("RV"&amp;ROW(),obLibs&amp;"net.finmath.montecarlo.RandomVariable",[1]!obcall("",$C$33,"getInitialMargin",[1]!obMake("","double",$B155),LIBORMarketModel!$J$15,[1]!obMake("","String","EUR"),[1]!obcall("SensitivityMode",$B$7&amp;"$SensitivityMode","valueOf",[1]!obMake("","String",$D$47)),$B$37:$D$37)),"")</f>
        <v/>
      </c>
      <c r="D155" s="69" t="str">
        <f>IF($D$42,[1]!obget([1]!obcall("",$C155,"getAverage")),"")</f>
        <v/>
      </c>
      <c r="E155" s="72" t="str">
        <f>IF(AND($D$41,$F$38&gt;=$B155),[1]!obget([1]!obcall("",[1]!obcall("",$C$33,"getInitialMargin",[1]!obMake("","double",$B155),LIBORMarketModel!$J$15,[1]!obMake("","String","EUR"),[1]!obcall("SensitivityMode",$B$7&amp;"$SensitivityMode","valueOf",[1]!obMake("","String",E$47)),$B$37:$D$37),"getAverage")),"")</f>
        <v/>
      </c>
      <c r="F155" s="72" t="str">
        <f>IF(AND($D$40,$F$38&gt;=$B155),[1]!obget([1]!obcall("",[1]!obcall("",$C$33,"getInitialMargin",[1]!obMake("","double",$B155),LIBORMarketModel!$J$15,[1]!obMake("","String","EUR"),[1]!obcall("SensitivityMode",$B$7&amp;"$SensitivityMode","valueOf",[1]!obMake("","String",F$47)),$B$37:$D$37),"getAverage")),"")</f>
        <v/>
      </c>
      <c r="G155" s="70" t="str">
        <f>IF($D$42,[1]!obget([1]!obcall("",$C155,"getQuantile",[1]!obMake("","double",G$47))),"")</f>
        <v/>
      </c>
      <c r="H155" s="70" t="str">
        <f>IF($D$42,[1]!obget([1]!obcall("",$C155,"getQuantile",[1]!obMake("","double",H$47))),"")</f>
        <v/>
      </c>
      <c r="I155" s="70" t="str">
        <f>IF($D$42,[1]!obget([1]!obcall("",$C155,"get",[1]!obMake("","int",COLUMN()))),"")</f>
        <v/>
      </c>
      <c r="J155" s="55" t="str">
        <f>IF($D$42,[1]!obget([1]!obcall("",$C155,"get",[1]!obMake("","int",COLUMN()))),"")</f>
        <v/>
      </c>
      <c r="K155" s="55" t="str">
        <f>IF($D$42,[1]!obget([1]!obcall("",$C155,"get",[1]!obMake("","int",COLUMN()))),"")</f>
        <v/>
      </c>
      <c r="L155" s="55" t="str">
        <f>IF($D$42,[1]!obget([1]!obcall("",$C155,"get",[1]!obMake("","int",COLUMN()))),"")</f>
        <v/>
      </c>
      <c r="M155" s="55" t="str">
        <f>IF($D$42,[1]!obget([1]!obcall("",$C155,"get",[1]!obMake("","int",COLUMN()))),"")</f>
        <v/>
      </c>
      <c r="N155" s="55" t="str">
        <f>IF($D$42,[1]!obget([1]!obcall("",$C155,"get",[1]!obMake("","int",COLUMN()))),"")</f>
        <v/>
      </c>
      <c r="O155" s="55" t="str">
        <f>IF($D$42,[1]!obget([1]!obcall("",$C155,"get",[1]!obMake("","int",COLUMN()))),"")</f>
        <v/>
      </c>
      <c r="P155" s="55" t="str">
        <f>IF($D$42,[1]!obget([1]!obcall("",$C155,"get",[1]!obMake("","int",COLUMN()))),"")</f>
        <v/>
      </c>
      <c r="Q155" s="55" t="str">
        <f>IF($D$42,[1]!obget([1]!obcall("",$C155,"get",[1]!obMake("","int",COLUMN()))),"")</f>
        <v/>
      </c>
      <c r="R155" s="55" t="str">
        <f>IF($D$42,[1]!obget([1]!obcall("",$C155,"get",[1]!obMake("","int",COLUMN()))),"")</f>
        <v/>
      </c>
      <c r="S155" s="45"/>
      <c r="T155" s="45"/>
      <c r="U155" s="45"/>
      <c r="V155" s="45"/>
      <c r="W155" s="45"/>
      <c r="X155" s="45"/>
      <c r="AH155" s="35"/>
      <c r="AI155" s="35"/>
      <c r="IW155" s="45"/>
      <c r="IX155" s="45"/>
    </row>
    <row r="156" spans="1:258" ht="11.85" customHeight="1" x14ac:dyDescent="0.3">
      <c r="A156" s="45" t="str">
        <f t="shared" si="5"/>
        <v/>
      </c>
      <c r="B156" s="45" t="str">
        <f t="shared" si="6"/>
        <v/>
      </c>
      <c r="C156" s="45" t="str">
        <f>IF($D$42,[1]!obMake("RV"&amp;ROW(),obLibs&amp;"net.finmath.montecarlo.RandomVariable",[1]!obcall("",$C$33,"getInitialMargin",[1]!obMake("","double",$B156),LIBORMarketModel!$J$15,[1]!obMake("","String","EUR"),[1]!obcall("SensitivityMode",$B$7&amp;"$SensitivityMode","valueOf",[1]!obMake("","String",$D$47)),$B$37:$D$37)),"")</f>
        <v/>
      </c>
      <c r="D156" s="69" t="str">
        <f>IF($D$42,[1]!obget([1]!obcall("",$C156,"getAverage")),"")</f>
        <v/>
      </c>
      <c r="E156" s="72" t="str">
        <f>IF(AND($D$41,$F$38&gt;=$B156),[1]!obget([1]!obcall("",[1]!obcall("",$C$33,"getInitialMargin",[1]!obMake("","double",$B156),LIBORMarketModel!$J$15,[1]!obMake("","String","EUR"),[1]!obcall("SensitivityMode",$B$7&amp;"$SensitivityMode","valueOf",[1]!obMake("","String",E$47)),$B$37:$D$37),"getAverage")),"")</f>
        <v/>
      </c>
      <c r="F156" s="72" t="str">
        <f>IF(AND($D$40,$F$38&gt;=$B156),[1]!obget([1]!obcall("",[1]!obcall("",$C$33,"getInitialMargin",[1]!obMake("","double",$B156),LIBORMarketModel!$J$15,[1]!obMake("","String","EUR"),[1]!obcall("SensitivityMode",$B$7&amp;"$SensitivityMode","valueOf",[1]!obMake("","String",F$47)),$B$37:$D$37),"getAverage")),"")</f>
        <v/>
      </c>
      <c r="G156" s="70" t="str">
        <f>IF($D$42,[1]!obget([1]!obcall("",$C156,"getQuantile",[1]!obMake("","double",G$47))),"")</f>
        <v/>
      </c>
      <c r="H156" s="70" t="str">
        <f>IF($D$42,[1]!obget([1]!obcall("",$C156,"getQuantile",[1]!obMake("","double",H$47))),"")</f>
        <v/>
      </c>
      <c r="I156" s="70" t="str">
        <f>IF($D$42,[1]!obget([1]!obcall("",$C156,"get",[1]!obMake("","int",COLUMN()))),"")</f>
        <v/>
      </c>
      <c r="J156" s="55" t="str">
        <f>IF($D$42,[1]!obget([1]!obcall("",$C156,"get",[1]!obMake("","int",COLUMN()))),"")</f>
        <v/>
      </c>
      <c r="K156" s="55" t="str">
        <f>IF($D$42,[1]!obget([1]!obcall("",$C156,"get",[1]!obMake("","int",COLUMN()))),"")</f>
        <v/>
      </c>
      <c r="L156" s="55" t="str">
        <f>IF($D$42,[1]!obget([1]!obcall("",$C156,"get",[1]!obMake("","int",COLUMN()))),"")</f>
        <v/>
      </c>
      <c r="M156" s="55" t="str">
        <f>IF($D$42,[1]!obget([1]!obcall("",$C156,"get",[1]!obMake("","int",COLUMN()))),"")</f>
        <v/>
      </c>
      <c r="N156" s="55" t="str">
        <f>IF($D$42,[1]!obget([1]!obcall("",$C156,"get",[1]!obMake("","int",COLUMN()))),"")</f>
        <v/>
      </c>
      <c r="O156" s="55" t="str">
        <f>IF($D$42,[1]!obget([1]!obcall("",$C156,"get",[1]!obMake("","int",COLUMN()))),"")</f>
        <v/>
      </c>
      <c r="P156" s="55" t="str">
        <f>IF($D$42,[1]!obget([1]!obcall("",$C156,"get",[1]!obMake("","int",COLUMN()))),"")</f>
        <v/>
      </c>
      <c r="Q156" s="55" t="str">
        <f>IF($D$42,[1]!obget([1]!obcall("",$C156,"get",[1]!obMake("","int",COLUMN()))),"")</f>
        <v/>
      </c>
      <c r="R156" s="55" t="str">
        <f>IF($D$42,[1]!obget([1]!obcall("",$C156,"get",[1]!obMake("","int",COLUMN()))),"")</f>
        <v/>
      </c>
      <c r="S156" s="45"/>
      <c r="T156" s="45"/>
      <c r="U156" s="45"/>
      <c r="V156" s="45"/>
      <c r="W156" s="45"/>
      <c r="X156" s="45"/>
      <c r="AH156" s="35"/>
      <c r="AI156" s="35"/>
      <c r="IW156" s="45"/>
      <c r="IX156" s="45"/>
    </row>
    <row r="157" spans="1:258" ht="11.85" customHeight="1" x14ac:dyDescent="0.3">
      <c r="A157" s="45" t="str">
        <f t="shared" si="5"/>
        <v/>
      </c>
      <c r="B157" s="45" t="str">
        <f t="shared" si="6"/>
        <v/>
      </c>
      <c r="C157" s="45" t="str">
        <f>IF($D$42,[1]!obMake("RV"&amp;ROW(),obLibs&amp;"net.finmath.montecarlo.RandomVariable",[1]!obcall("",$C$33,"getInitialMargin",[1]!obMake("","double",$B157),LIBORMarketModel!$J$15,[1]!obMake("","String","EUR"),[1]!obcall("SensitivityMode",$B$7&amp;"$SensitivityMode","valueOf",[1]!obMake("","String",$D$47)),$B$37:$D$37)),"")</f>
        <v/>
      </c>
      <c r="D157" s="69" t="str">
        <f>IF($D$42,[1]!obget([1]!obcall("",$C157,"getAverage")),"")</f>
        <v/>
      </c>
      <c r="E157" s="72" t="str">
        <f>IF(AND($D$41,$F$38&gt;=$B157),[1]!obget([1]!obcall("",[1]!obcall("",$C$33,"getInitialMargin",[1]!obMake("","double",$B157),LIBORMarketModel!$J$15,[1]!obMake("","String","EUR"),[1]!obcall("SensitivityMode",$B$7&amp;"$SensitivityMode","valueOf",[1]!obMake("","String",E$47)),$B$37:$D$37),"getAverage")),"")</f>
        <v/>
      </c>
      <c r="F157" s="72" t="str">
        <f>IF(AND($D$40,$F$38&gt;=$B157),[1]!obget([1]!obcall("",[1]!obcall("",$C$33,"getInitialMargin",[1]!obMake("","double",$B157),LIBORMarketModel!$J$15,[1]!obMake("","String","EUR"),[1]!obcall("SensitivityMode",$B$7&amp;"$SensitivityMode","valueOf",[1]!obMake("","String",F$47)),$B$37:$D$37),"getAverage")),"")</f>
        <v/>
      </c>
      <c r="G157" s="70" t="str">
        <f>IF($D$42,[1]!obget([1]!obcall("",$C157,"getQuantile",[1]!obMake("","double",G$47))),"")</f>
        <v/>
      </c>
      <c r="H157" s="70" t="str">
        <f>IF($D$42,[1]!obget([1]!obcall("",$C157,"getQuantile",[1]!obMake("","double",H$47))),"")</f>
        <v/>
      </c>
      <c r="I157" s="70" t="str">
        <f>IF($D$42,[1]!obget([1]!obcall("",$C157,"get",[1]!obMake("","int",COLUMN()))),"")</f>
        <v/>
      </c>
      <c r="J157" s="55" t="str">
        <f>IF($D$42,[1]!obget([1]!obcall("",$C157,"get",[1]!obMake("","int",COLUMN()))),"")</f>
        <v/>
      </c>
      <c r="K157" s="55" t="str">
        <f>IF($D$42,[1]!obget([1]!obcall("",$C157,"get",[1]!obMake("","int",COLUMN()))),"")</f>
        <v/>
      </c>
      <c r="L157" s="55" t="str">
        <f>IF($D$42,[1]!obget([1]!obcall("",$C157,"get",[1]!obMake("","int",COLUMN()))),"")</f>
        <v/>
      </c>
      <c r="M157" s="55" t="str">
        <f>IF($D$42,[1]!obget([1]!obcall("",$C157,"get",[1]!obMake("","int",COLUMN()))),"")</f>
        <v/>
      </c>
      <c r="N157" s="55" t="str">
        <f>IF($D$42,[1]!obget([1]!obcall("",$C157,"get",[1]!obMake("","int",COLUMN()))),"")</f>
        <v/>
      </c>
      <c r="O157" s="55" t="str">
        <f>IF($D$42,[1]!obget([1]!obcall("",$C157,"get",[1]!obMake("","int",COLUMN()))),"")</f>
        <v/>
      </c>
      <c r="P157" s="55" t="str">
        <f>IF($D$42,[1]!obget([1]!obcall("",$C157,"get",[1]!obMake("","int",COLUMN()))),"")</f>
        <v/>
      </c>
      <c r="Q157" s="55" t="str">
        <f>IF($D$42,[1]!obget([1]!obcall("",$C157,"get",[1]!obMake("","int",COLUMN()))),"")</f>
        <v/>
      </c>
      <c r="R157" s="55" t="str">
        <f>IF($D$42,[1]!obget([1]!obcall("",$C157,"get",[1]!obMake("","int",COLUMN()))),"")</f>
        <v/>
      </c>
      <c r="S157" s="45"/>
      <c r="T157" s="45"/>
      <c r="U157" s="45"/>
      <c r="V157" s="45"/>
      <c r="W157" s="45"/>
      <c r="X157" s="45"/>
      <c r="AH157" s="35"/>
      <c r="AI157" s="35"/>
      <c r="IW157" s="45"/>
      <c r="IX157" s="45"/>
    </row>
    <row r="158" spans="1:258" ht="11.85" customHeight="1" x14ac:dyDescent="0.3">
      <c r="A158" s="45" t="str">
        <f t="shared" si="5"/>
        <v/>
      </c>
      <c r="B158" s="45" t="str">
        <f t="shared" si="6"/>
        <v/>
      </c>
      <c r="C158" s="45" t="str">
        <f>IF($D$42,[1]!obMake("RV"&amp;ROW(),obLibs&amp;"net.finmath.montecarlo.RandomVariable",[1]!obcall("",$C$33,"getInitialMargin",[1]!obMake("","double",$B158),LIBORMarketModel!$J$15,[1]!obMake("","String","EUR"),[1]!obcall("SensitivityMode",$B$7&amp;"$SensitivityMode","valueOf",[1]!obMake("","String",$D$47)),$B$37:$D$37)),"")</f>
        <v/>
      </c>
      <c r="D158" s="69" t="str">
        <f>IF($D$42,[1]!obget([1]!obcall("",$C158,"getAverage")),"")</f>
        <v/>
      </c>
      <c r="E158" s="72" t="str">
        <f>IF(AND($D$41,$F$38&gt;=$B158),[1]!obget([1]!obcall("",[1]!obcall("",$C$33,"getInitialMargin",[1]!obMake("","double",$B158),LIBORMarketModel!$J$15,[1]!obMake("","String","EUR"),[1]!obcall("SensitivityMode",$B$7&amp;"$SensitivityMode","valueOf",[1]!obMake("","String",E$47)),$B$37:$D$37),"getAverage")),"")</f>
        <v/>
      </c>
      <c r="F158" s="72" t="str">
        <f>IF(AND($D$40,$F$38&gt;=$B158),[1]!obget([1]!obcall("",[1]!obcall("",$C$33,"getInitialMargin",[1]!obMake("","double",$B158),LIBORMarketModel!$J$15,[1]!obMake("","String","EUR"),[1]!obcall("SensitivityMode",$B$7&amp;"$SensitivityMode","valueOf",[1]!obMake("","String",F$47)),$B$37:$D$37),"getAverage")),"")</f>
        <v/>
      </c>
      <c r="G158" s="70" t="str">
        <f>IF($D$42,[1]!obget([1]!obcall("",$C158,"getQuantile",[1]!obMake("","double",G$47))),"")</f>
        <v/>
      </c>
      <c r="H158" s="70" t="str">
        <f>IF($D$42,[1]!obget([1]!obcall("",$C158,"getQuantile",[1]!obMake("","double",H$47))),"")</f>
        <v/>
      </c>
      <c r="I158" s="70" t="str">
        <f>IF($D$42,[1]!obget([1]!obcall("",$C158,"get",[1]!obMake("","int",COLUMN()))),"")</f>
        <v/>
      </c>
      <c r="J158" s="55" t="str">
        <f>IF($D$42,[1]!obget([1]!obcall("",$C158,"get",[1]!obMake("","int",COLUMN()))),"")</f>
        <v/>
      </c>
      <c r="K158" s="55" t="str">
        <f>IF($D$42,[1]!obget([1]!obcall("",$C158,"get",[1]!obMake("","int",COLUMN()))),"")</f>
        <v/>
      </c>
      <c r="L158" s="55" t="str">
        <f>IF($D$42,[1]!obget([1]!obcall("",$C158,"get",[1]!obMake("","int",COLUMN()))),"")</f>
        <v/>
      </c>
      <c r="M158" s="55" t="str">
        <f>IF($D$42,[1]!obget([1]!obcall("",$C158,"get",[1]!obMake("","int",COLUMN()))),"")</f>
        <v/>
      </c>
      <c r="N158" s="55" t="str">
        <f>IF($D$42,[1]!obget([1]!obcall("",$C158,"get",[1]!obMake("","int",COLUMN()))),"")</f>
        <v/>
      </c>
      <c r="O158" s="55" t="str">
        <f>IF($D$42,[1]!obget([1]!obcall("",$C158,"get",[1]!obMake("","int",COLUMN()))),"")</f>
        <v/>
      </c>
      <c r="P158" s="55" t="str">
        <f>IF($D$42,[1]!obget([1]!obcall("",$C158,"get",[1]!obMake("","int",COLUMN()))),"")</f>
        <v/>
      </c>
      <c r="Q158" s="55" t="str">
        <f>IF($D$42,[1]!obget([1]!obcall("",$C158,"get",[1]!obMake("","int",COLUMN()))),"")</f>
        <v/>
      </c>
      <c r="R158" s="55" t="str">
        <f>IF($D$42,[1]!obget([1]!obcall("",$C158,"get",[1]!obMake("","int",COLUMN()))),"")</f>
        <v/>
      </c>
      <c r="S158" s="45"/>
      <c r="T158" s="45"/>
      <c r="U158" s="45"/>
      <c r="V158" s="45"/>
      <c r="W158" s="45"/>
      <c r="X158" s="45"/>
      <c r="AH158" s="35"/>
      <c r="AI158" s="35"/>
      <c r="IW158" s="45"/>
      <c r="IX158" s="45"/>
    </row>
    <row r="159" spans="1:258" ht="11.85" customHeight="1" x14ac:dyDescent="0.3">
      <c r="A159" s="45" t="str">
        <f t="shared" si="5"/>
        <v/>
      </c>
      <c r="B159" s="45" t="str">
        <f t="shared" si="6"/>
        <v/>
      </c>
      <c r="C159" s="45" t="str">
        <f>IF($D$42,[1]!obMake("RV"&amp;ROW(),obLibs&amp;"net.finmath.montecarlo.RandomVariable",[1]!obcall("",$C$33,"getInitialMargin",[1]!obMake("","double",$B159),LIBORMarketModel!$J$15,[1]!obMake("","String","EUR"),[1]!obcall("SensitivityMode",$B$7&amp;"$SensitivityMode","valueOf",[1]!obMake("","String",$D$47)),$B$37:$D$37)),"")</f>
        <v/>
      </c>
      <c r="D159" s="69" t="str">
        <f>IF($D$42,[1]!obget([1]!obcall("",$C159,"getAverage")),"")</f>
        <v/>
      </c>
      <c r="E159" s="72" t="str">
        <f>IF(AND($D$41,$F$38&gt;=$B159),[1]!obget([1]!obcall("",[1]!obcall("",$C$33,"getInitialMargin",[1]!obMake("","double",$B159),LIBORMarketModel!$J$15,[1]!obMake("","String","EUR"),[1]!obcall("SensitivityMode",$B$7&amp;"$SensitivityMode","valueOf",[1]!obMake("","String",E$47)),$B$37:$D$37),"getAverage")),"")</f>
        <v/>
      </c>
      <c r="F159" s="72" t="str">
        <f>IF(AND($D$40,$F$38&gt;=$B159),[1]!obget([1]!obcall("",[1]!obcall("",$C$33,"getInitialMargin",[1]!obMake("","double",$B159),LIBORMarketModel!$J$15,[1]!obMake("","String","EUR"),[1]!obcall("SensitivityMode",$B$7&amp;"$SensitivityMode","valueOf",[1]!obMake("","String",F$47)),$B$37:$D$37),"getAverage")),"")</f>
        <v/>
      </c>
      <c r="G159" s="70" t="str">
        <f>IF($D$42,[1]!obget([1]!obcall("",$C159,"getQuantile",[1]!obMake("","double",G$47))),"")</f>
        <v/>
      </c>
      <c r="H159" s="70" t="str">
        <f>IF($D$42,[1]!obget([1]!obcall("",$C159,"getQuantile",[1]!obMake("","double",H$47))),"")</f>
        <v/>
      </c>
      <c r="I159" s="70" t="str">
        <f>IF($D$42,[1]!obget([1]!obcall("",$C159,"get",[1]!obMake("","int",COLUMN()))),"")</f>
        <v/>
      </c>
      <c r="J159" s="55" t="str">
        <f>IF($D$42,[1]!obget([1]!obcall("",$C159,"get",[1]!obMake("","int",COLUMN()))),"")</f>
        <v/>
      </c>
      <c r="K159" s="55" t="str">
        <f>IF($D$42,[1]!obget([1]!obcall("",$C159,"get",[1]!obMake("","int",COLUMN()))),"")</f>
        <v/>
      </c>
      <c r="L159" s="55" t="str">
        <f>IF($D$42,[1]!obget([1]!obcall("",$C159,"get",[1]!obMake("","int",COLUMN()))),"")</f>
        <v/>
      </c>
      <c r="M159" s="55" t="str">
        <f>IF($D$42,[1]!obget([1]!obcall("",$C159,"get",[1]!obMake("","int",COLUMN()))),"")</f>
        <v/>
      </c>
      <c r="N159" s="55" t="str">
        <f>IF($D$42,[1]!obget([1]!obcall("",$C159,"get",[1]!obMake("","int",COLUMN()))),"")</f>
        <v/>
      </c>
      <c r="O159" s="55" t="str">
        <f>IF($D$42,[1]!obget([1]!obcall("",$C159,"get",[1]!obMake("","int",COLUMN()))),"")</f>
        <v/>
      </c>
      <c r="P159" s="55" t="str">
        <f>IF($D$42,[1]!obget([1]!obcall("",$C159,"get",[1]!obMake("","int",COLUMN()))),"")</f>
        <v/>
      </c>
      <c r="Q159" s="55" t="str">
        <f>IF($D$42,[1]!obget([1]!obcall("",$C159,"get",[1]!obMake("","int",COLUMN()))),"")</f>
        <v/>
      </c>
      <c r="R159" s="55" t="str">
        <f>IF($D$42,[1]!obget([1]!obcall("",$C159,"get",[1]!obMake("","int",COLUMN()))),"")</f>
        <v/>
      </c>
      <c r="S159" s="45"/>
      <c r="T159" s="45"/>
      <c r="U159" s="45"/>
      <c r="V159" s="45"/>
      <c r="W159" s="45"/>
      <c r="X159" s="45"/>
      <c r="AH159" s="35"/>
      <c r="AI159" s="35"/>
      <c r="IW159" s="45"/>
      <c r="IX159" s="45"/>
    </row>
    <row r="160" spans="1:258" ht="11.85" customHeight="1" x14ac:dyDescent="0.3">
      <c r="A160" s="45" t="str">
        <f t="shared" si="5"/>
        <v/>
      </c>
      <c r="B160" s="45" t="str">
        <f t="shared" si="6"/>
        <v/>
      </c>
      <c r="C160" s="45" t="str">
        <f>IF($D$42,[1]!obMake("RV"&amp;ROW(),obLibs&amp;"net.finmath.montecarlo.RandomVariable",[1]!obcall("",$C$33,"getInitialMargin",[1]!obMake("","double",$B160),LIBORMarketModel!$J$15,[1]!obMake("","String","EUR"),[1]!obcall("SensitivityMode",$B$7&amp;"$SensitivityMode","valueOf",[1]!obMake("","String",$D$47)),$B$37:$D$37)),"")</f>
        <v/>
      </c>
      <c r="D160" s="69" t="str">
        <f>IF($D$42,[1]!obget([1]!obcall("",$C160,"getAverage")),"")</f>
        <v/>
      </c>
      <c r="E160" s="72" t="str">
        <f>IF(AND($D$41,$F$38&gt;=$B160),[1]!obget([1]!obcall("",[1]!obcall("",$C$33,"getInitialMargin",[1]!obMake("","double",$B160),LIBORMarketModel!$J$15,[1]!obMake("","String","EUR"),[1]!obcall("SensitivityMode",$B$7&amp;"$SensitivityMode","valueOf",[1]!obMake("","String",E$47)),$B$37:$D$37),"getAverage")),"")</f>
        <v/>
      </c>
      <c r="F160" s="72" t="str">
        <f>IF(AND($D$40,$F$38&gt;=$B160),[1]!obget([1]!obcall("",[1]!obcall("",$C$33,"getInitialMargin",[1]!obMake("","double",$B160),LIBORMarketModel!$J$15,[1]!obMake("","String","EUR"),[1]!obcall("SensitivityMode",$B$7&amp;"$SensitivityMode","valueOf",[1]!obMake("","String",F$47)),$B$37:$D$37),"getAverage")),"")</f>
        <v/>
      </c>
      <c r="G160" s="70" t="str">
        <f>IF($D$42,[1]!obget([1]!obcall("",$C160,"getQuantile",[1]!obMake("","double",G$47))),"")</f>
        <v/>
      </c>
      <c r="H160" s="70" t="str">
        <f>IF($D$42,[1]!obget([1]!obcall("",$C160,"getQuantile",[1]!obMake("","double",H$47))),"")</f>
        <v/>
      </c>
      <c r="I160" s="70" t="str">
        <f>IF($D$42,[1]!obget([1]!obcall("",$C160,"get",[1]!obMake("","int",COLUMN()))),"")</f>
        <v/>
      </c>
      <c r="J160" s="55" t="str">
        <f>IF($D$42,[1]!obget([1]!obcall("",$C160,"get",[1]!obMake("","int",COLUMN()))),"")</f>
        <v/>
      </c>
      <c r="K160" s="55" t="str">
        <f>IF($D$42,[1]!obget([1]!obcall("",$C160,"get",[1]!obMake("","int",COLUMN()))),"")</f>
        <v/>
      </c>
      <c r="L160" s="55" t="str">
        <f>IF($D$42,[1]!obget([1]!obcall("",$C160,"get",[1]!obMake("","int",COLUMN()))),"")</f>
        <v/>
      </c>
      <c r="M160" s="55" t="str">
        <f>IF($D$42,[1]!obget([1]!obcall("",$C160,"get",[1]!obMake("","int",COLUMN()))),"")</f>
        <v/>
      </c>
      <c r="N160" s="55" t="str">
        <f>IF($D$42,[1]!obget([1]!obcall("",$C160,"get",[1]!obMake("","int",COLUMN()))),"")</f>
        <v/>
      </c>
      <c r="O160" s="55" t="str">
        <f>IF($D$42,[1]!obget([1]!obcall("",$C160,"get",[1]!obMake("","int",COLUMN()))),"")</f>
        <v/>
      </c>
      <c r="P160" s="55" t="str">
        <f>IF($D$42,[1]!obget([1]!obcall("",$C160,"get",[1]!obMake("","int",COLUMN()))),"")</f>
        <v/>
      </c>
      <c r="Q160" s="55" t="str">
        <f>IF($D$42,[1]!obget([1]!obcall("",$C160,"get",[1]!obMake("","int",COLUMN()))),"")</f>
        <v/>
      </c>
      <c r="R160" s="55" t="str">
        <f>IF($D$42,[1]!obget([1]!obcall("",$C160,"get",[1]!obMake("","int",COLUMN()))),"")</f>
        <v/>
      </c>
      <c r="S160" s="45"/>
      <c r="T160" s="45"/>
      <c r="U160" s="45"/>
      <c r="V160" s="45"/>
      <c r="W160" s="45"/>
      <c r="X160" s="45"/>
      <c r="AH160" s="35"/>
      <c r="AI160" s="35"/>
      <c r="IW160" s="45"/>
      <c r="IX160" s="45"/>
    </row>
    <row r="161" spans="1:258" ht="11.85" customHeight="1" x14ac:dyDescent="0.3">
      <c r="A161" s="45" t="str">
        <f t="shared" si="5"/>
        <v/>
      </c>
      <c r="B161" s="45" t="str">
        <f t="shared" si="6"/>
        <v/>
      </c>
      <c r="C161" s="45" t="str">
        <f>IF($D$42,[1]!obMake("RV"&amp;ROW(),obLibs&amp;"net.finmath.montecarlo.RandomVariable",[1]!obcall("",$C$33,"getInitialMargin",[1]!obMake("","double",$B161),LIBORMarketModel!$J$15,[1]!obMake("","String","EUR"),[1]!obcall("SensitivityMode",$B$7&amp;"$SensitivityMode","valueOf",[1]!obMake("","String",$D$47)),$B$37:$D$37)),"")</f>
        <v/>
      </c>
      <c r="D161" s="69" t="str">
        <f>IF($D$42,[1]!obget([1]!obcall("",$C161,"getAverage")),"")</f>
        <v/>
      </c>
      <c r="E161" s="72" t="str">
        <f>IF(AND($D$41,$F$38&gt;=$B161),[1]!obget([1]!obcall("",[1]!obcall("",$C$33,"getInitialMargin",[1]!obMake("","double",$B161),LIBORMarketModel!$J$15,[1]!obMake("","String","EUR"),[1]!obcall("SensitivityMode",$B$7&amp;"$SensitivityMode","valueOf",[1]!obMake("","String",E$47)),$B$37:$D$37),"getAverage")),"")</f>
        <v/>
      </c>
      <c r="F161" s="72" t="str">
        <f>IF(AND($D$40,$F$38&gt;=$B161),[1]!obget([1]!obcall("",[1]!obcall("",$C$33,"getInitialMargin",[1]!obMake("","double",$B161),LIBORMarketModel!$J$15,[1]!obMake("","String","EUR"),[1]!obcall("SensitivityMode",$B$7&amp;"$SensitivityMode","valueOf",[1]!obMake("","String",F$47)),$B$37:$D$37),"getAverage")),"")</f>
        <v/>
      </c>
      <c r="G161" s="70" t="str">
        <f>IF($D$42,[1]!obget([1]!obcall("",$C161,"getQuantile",[1]!obMake("","double",G$47))),"")</f>
        <v/>
      </c>
      <c r="H161" s="70" t="str">
        <f>IF($D$42,[1]!obget([1]!obcall("",$C161,"getQuantile",[1]!obMake("","double",H$47))),"")</f>
        <v/>
      </c>
      <c r="I161" s="70" t="str">
        <f>IF($D$42,[1]!obget([1]!obcall("",$C161,"get",[1]!obMake("","int",COLUMN()))),"")</f>
        <v/>
      </c>
      <c r="J161" s="55" t="str">
        <f>IF($D$42,[1]!obget([1]!obcall("",$C161,"get",[1]!obMake("","int",COLUMN()))),"")</f>
        <v/>
      </c>
      <c r="K161" s="55" t="str">
        <f>IF($D$42,[1]!obget([1]!obcall("",$C161,"get",[1]!obMake("","int",COLUMN()))),"")</f>
        <v/>
      </c>
      <c r="L161" s="55" t="str">
        <f>IF($D$42,[1]!obget([1]!obcall("",$C161,"get",[1]!obMake("","int",COLUMN()))),"")</f>
        <v/>
      </c>
      <c r="M161" s="55" t="str">
        <f>IF($D$42,[1]!obget([1]!obcall("",$C161,"get",[1]!obMake("","int",COLUMN()))),"")</f>
        <v/>
      </c>
      <c r="N161" s="55" t="str">
        <f>IF($D$42,[1]!obget([1]!obcall("",$C161,"get",[1]!obMake("","int",COLUMN()))),"")</f>
        <v/>
      </c>
      <c r="O161" s="55" t="str">
        <f>IF($D$42,[1]!obget([1]!obcall("",$C161,"get",[1]!obMake("","int",COLUMN()))),"")</f>
        <v/>
      </c>
      <c r="P161" s="55" t="str">
        <f>IF($D$42,[1]!obget([1]!obcall("",$C161,"get",[1]!obMake("","int",COLUMN()))),"")</f>
        <v/>
      </c>
      <c r="Q161" s="55" t="str">
        <f>IF($D$42,[1]!obget([1]!obcall("",$C161,"get",[1]!obMake("","int",COLUMN()))),"")</f>
        <v/>
      </c>
      <c r="R161" s="55" t="str">
        <f>IF($D$42,[1]!obget([1]!obcall("",$C161,"get",[1]!obMake("","int",COLUMN()))),"")</f>
        <v/>
      </c>
      <c r="S161" s="45"/>
      <c r="T161" s="45"/>
      <c r="U161" s="45"/>
      <c r="V161" s="45"/>
      <c r="W161" s="45"/>
      <c r="X161" s="45"/>
      <c r="AH161" s="35"/>
      <c r="AI161" s="35"/>
      <c r="IW161" s="45"/>
      <c r="IX161" s="45"/>
    </row>
    <row r="162" spans="1:258" ht="11.85" customHeight="1" x14ac:dyDescent="0.3">
      <c r="A162" s="45" t="str">
        <f t="shared" si="5"/>
        <v/>
      </c>
      <c r="B162" s="45" t="str">
        <f t="shared" si="6"/>
        <v/>
      </c>
      <c r="C162" s="45" t="str">
        <f>IF($D$42,[1]!obMake("RV"&amp;ROW(),obLibs&amp;"net.finmath.montecarlo.RandomVariable",[1]!obcall("",$C$33,"getInitialMargin",[1]!obMake("","double",$B162),LIBORMarketModel!$J$15,[1]!obMake("","String","EUR"),[1]!obcall("SensitivityMode",$B$7&amp;"$SensitivityMode","valueOf",[1]!obMake("","String",$D$47)),$B$37:$D$37)),"")</f>
        <v/>
      </c>
      <c r="D162" s="69" t="str">
        <f>IF($D$42,[1]!obget([1]!obcall("",$C162,"getAverage")),"")</f>
        <v/>
      </c>
      <c r="E162" s="72" t="str">
        <f>IF(AND($D$41,$F$38&gt;=$B162),[1]!obget([1]!obcall("",[1]!obcall("",$C$33,"getInitialMargin",[1]!obMake("","double",$B162),LIBORMarketModel!$J$15,[1]!obMake("","String","EUR"),[1]!obcall("SensitivityMode",$B$7&amp;"$SensitivityMode","valueOf",[1]!obMake("","String",E$47)),$B$37:$D$37),"getAverage")),"")</f>
        <v/>
      </c>
      <c r="F162" s="72" t="str">
        <f>IF(AND($D$40,$F$38&gt;=$B162),[1]!obget([1]!obcall("",[1]!obcall("",$C$33,"getInitialMargin",[1]!obMake("","double",$B162),LIBORMarketModel!$J$15,[1]!obMake("","String","EUR"),[1]!obcall("SensitivityMode",$B$7&amp;"$SensitivityMode","valueOf",[1]!obMake("","String",F$47)),$B$37:$D$37),"getAverage")),"")</f>
        <v/>
      </c>
      <c r="G162" s="70" t="str">
        <f>IF($D$42,[1]!obget([1]!obcall("",$C162,"getQuantile",[1]!obMake("","double",G$47))),"")</f>
        <v/>
      </c>
      <c r="H162" s="70" t="str">
        <f>IF($D$42,[1]!obget([1]!obcall("",$C162,"getQuantile",[1]!obMake("","double",H$47))),"")</f>
        <v/>
      </c>
      <c r="I162" s="70" t="str">
        <f>IF($D$42,[1]!obget([1]!obcall("",$C162,"get",[1]!obMake("","int",COLUMN()))),"")</f>
        <v/>
      </c>
      <c r="J162" s="55" t="str">
        <f>IF($D$42,[1]!obget([1]!obcall("",$C162,"get",[1]!obMake("","int",COLUMN()))),"")</f>
        <v/>
      </c>
      <c r="K162" s="55" t="str">
        <f>IF($D$42,[1]!obget([1]!obcall("",$C162,"get",[1]!obMake("","int",COLUMN()))),"")</f>
        <v/>
      </c>
      <c r="L162" s="55" t="str">
        <f>IF($D$42,[1]!obget([1]!obcall("",$C162,"get",[1]!obMake("","int",COLUMN()))),"")</f>
        <v/>
      </c>
      <c r="M162" s="55" t="str">
        <f>IF($D$42,[1]!obget([1]!obcall("",$C162,"get",[1]!obMake("","int",COLUMN()))),"")</f>
        <v/>
      </c>
      <c r="N162" s="55" t="str">
        <f>IF($D$42,[1]!obget([1]!obcall("",$C162,"get",[1]!obMake("","int",COLUMN()))),"")</f>
        <v/>
      </c>
      <c r="O162" s="55" t="str">
        <f>IF($D$42,[1]!obget([1]!obcall("",$C162,"get",[1]!obMake("","int",COLUMN()))),"")</f>
        <v/>
      </c>
      <c r="P162" s="55" t="str">
        <f>IF($D$42,[1]!obget([1]!obcall("",$C162,"get",[1]!obMake("","int",COLUMN()))),"")</f>
        <v/>
      </c>
      <c r="Q162" s="55" t="str">
        <f>IF($D$42,[1]!obget([1]!obcall("",$C162,"get",[1]!obMake("","int",COLUMN()))),"")</f>
        <v/>
      </c>
      <c r="R162" s="55" t="str">
        <f>IF($D$42,[1]!obget([1]!obcall("",$C162,"get",[1]!obMake("","int",COLUMN()))),"")</f>
        <v/>
      </c>
      <c r="S162" s="45"/>
      <c r="T162" s="45"/>
      <c r="U162" s="45"/>
      <c r="V162" s="45"/>
      <c r="W162" s="45"/>
      <c r="X162" s="45"/>
      <c r="AH162" s="35"/>
      <c r="AI162" s="35"/>
      <c r="IW162" s="45"/>
      <c r="IX162" s="45"/>
    </row>
    <row r="163" spans="1:258" ht="11.85" customHeight="1" x14ac:dyDescent="0.3">
      <c r="A163" s="45" t="str">
        <f t="shared" si="5"/>
        <v/>
      </c>
      <c r="B163" s="45" t="str">
        <f t="shared" si="6"/>
        <v/>
      </c>
      <c r="C163" s="45" t="str">
        <f>IF($D$42,[1]!obMake("RV"&amp;ROW(),obLibs&amp;"net.finmath.montecarlo.RandomVariable",[1]!obcall("",$C$33,"getInitialMargin",[1]!obMake("","double",$B163),LIBORMarketModel!$J$15,[1]!obMake("","String","EUR"),[1]!obcall("SensitivityMode",$B$7&amp;"$SensitivityMode","valueOf",[1]!obMake("","String",$D$47)),$B$37:$D$37)),"")</f>
        <v/>
      </c>
      <c r="D163" s="69" t="str">
        <f>IF($D$42,[1]!obget([1]!obcall("",$C163,"getAverage")),"")</f>
        <v/>
      </c>
      <c r="E163" s="72" t="str">
        <f>IF(AND($D$41,$F$38&gt;=$B163),[1]!obget([1]!obcall("",[1]!obcall("",$C$33,"getInitialMargin",[1]!obMake("","double",$B163),LIBORMarketModel!$J$15,[1]!obMake("","String","EUR"),[1]!obcall("SensitivityMode",$B$7&amp;"$SensitivityMode","valueOf",[1]!obMake("","String",E$47)),$B$37:$D$37),"getAverage")),"")</f>
        <v/>
      </c>
      <c r="F163" s="72" t="str">
        <f>IF(AND($D$40,$F$38&gt;=$B163),[1]!obget([1]!obcall("",[1]!obcall("",$C$33,"getInitialMargin",[1]!obMake("","double",$B163),LIBORMarketModel!$J$15,[1]!obMake("","String","EUR"),[1]!obcall("SensitivityMode",$B$7&amp;"$SensitivityMode","valueOf",[1]!obMake("","String",F$47)),$B$37:$D$37),"getAverage")),"")</f>
        <v/>
      </c>
      <c r="G163" s="70" t="str">
        <f>IF($D$42,[1]!obget([1]!obcall("",$C163,"getQuantile",[1]!obMake("","double",G$47))),"")</f>
        <v/>
      </c>
      <c r="H163" s="70" t="str">
        <f>IF($D$42,[1]!obget([1]!obcall("",$C163,"getQuantile",[1]!obMake("","double",H$47))),"")</f>
        <v/>
      </c>
      <c r="I163" s="70" t="str">
        <f>IF($D$42,[1]!obget([1]!obcall("",$C163,"get",[1]!obMake("","int",COLUMN()))),"")</f>
        <v/>
      </c>
      <c r="J163" s="55" t="str">
        <f>IF($D$42,[1]!obget([1]!obcall("",$C163,"get",[1]!obMake("","int",COLUMN()))),"")</f>
        <v/>
      </c>
      <c r="K163" s="55" t="str">
        <f>IF($D$42,[1]!obget([1]!obcall("",$C163,"get",[1]!obMake("","int",COLUMN()))),"")</f>
        <v/>
      </c>
      <c r="L163" s="55" t="str">
        <f>IF($D$42,[1]!obget([1]!obcall("",$C163,"get",[1]!obMake("","int",COLUMN()))),"")</f>
        <v/>
      </c>
      <c r="M163" s="55" t="str">
        <f>IF($D$42,[1]!obget([1]!obcall("",$C163,"get",[1]!obMake("","int",COLUMN()))),"")</f>
        <v/>
      </c>
      <c r="N163" s="55" t="str">
        <f>IF($D$42,[1]!obget([1]!obcall("",$C163,"get",[1]!obMake("","int",COLUMN()))),"")</f>
        <v/>
      </c>
      <c r="O163" s="55" t="str">
        <f>IF($D$42,[1]!obget([1]!obcall("",$C163,"get",[1]!obMake("","int",COLUMN()))),"")</f>
        <v/>
      </c>
      <c r="P163" s="55" t="str">
        <f>IF($D$42,[1]!obget([1]!obcall("",$C163,"get",[1]!obMake("","int",COLUMN()))),"")</f>
        <v/>
      </c>
      <c r="Q163" s="55" t="str">
        <f>IF($D$42,[1]!obget([1]!obcall("",$C163,"get",[1]!obMake("","int",COLUMN()))),"")</f>
        <v/>
      </c>
      <c r="R163" s="55" t="str">
        <f>IF($D$42,[1]!obget([1]!obcall("",$C163,"get",[1]!obMake("","int",COLUMN()))),"")</f>
        <v/>
      </c>
      <c r="S163" s="45"/>
      <c r="T163" s="45"/>
      <c r="U163" s="45"/>
      <c r="V163" s="45"/>
      <c r="W163" s="45"/>
      <c r="X163" s="45"/>
      <c r="AH163" s="35"/>
      <c r="AI163" s="35"/>
      <c r="IW163" s="45"/>
      <c r="IX163" s="45"/>
    </row>
    <row r="164" spans="1:258" ht="11.85" customHeight="1" x14ac:dyDescent="0.3">
      <c r="A164" s="45" t="str">
        <f t="shared" si="5"/>
        <v/>
      </c>
      <c r="B164" s="45" t="str">
        <f t="shared" si="6"/>
        <v/>
      </c>
      <c r="C164" s="45" t="str">
        <f>IF($D$42,[1]!obMake("RV"&amp;ROW(),obLibs&amp;"net.finmath.montecarlo.RandomVariable",[1]!obcall("",$C$33,"getInitialMargin",[1]!obMake("","double",$B164),LIBORMarketModel!$J$15,[1]!obMake("","String","EUR"),[1]!obcall("SensitivityMode",$B$7&amp;"$SensitivityMode","valueOf",[1]!obMake("","String",$D$47)),$B$37:$D$37)),"")</f>
        <v/>
      </c>
      <c r="D164" s="69" t="str">
        <f>IF($D$42,[1]!obget([1]!obcall("",$C164,"getAverage")),"")</f>
        <v/>
      </c>
      <c r="E164" s="72" t="str">
        <f>IF(AND($D$41,$F$38&gt;=$B164),[1]!obget([1]!obcall("",[1]!obcall("",$C$33,"getInitialMargin",[1]!obMake("","double",$B164),LIBORMarketModel!$J$15,[1]!obMake("","String","EUR"),[1]!obcall("SensitivityMode",$B$7&amp;"$SensitivityMode","valueOf",[1]!obMake("","String",E$47)),$B$37:$D$37),"getAverage")),"")</f>
        <v/>
      </c>
      <c r="F164" s="72" t="str">
        <f>IF(AND($D$40,$F$38&gt;=$B164),[1]!obget([1]!obcall("",[1]!obcall("",$C$33,"getInitialMargin",[1]!obMake("","double",$B164),LIBORMarketModel!$J$15,[1]!obMake("","String","EUR"),[1]!obcall("SensitivityMode",$B$7&amp;"$SensitivityMode","valueOf",[1]!obMake("","String",F$47)),$B$37:$D$37),"getAverage")),"")</f>
        <v/>
      </c>
      <c r="G164" s="70" t="str">
        <f>IF($D$42,[1]!obget([1]!obcall("",$C164,"getQuantile",[1]!obMake("","double",G$47))),"")</f>
        <v/>
      </c>
      <c r="H164" s="70" t="str">
        <f>IF($D$42,[1]!obget([1]!obcall("",$C164,"getQuantile",[1]!obMake("","double",H$47))),"")</f>
        <v/>
      </c>
      <c r="I164" s="70" t="str">
        <f>IF($D$42,[1]!obget([1]!obcall("",$C164,"get",[1]!obMake("","int",COLUMN()))),"")</f>
        <v/>
      </c>
      <c r="J164" s="55" t="str">
        <f>IF($D$42,[1]!obget([1]!obcall("",$C164,"get",[1]!obMake("","int",COLUMN()))),"")</f>
        <v/>
      </c>
      <c r="K164" s="55" t="str">
        <f>IF($D$42,[1]!obget([1]!obcall("",$C164,"get",[1]!obMake("","int",COLUMN()))),"")</f>
        <v/>
      </c>
      <c r="L164" s="55" t="str">
        <f>IF($D$42,[1]!obget([1]!obcall("",$C164,"get",[1]!obMake("","int",COLUMN()))),"")</f>
        <v/>
      </c>
      <c r="M164" s="55" t="str">
        <f>IF($D$42,[1]!obget([1]!obcall("",$C164,"get",[1]!obMake("","int",COLUMN()))),"")</f>
        <v/>
      </c>
      <c r="N164" s="55" t="str">
        <f>IF($D$42,[1]!obget([1]!obcall("",$C164,"get",[1]!obMake("","int",COLUMN()))),"")</f>
        <v/>
      </c>
      <c r="O164" s="55" t="str">
        <f>IF($D$42,[1]!obget([1]!obcall("",$C164,"get",[1]!obMake("","int",COLUMN()))),"")</f>
        <v/>
      </c>
      <c r="P164" s="55" t="str">
        <f>IF($D$42,[1]!obget([1]!obcall("",$C164,"get",[1]!obMake("","int",COLUMN()))),"")</f>
        <v/>
      </c>
      <c r="Q164" s="55" t="str">
        <f>IF($D$42,[1]!obget([1]!obcall("",$C164,"get",[1]!obMake("","int",COLUMN()))),"")</f>
        <v/>
      </c>
      <c r="R164" s="55" t="str">
        <f>IF($D$42,[1]!obget([1]!obcall("",$C164,"get",[1]!obMake("","int",COLUMN()))),"")</f>
        <v/>
      </c>
      <c r="S164" s="45"/>
      <c r="T164" s="45"/>
      <c r="U164" s="45"/>
      <c r="V164" s="45"/>
      <c r="W164" s="45"/>
      <c r="X164" s="45"/>
      <c r="AH164" s="35"/>
      <c r="AI164" s="35"/>
      <c r="IW164" s="45"/>
      <c r="IX164" s="45"/>
    </row>
    <row r="165" spans="1:258" ht="11.85" customHeight="1" x14ac:dyDescent="0.3">
      <c r="A165" s="45" t="str">
        <f t="shared" si="5"/>
        <v/>
      </c>
      <c r="B165" s="45" t="str">
        <f t="shared" si="6"/>
        <v/>
      </c>
      <c r="C165" s="45" t="str">
        <f>IF($D$42,[1]!obMake("RV"&amp;ROW(),obLibs&amp;"net.finmath.montecarlo.RandomVariable",[1]!obcall("",$C$33,"getInitialMargin",[1]!obMake("","double",$B165),LIBORMarketModel!$J$15,[1]!obMake("","String","EUR"),[1]!obcall("SensitivityMode",$B$7&amp;"$SensitivityMode","valueOf",[1]!obMake("","String",$D$47)),$B$37:$D$37)),"")</f>
        <v/>
      </c>
      <c r="D165" s="69" t="str">
        <f>IF($D$42,[1]!obget([1]!obcall("",$C165,"getAverage")),"")</f>
        <v/>
      </c>
      <c r="E165" s="72" t="str">
        <f>IF(AND($D$41,$F$38&gt;=$B165),[1]!obget([1]!obcall("",[1]!obcall("",$C$33,"getInitialMargin",[1]!obMake("","double",$B165),LIBORMarketModel!$J$15,[1]!obMake("","String","EUR"),[1]!obcall("SensitivityMode",$B$7&amp;"$SensitivityMode","valueOf",[1]!obMake("","String",E$47)),$B$37:$D$37),"getAverage")),"")</f>
        <v/>
      </c>
      <c r="F165" s="72" t="str">
        <f>IF(AND($D$40,$F$38&gt;=$B165),[1]!obget([1]!obcall("",[1]!obcall("",$C$33,"getInitialMargin",[1]!obMake("","double",$B165),LIBORMarketModel!$J$15,[1]!obMake("","String","EUR"),[1]!obcall("SensitivityMode",$B$7&amp;"$SensitivityMode","valueOf",[1]!obMake("","String",F$47)),$B$37:$D$37),"getAverage")),"")</f>
        <v/>
      </c>
      <c r="G165" s="70" t="str">
        <f>IF($D$42,[1]!obget([1]!obcall("",$C165,"getQuantile",[1]!obMake("","double",G$47))),"")</f>
        <v/>
      </c>
      <c r="H165" s="70" t="str">
        <f>IF($D$42,[1]!obget([1]!obcall("",$C165,"getQuantile",[1]!obMake("","double",H$47))),"")</f>
        <v/>
      </c>
      <c r="I165" s="70" t="str">
        <f>IF($D$42,[1]!obget([1]!obcall("",$C165,"get",[1]!obMake("","int",COLUMN()))),"")</f>
        <v/>
      </c>
      <c r="J165" s="55" t="str">
        <f>IF($D$42,[1]!obget([1]!obcall("",$C165,"get",[1]!obMake("","int",COLUMN()))),"")</f>
        <v/>
      </c>
      <c r="K165" s="55" t="str">
        <f>IF($D$42,[1]!obget([1]!obcall("",$C165,"get",[1]!obMake("","int",COLUMN()))),"")</f>
        <v/>
      </c>
      <c r="L165" s="55" t="str">
        <f>IF($D$42,[1]!obget([1]!obcall("",$C165,"get",[1]!obMake("","int",COLUMN()))),"")</f>
        <v/>
      </c>
      <c r="M165" s="55" t="str">
        <f>IF($D$42,[1]!obget([1]!obcall("",$C165,"get",[1]!obMake("","int",COLUMN()))),"")</f>
        <v/>
      </c>
      <c r="N165" s="55" t="str">
        <f>IF($D$42,[1]!obget([1]!obcall("",$C165,"get",[1]!obMake("","int",COLUMN()))),"")</f>
        <v/>
      </c>
      <c r="O165" s="55" t="str">
        <f>IF($D$42,[1]!obget([1]!obcall("",$C165,"get",[1]!obMake("","int",COLUMN()))),"")</f>
        <v/>
      </c>
      <c r="P165" s="55" t="str">
        <f>IF($D$42,[1]!obget([1]!obcall("",$C165,"get",[1]!obMake("","int",COLUMN()))),"")</f>
        <v/>
      </c>
      <c r="Q165" s="55" t="str">
        <f>IF($D$42,[1]!obget([1]!obcall("",$C165,"get",[1]!obMake("","int",COLUMN()))),"")</f>
        <v/>
      </c>
      <c r="R165" s="55" t="str">
        <f>IF($D$42,[1]!obget([1]!obcall("",$C165,"get",[1]!obMake("","int",COLUMN()))),"")</f>
        <v/>
      </c>
      <c r="S165" s="45"/>
      <c r="T165" s="45"/>
      <c r="U165" s="45"/>
      <c r="V165" s="45"/>
      <c r="W165" s="45"/>
      <c r="X165" s="45"/>
      <c r="AH165" s="35"/>
      <c r="AI165" s="35"/>
      <c r="IW165" s="45"/>
      <c r="IX165" s="45"/>
    </row>
    <row r="166" spans="1:258" ht="11.85" customHeight="1" x14ac:dyDescent="0.3">
      <c r="A166" s="45" t="str">
        <f t="shared" si="5"/>
        <v/>
      </c>
      <c r="B166" s="45" t="str">
        <f t="shared" si="6"/>
        <v/>
      </c>
      <c r="C166" s="45" t="str">
        <f>IF($D$42,[1]!obMake("RV"&amp;ROW(),obLibs&amp;"net.finmath.montecarlo.RandomVariable",[1]!obcall("",$C$33,"getInitialMargin",[1]!obMake("","double",$B166),LIBORMarketModel!$J$15,[1]!obMake("","String","EUR"),[1]!obcall("SensitivityMode",$B$7&amp;"$SensitivityMode","valueOf",[1]!obMake("","String",$D$47)),$B$37:$D$37)),"")</f>
        <v/>
      </c>
      <c r="D166" s="69" t="str">
        <f>IF($D$42,[1]!obget([1]!obcall("",$C166,"getAverage")),"")</f>
        <v/>
      </c>
      <c r="E166" s="72" t="str">
        <f>IF(AND($D$41,$F$38&gt;=$B166),[1]!obget([1]!obcall("",[1]!obcall("",$C$33,"getInitialMargin",[1]!obMake("","double",$B166),LIBORMarketModel!$J$15,[1]!obMake("","String","EUR"),[1]!obcall("SensitivityMode",$B$7&amp;"$SensitivityMode","valueOf",[1]!obMake("","String",E$47)),$B$37:$D$37),"getAverage")),"")</f>
        <v/>
      </c>
      <c r="F166" s="72" t="str">
        <f>IF(AND($D$40,$F$38&gt;=$B166),[1]!obget([1]!obcall("",[1]!obcall("",$C$33,"getInitialMargin",[1]!obMake("","double",$B166),LIBORMarketModel!$J$15,[1]!obMake("","String","EUR"),[1]!obcall("SensitivityMode",$B$7&amp;"$SensitivityMode","valueOf",[1]!obMake("","String",F$47)),$B$37:$D$37),"getAverage")),"")</f>
        <v/>
      </c>
      <c r="G166" s="70" t="str">
        <f>IF($D$42,[1]!obget([1]!obcall("",$C166,"getQuantile",[1]!obMake("","double",G$47))),"")</f>
        <v/>
      </c>
      <c r="H166" s="70" t="str">
        <f>IF($D$42,[1]!obget([1]!obcall("",$C166,"getQuantile",[1]!obMake("","double",H$47))),"")</f>
        <v/>
      </c>
      <c r="I166" s="70" t="str">
        <f>IF($D$42,[1]!obget([1]!obcall("",$C166,"get",[1]!obMake("","int",COLUMN()))),"")</f>
        <v/>
      </c>
      <c r="J166" s="55" t="str">
        <f>IF($D$42,[1]!obget([1]!obcall("",$C166,"get",[1]!obMake("","int",COLUMN()))),"")</f>
        <v/>
      </c>
      <c r="K166" s="55" t="str">
        <f>IF($D$42,[1]!obget([1]!obcall("",$C166,"get",[1]!obMake("","int",COLUMN()))),"")</f>
        <v/>
      </c>
      <c r="L166" s="55" t="str">
        <f>IF($D$42,[1]!obget([1]!obcall("",$C166,"get",[1]!obMake("","int",COLUMN()))),"")</f>
        <v/>
      </c>
      <c r="M166" s="55" t="str">
        <f>IF($D$42,[1]!obget([1]!obcall("",$C166,"get",[1]!obMake("","int",COLUMN()))),"")</f>
        <v/>
      </c>
      <c r="N166" s="55" t="str">
        <f>IF($D$42,[1]!obget([1]!obcall("",$C166,"get",[1]!obMake("","int",COLUMN()))),"")</f>
        <v/>
      </c>
      <c r="O166" s="55" t="str">
        <f>IF($D$42,[1]!obget([1]!obcall("",$C166,"get",[1]!obMake("","int",COLUMN()))),"")</f>
        <v/>
      </c>
      <c r="P166" s="55" t="str">
        <f>IF($D$42,[1]!obget([1]!obcall("",$C166,"get",[1]!obMake("","int",COLUMN()))),"")</f>
        <v/>
      </c>
      <c r="Q166" s="55" t="str">
        <f>IF($D$42,[1]!obget([1]!obcall("",$C166,"get",[1]!obMake("","int",COLUMN()))),"")</f>
        <v/>
      </c>
      <c r="R166" s="55" t="str">
        <f>IF($D$42,[1]!obget([1]!obcall("",$C166,"get",[1]!obMake("","int",COLUMN()))),"")</f>
        <v/>
      </c>
      <c r="S166" s="45"/>
      <c r="T166" s="45"/>
      <c r="U166" s="45"/>
      <c r="V166" s="45"/>
      <c r="W166" s="45"/>
      <c r="X166" s="45"/>
      <c r="AH166" s="35"/>
      <c r="AI166" s="35"/>
      <c r="IW166" s="45"/>
      <c r="IX166" s="45"/>
    </row>
    <row r="167" spans="1:258" ht="11.85" customHeight="1" x14ac:dyDescent="0.3">
      <c r="A167" s="45" t="str">
        <f t="shared" si="5"/>
        <v/>
      </c>
      <c r="B167" s="45" t="str">
        <f t="shared" si="6"/>
        <v/>
      </c>
      <c r="C167" s="45" t="str">
        <f>IF($D$42,[1]!obMake("RV"&amp;ROW(),obLibs&amp;"net.finmath.montecarlo.RandomVariable",[1]!obcall("",$C$33,"getInitialMargin",[1]!obMake("","double",$B167),LIBORMarketModel!$J$15,[1]!obMake("","String","EUR"),[1]!obcall("SensitivityMode",$B$7&amp;"$SensitivityMode","valueOf",[1]!obMake("","String",$D$47)),$B$37:$D$37)),"")</f>
        <v/>
      </c>
      <c r="D167" s="69" t="str">
        <f>IF($D$42,[1]!obget([1]!obcall("",$C167,"getAverage")),"")</f>
        <v/>
      </c>
      <c r="E167" s="72" t="str">
        <f>IF(AND($D$41,$F$38&gt;=$B167),[1]!obget([1]!obcall("",[1]!obcall("",$C$33,"getInitialMargin",[1]!obMake("","double",$B167),LIBORMarketModel!$J$15,[1]!obMake("","String","EUR"),[1]!obcall("SensitivityMode",$B$7&amp;"$SensitivityMode","valueOf",[1]!obMake("","String",E$47)),$B$37:$D$37),"getAverage")),"")</f>
        <v/>
      </c>
      <c r="F167" s="72" t="str">
        <f>IF(AND($D$40,$F$38&gt;=$B167),[1]!obget([1]!obcall("",[1]!obcall("",$C$33,"getInitialMargin",[1]!obMake("","double",$B167),LIBORMarketModel!$J$15,[1]!obMake("","String","EUR"),[1]!obcall("SensitivityMode",$B$7&amp;"$SensitivityMode","valueOf",[1]!obMake("","String",F$47)),$B$37:$D$37),"getAverage")),"")</f>
        <v/>
      </c>
      <c r="G167" s="70" t="str">
        <f>IF($D$42,[1]!obget([1]!obcall("",$C167,"getQuantile",[1]!obMake("","double",G$47))),"")</f>
        <v/>
      </c>
      <c r="H167" s="70" t="str">
        <f>IF($D$42,[1]!obget([1]!obcall("",$C167,"getQuantile",[1]!obMake("","double",H$47))),"")</f>
        <v/>
      </c>
      <c r="I167" s="70" t="str">
        <f>IF($D$42,[1]!obget([1]!obcall("",$C167,"get",[1]!obMake("","int",COLUMN()))),"")</f>
        <v/>
      </c>
      <c r="J167" s="55" t="str">
        <f>IF($D$42,[1]!obget([1]!obcall("",$C167,"get",[1]!obMake("","int",COLUMN()))),"")</f>
        <v/>
      </c>
      <c r="K167" s="55" t="str">
        <f>IF($D$42,[1]!obget([1]!obcall("",$C167,"get",[1]!obMake("","int",COLUMN()))),"")</f>
        <v/>
      </c>
      <c r="L167" s="55" t="str">
        <f>IF($D$42,[1]!obget([1]!obcall("",$C167,"get",[1]!obMake("","int",COLUMN()))),"")</f>
        <v/>
      </c>
      <c r="M167" s="55" t="str">
        <f>IF($D$42,[1]!obget([1]!obcall("",$C167,"get",[1]!obMake("","int",COLUMN()))),"")</f>
        <v/>
      </c>
      <c r="N167" s="55" t="str">
        <f>IF($D$42,[1]!obget([1]!obcall("",$C167,"get",[1]!obMake("","int",COLUMN()))),"")</f>
        <v/>
      </c>
      <c r="O167" s="55" t="str">
        <f>IF($D$42,[1]!obget([1]!obcall("",$C167,"get",[1]!obMake("","int",COLUMN()))),"")</f>
        <v/>
      </c>
      <c r="P167" s="55" t="str">
        <f>IF($D$42,[1]!obget([1]!obcall("",$C167,"get",[1]!obMake("","int",COLUMN()))),"")</f>
        <v/>
      </c>
      <c r="Q167" s="55" t="str">
        <f>IF($D$42,[1]!obget([1]!obcall("",$C167,"get",[1]!obMake("","int",COLUMN()))),"")</f>
        <v/>
      </c>
      <c r="R167" s="55" t="str">
        <f>IF($D$42,[1]!obget([1]!obcall("",$C167,"get",[1]!obMake("","int",COLUMN()))),"")</f>
        <v/>
      </c>
      <c r="S167" s="45"/>
      <c r="T167" s="45"/>
      <c r="U167" s="45"/>
      <c r="V167" s="45"/>
      <c r="W167" s="45"/>
      <c r="X167" s="45"/>
      <c r="AH167" s="35"/>
      <c r="AI167" s="35"/>
      <c r="IW167" s="45"/>
      <c r="IX167" s="45"/>
    </row>
    <row r="168" spans="1:258" ht="11.85" customHeight="1" x14ac:dyDescent="0.3">
      <c r="A168" s="45" t="str">
        <f t="shared" si="5"/>
        <v/>
      </c>
      <c r="B168" s="45" t="str">
        <f t="shared" si="6"/>
        <v/>
      </c>
      <c r="C168" s="45" t="str">
        <f>IF($D$42,[1]!obMake("RV"&amp;ROW(),obLibs&amp;"net.finmath.montecarlo.RandomVariable",[1]!obcall("",$C$33,"getInitialMargin",[1]!obMake("","double",$B168),LIBORMarketModel!$J$15,[1]!obMake("","String","EUR"),[1]!obcall("SensitivityMode",$B$7&amp;"$SensitivityMode","valueOf",[1]!obMake("","String",$D$47)),$B$37:$D$37)),"")</f>
        <v/>
      </c>
      <c r="D168" s="69" t="str">
        <f>IF($D$42,[1]!obget([1]!obcall("",$C168,"getAverage")),"")</f>
        <v/>
      </c>
      <c r="E168" s="72" t="str">
        <f>IF(AND($D$41,$F$38&gt;=$B168),[1]!obget([1]!obcall("",[1]!obcall("",$C$33,"getInitialMargin",[1]!obMake("","double",$B168),LIBORMarketModel!$J$15,[1]!obMake("","String","EUR"),[1]!obcall("SensitivityMode",$B$7&amp;"$SensitivityMode","valueOf",[1]!obMake("","String",E$47)),$B$37:$D$37),"getAverage")),"")</f>
        <v/>
      </c>
      <c r="F168" s="72" t="str">
        <f>IF(AND($D$40,$F$38&gt;=$B168),[1]!obget([1]!obcall("",[1]!obcall("",$C$33,"getInitialMargin",[1]!obMake("","double",$B168),LIBORMarketModel!$J$15,[1]!obMake("","String","EUR"),[1]!obcall("SensitivityMode",$B$7&amp;"$SensitivityMode","valueOf",[1]!obMake("","String",F$47)),$B$37:$D$37),"getAverage")),"")</f>
        <v/>
      </c>
      <c r="G168" s="70" t="str">
        <f>IF($D$42,[1]!obget([1]!obcall("",$C168,"getQuantile",[1]!obMake("","double",G$47))),"")</f>
        <v/>
      </c>
      <c r="H168" s="70" t="str">
        <f>IF($D$42,[1]!obget([1]!obcall("",$C168,"getQuantile",[1]!obMake("","double",H$47))),"")</f>
        <v/>
      </c>
      <c r="I168" s="70" t="str">
        <f>IF($D$42,[1]!obget([1]!obcall("",$C168,"get",[1]!obMake("","int",COLUMN()))),"")</f>
        <v/>
      </c>
      <c r="J168" s="55" t="str">
        <f>IF($D$42,[1]!obget([1]!obcall("",$C168,"get",[1]!obMake("","int",COLUMN()))),"")</f>
        <v/>
      </c>
      <c r="K168" s="55" t="str">
        <f>IF($D$42,[1]!obget([1]!obcall("",$C168,"get",[1]!obMake("","int",COLUMN()))),"")</f>
        <v/>
      </c>
      <c r="L168" s="55" t="str">
        <f>IF($D$42,[1]!obget([1]!obcall("",$C168,"get",[1]!obMake("","int",COLUMN()))),"")</f>
        <v/>
      </c>
      <c r="M168" s="55" t="str">
        <f>IF($D$42,[1]!obget([1]!obcall("",$C168,"get",[1]!obMake("","int",COLUMN()))),"")</f>
        <v/>
      </c>
      <c r="N168" s="55" t="str">
        <f>IF($D$42,[1]!obget([1]!obcall("",$C168,"get",[1]!obMake("","int",COLUMN()))),"")</f>
        <v/>
      </c>
      <c r="O168" s="55" t="str">
        <f>IF($D$42,[1]!obget([1]!obcall("",$C168,"get",[1]!obMake("","int",COLUMN()))),"")</f>
        <v/>
      </c>
      <c r="P168" s="55" t="str">
        <f>IF($D$42,[1]!obget([1]!obcall("",$C168,"get",[1]!obMake("","int",COLUMN()))),"")</f>
        <v/>
      </c>
      <c r="Q168" s="55" t="str">
        <f>IF($D$42,[1]!obget([1]!obcall("",$C168,"get",[1]!obMake("","int",COLUMN()))),"")</f>
        <v/>
      </c>
      <c r="R168" s="55" t="str">
        <f>IF($D$42,[1]!obget([1]!obcall("",$C168,"get",[1]!obMake("","int",COLUMN()))),"")</f>
        <v/>
      </c>
      <c r="S168" s="45"/>
      <c r="T168" s="45"/>
      <c r="U168" s="45"/>
      <c r="V168" s="45"/>
      <c r="W168" s="45"/>
      <c r="X168" s="45"/>
      <c r="AH168" s="35"/>
      <c r="AI168" s="35"/>
      <c r="IW168" s="45"/>
      <c r="IX168" s="45"/>
    </row>
    <row r="169" spans="1:258" ht="11.85" customHeight="1" x14ac:dyDescent="0.3">
      <c r="A169" s="45" t="str">
        <f t="shared" si="5"/>
        <v/>
      </c>
      <c r="B169" s="45" t="str">
        <f t="shared" si="6"/>
        <v/>
      </c>
      <c r="C169" s="45" t="str">
        <f>IF($D$42,[1]!obMake("RV"&amp;ROW(),obLibs&amp;"net.finmath.montecarlo.RandomVariable",[1]!obcall("",$C$33,"getInitialMargin",[1]!obMake("","double",$B169),LIBORMarketModel!$J$15,[1]!obMake("","String","EUR"),[1]!obcall("SensitivityMode",$B$7&amp;"$SensitivityMode","valueOf",[1]!obMake("","String",$D$47)),$B$37:$D$37)),"")</f>
        <v/>
      </c>
      <c r="D169" s="69" t="str">
        <f>IF($D$42,[1]!obget([1]!obcall("",$C169,"getAverage")),"")</f>
        <v/>
      </c>
      <c r="E169" s="72" t="str">
        <f>IF(AND($D$41,$F$38&gt;=$B169),[1]!obget([1]!obcall("",[1]!obcall("",$C$33,"getInitialMargin",[1]!obMake("","double",$B169),LIBORMarketModel!$J$15,[1]!obMake("","String","EUR"),[1]!obcall("SensitivityMode",$B$7&amp;"$SensitivityMode","valueOf",[1]!obMake("","String",E$47)),$B$37:$D$37),"getAverage")),"")</f>
        <v/>
      </c>
      <c r="F169" s="72" t="str">
        <f>IF(AND($D$40,$F$38&gt;=$B169),[1]!obget([1]!obcall("",[1]!obcall("",$C$33,"getInitialMargin",[1]!obMake("","double",$B169),LIBORMarketModel!$J$15,[1]!obMake("","String","EUR"),[1]!obcall("SensitivityMode",$B$7&amp;"$SensitivityMode","valueOf",[1]!obMake("","String",F$47)),$B$37:$D$37),"getAverage")),"")</f>
        <v/>
      </c>
      <c r="G169" s="70" t="str">
        <f>IF($D$42,[1]!obget([1]!obcall("",$C169,"getQuantile",[1]!obMake("","double",G$47))),"")</f>
        <v/>
      </c>
      <c r="H169" s="70" t="str">
        <f>IF($D$42,[1]!obget([1]!obcall("",$C169,"getQuantile",[1]!obMake("","double",H$47))),"")</f>
        <v/>
      </c>
      <c r="I169" s="70" t="str">
        <f>IF($D$42,[1]!obget([1]!obcall("",$C169,"get",[1]!obMake("","int",COLUMN()))),"")</f>
        <v/>
      </c>
      <c r="J169" s="55" t="str">
        <f>IF($D$42,[1]!obget([1]!obcall("",$C169,"get",[1]!obMake("","int",COLUMN()))),"")</f>
        <v/>
      </c>
      <c r="K169" s="55" t="str">
        <f>IF($D$42,[1]!obget([1]!obcall("",$C169,"get",[1]!obMake("","int",COLUMN()))),"")</f>
        <v/>
      </c>
      <c r="L169" s="55" t="str">
        <f>IF($D$42,[1]!obget([1]!obcall("",$C169,"get",[1]!obMake("","int",COLUMN()))),"")</f>
        <v/>
      </c>
      <c r="M169" s="55" t="str">
        <f>IF($D$42,[1]!obget([1]!obcall("",$C169,"get",[1]!obMake("","int",COLUMN()))),"")</f>
        <v/>
      </c>
      <c r="N169" s="55" t="str">
        <f>IF($D$42,[1]!obget([1]!obcall("",$C169,"get",[1]!obMake("","int",COLUMN()))),"")</f>
        <v/>
      </c>
      <c r="O169" s="55" t="str">
        <f>IF($D$42,[1]!obget([1]!obcall("",$C169,"get",[1]!obMake("","int",COLUMN()))),"")</f>
        <v/>
      </c>
      <c r="P169" s="55" t="str">
        <f>IF($D$42,[1]!obget([1]!obcall("",$C169,"get",[1]!obMake("","int",COLUMN()))),"")</f>
        <v/>
      </c>
      <c r="Q169" s="55" t="str">
        <f>IF($D$42,[1]!obget([1]!obcall("",$C169,"get",[1]!obMake("","int",COLUMN()))),"")</f>
        <v/>
      </c>
      <c r="R169" s="55" t="str">
        <f>IF($D$42,[1]!obget([1]!obcall("",$C169,"get",[1]!obMake("","int",COLUMN()))),"")</f>
        <v/>
      </c>
      <c r="S169" s="45"/>
      <c r="T169" s="45"/>
      <c r="U169" s="45"/>
      <c r="V169" s="45"/>
      <c r="W169" s="45"/>
      <c r="X169" s="45"/>
      <c r="AH169" s="35"/>
      <c r="AI169" s="35"/>
      <c r="IW169" s="45"/>
      <c r="IX169" s="45"/>
    </row>
    <row r="170" spans="1:258" ht="11.85" customHeight="1" x14ac:dyDescent="0.3">
      <c r="A170" s="45" t="str">
        <f t="shared" si="5"/>
        <v/>
      </c>
      <c r="B170" s="45" t="str">
        <f t="shared" si="6"/>
        <v/>
      </c>
      <c r="C170" s="45" t="str">
        <f>IF($D$42,[1]!obMake("RV"&amp;ROW(),obLibs&amp;"net.finmath.montecarlo.RandomVariable",[1]!obcall("",$C$33,"getInitialMargin",[1]!obMake("","double",$B170),LIBORMarketModel!$J$15,[1]!obMake("","String","EUR"),[1]!obcall("SensitivityMode",$B$7&amp;"$SensitivityMode","valueOf",[1]!obMake("","String",$D$47)),$B$37:$D$37)),"")</f>
        <v/>
      </c>
      <c r="D170" s="69" t="str">
        <f>IF($D$42,[1]!obget([1]!obcall("",$C170,"getAverage")),"")</f>
        <v/>
      </c>
      <c r="E170" s="72" t="str">
        <f>IF(AND($D$41,$F$38&gt;=$B170),[1]!obget([1]!obcall("",[1]!obcall("",$C$33,"getInitialMargin",[1]!obMake("","double",$B170),LIBORMarketModel!$J$15,[1]!obMake("","String","EUR"),[1]!obcall("SensitivityMode",$B$7&amp;"$SensitivityMode","valueOf",[1]!obMake("","String",E$47)),$B$37:$D$37),"getAverage")),"")</f>
        <v/>
      </c>
      <c r="F170" s="72" t="str">
        <f>IF(AND($D$40,$F$38&gt;=$B170),[1]!obget([1]!obcall("",[1]!obcall("",$C$33,"getInitialMargin",[1]!obMake("","double",$B170),LIBORMarketModel!$J$15,[1]!obMake("","String","EUR"),[1]!obcall("SensitivityMode",$B$7&amp;"$SensitivityMode","valueOf",[1]!obMake("","String",F$47)),$B$37:$D$37),"getAverage")),"")</f>
        <v/>
      </c>
      <c r="G170" s="70" t="str">
        <f>IF($D$42,[1]!obget([1]!obcall("",$C170,"getQuantile",[1]!obMake("","double",G$47))),"")</f>
        <v/>
      </c>
      <c r="H170" s="70" t="str">
        <f>IF($D$42,[1]!obget([1]!obcall("",$C170,"getQuantile",[1]!obMake("","double",H$47))),"")</f>
        <v/>
      </c>
      <c r="I170" s="70" t="str">
        <f>IF($D$42,[1]!obget([1]!obcall("",$C170,"get",[1]!obMake("","int",COLUMN()))),"")</f>
        <v/>
      </c>
      <c r="J170" s="55" t="str">
        <f>IF($D$42,[1]!obget([1]!obcall("",$C170,"get",[1]!obMake("","int",COLUMN()))),"")</f>
        <v/>
      </c>
      <c r="K170" s="55" t="str">
        <f>IF($D$42,[1]!obget([1]!obcall("",$C170,"get",[1]!obMake("","int",COLUMN()))),"")</f>
        <v/>
      </c>
      <c r="L170" s="55" t="str">
        <f>IF($D$42,[1]!obget([1]!obcall("",$C170,"get",[1]!obMake("","int",COLUMN()))),"")</f>
        <v/>
      </c>
      <c r="M170" s="55" t="str">
        <f>IF($D$42,[1]!obget([1]!obcall("",$C170,"get",[1]!obMake("","int",COLUMN()))),"")</f>
        <v/>
      </c>
      <c r="N170" s="55" t="str">
        <f>IF($D$42,[1]!obget([1]!obcall("",$C170,"get",[1]!obMake("","int",COLUMN()))),"")</f>
        <v/>
      </c>
      <c r="O170" s="55" t="str">
        <f>IF($D$42,[1]!obget([1]!obcall("",$C170,"get",[1]!obMake("","int",COLUMN()))),"")</f>
        <v/>
      </c>
      <c r="P170" s="55" t="str">
        <f>IF($D$42,[1]!obget([1]!obcall("",$C170,"get",[1]!obMake("","int",COLUMN()))),"")</f>
        <v/>
      </c>
      <c r="Q170" s="55" t="str">
        <f>IF($D$42,[1]!obget([1]!obcall("",$C170,"get",[1]!obMake("","int",COLUMN()))),"")</f>
        <v/>
      </c>
      <c r="R170" s="55" t="str">
        <f>IF($D$42,[1]!obget([1]!obcall("",$C170,"get",[1]!obMake("","int",COLUMN()))),"")</f>
        <v/>
      </c>
      <c r="S170" s="45"/>
      <c r="T170" s="45"/>
      <c r="U170" s="45"/>
      <c r="V170" s="45"/>
      <c r="W170" s="45"/>
      <c r="X170" s="45"/>
      <c r="AH170" s="35"/>
      <c r="AI170" s="35"/>
      <c r="IW170" s="45"/>
      <c r="IX170" s="45"/>
    </row>
    <row r="171" spans="1:258" ht="11.85" customHeight="1" x14ac:dyDescent="0.3">
      <c r="A171" s="45" t="str">
        <f t="shared" si="5"/>
        <v/>
      </c>
      <c r="B171" s="45" t="str">
        <f t="shared" si="6"/>
        <v/>
      </c>
      <c r="C171" s="45" t="str">
        <f>IF($D$42,[1]!obMake("RV"&amp;ROW(),obLibs&amp;"net.finmath.montecarlo.RandomVariable",[1]!obcall("",$C$33,"getInitialMargin",[1]!obMake("","double",$B171),LIBORMarketModel!$J$15,[1]!obMake("","String","EUR"),[1]!obcall("SensitivityMode",$B$7&amp;"$SensitivityMode","valueOf",[1]!obMake("","String",$D$47)),$B$37:$D$37)),"")</f>
        <v/>
      </c>
      <c r="D171" s="69" t="str">
        <f>IF($D$42,[1]!obget([1]!obcall("",$C171,"getAverage")),"")</f>
        <v/>
      </c>
      <c r="E171" s="72" t="str">
        <f>IF(AND($D$41,$F$38&gt;=$B171),[1]!obget([1]!obcall("",[1]!obcall("",$C$33,"getInitialMargin",[1]!obMake("","double",$B171),LIBORMarketModel!$J$15,[1]!obMake("","String","EUR"),[1]!obcall("SensitivityMode",$B$7&amp;"$SensitivityMode","valueOf",[1]!obMake("","String",E$47)),$B$37:$D$37),"getAverage")),"")</f>
        <v/>
      </c>
      <c r="F171" s="72" t="str">
        <f>IF(AND($D$40,$F$38&gt;=$B171),[1]!obget([1]!obcall("",[1]!obcall("",$C$33,"getInitialMargin",[1]!obMake("","double",$B171),LIBORMarketModel!$J$15,[1]!obMake("","String","EUR"),[1]!obcall("SensitivityMode",$B$7&amp;"$SensitivityMode","valueOf",[1]!obMake("","String",F$47)),$B$37:$D$37),"getAverage")),"")</f>
        <v/>
      </c>
      <c r="G171" s="70" t="str">
        <f>IF($D$42,[1]!obget([1]!obcall("",$C171,"getQuantile",[1]!obMake("","double",G$47))),"")</f>
        <v/>
      </c>
      <c r="H171" s="70" t="str">
        <f>IF($D$42,[1]!obget([1]!obcall("",$C171,"getQuantile",[1]!obMake("","double",H$47))),"")</f>
        <v/>
      </c>
      <c r="I171" s="70" t="str">
        <f>IF($D$42,[1]!obget([1]!obcall("",$C171,"get",[1]!obMake("","int",COLUMN()))),"")</f>
        <v/>
      </c>
      <c r="J171" s="55" t="str">
        <f>IF($D$42,[1]!obget([1]!obcall("",$C171,"get",[1]!obMake("","int",COLUMN()))),"")</f>
        <v/>
      </c>
      <c r="K171" s="55" t="str">
        <f>IF($D$42,[1]!obget([1]!obcall("",$C171,"get",[1]!obMake("","int",COLUMN()))),"")</f>
        <v/>
      </c>
      <c r="L171" s="55" t="str">
        <f>IF($D$42,[1]!obget([1]!obcall("",$C171,"get",[1]!obMake("","int",COLUMN()))),"")</f>
        <v/>
      </c>
      <c r="M171" s="55" t="str">
        <f>IF($D$42,[1]!obget([1]!obcall("",$C171,"get",[1]!obMake("","int",COLUMN()))),"")</f>
        <v/>
      </c>
      <c r="N171" s="55" t="str">
        <f>IF($D$42,[1]!obget([1]!obcall("",$C171,"get",[1]!obMake("","int",COLUMN()))),"")</f>
        <v/>
      </c>
      <c r="O171" s="55" t="str">
        <f>IF($D$42,[1]!obget([1]!obcall("",$C171,"get",[1]!obMake("","int",COLUMN()))),"")</f>
        <v/>
      </c>
      <c r="P171" s="55" t="str">
        <f>IF($D$42,[1]!obget([1]!obcall("",$C171,"get",[1]!obMake("","int",COLUMN()))),"")</f>
        <v/>
      </c>
      <c r="Q171" s="55" t="str">
        <f>IF($D$42,[1]!obget([1]!obcall("",$C171,"get",[1]!obMake("","int",COLUMN()))),"")</f>
        <v/>
      </c>
      <c r="R171" s="55" t="str">
        <f>IF($D$42,[1]!obget([1]!obcall("",$C171,"get",[1]!obMake("","int",COLUMN()))),"")</f>
        <v/>
      </c>
      <c r="S171" s="45"/>
      <c r="T171" s="45"/>
      <c r="U171" s="45"/>
      <c r="V171" s="45"/>
      <c r="W171" s="45"/>
      <c r="X171" s="45"/>
      <c r="AH171" s="35"/>
      <c r="AI171" s="35"/>
      <c r="IW171" s="45"/>
      <c r="IX171" s="45"/>
    </row>
    <row r="172" spans="1:258" ht="11.85" customHeight="1" x14ac:dyDescent="0.3">
      <c r="A172" s="45" t="str">
        <f t="shared" si="5"/>
        <v/>
      </c>
      <c r="B172" s="45" t="str">
        <f t="shared" si="6"/>
        <v/>
      </c>
      <c r="C172" s="45" t="str">
        <f>IF($D$42,[1]!obMake("RV"&amp;ROW(),obLibs&amp;"net.finmath.montecarlo.RandomVariable",[1]!obcall("",$C$33,"getInitialMargin",[1]!obMake("","double",$B172),LIBORMarketModel!$J$15,[1]!obMake("","String","EUR"),[1]!obcall("SensitivityMode",$B$7&amp;"$SensitivityMode","valueOf",[1]!obMake("","String",$D$47)),$B$37:$D$37)),"")</f>
        <v/>
      </c>
      <c r="D172" s="69" t="str">
        <f>IF($D$42,[1]!obget([1]!obcall("",$C172,"getAverage")),"")</f>
        <v/>
      </c>
      <c r="E172" s="72" t="str">
        <f>IF(AND($D$41,$F$38&gt;=$B172),[1]!obget([1]!obcall("",[1]!obcall("",$C$33,"getInitialMargin",[1]!obMake("","double",$B172),LIBORMarketModel!$J$15,[1]!obMake("","String","EUR"),[1]!obcall("SensitivityMode",$B$7&amp;"$SensitivityMode","valueOf",[1]!obMake("","String",E$47)),$B$37:$D$37),"getAverage")),"")</f>
        <v/>
      </c>
      <c r="F172" s="72" t="str">
        <f>IF(AND($D$40,$F$38&gt;=$B172),[1]!obget([1]!obcall("",[1]!obcall("",$C$33,"getInitialMargin",[1]!obMake("","double",$B172),LIBORMarketModel!$J$15,[1]!obMake("","String","EUR"),[1]!obcall("SensitivityMode",$B$7&amp;"$SensitivityMode","valueOf",[1]!obMake("","String",F$47)),$B$37:$D$37),"getAverage")),"")</f>
        <v/>
      </c>
      <c r="G172" s="70" t="str">
        <f>IF($D$42,[1]!obget([1]!obcall("",$C172,"getQuantile",[1]!obMake("","double",G$47))),"")</f>
        <v/>
      </c>
      <c r="H172" s="70" t="str">
        <f>IF($D$42,[1]!obget([1]!obcall("",$C172,"getQuantile",[1]!obMake("","double",H$47))),"")</f>
        <v/>
      </c>
      <c r="I172" s="70" t="str">
        <f>IF($D$42,[1]!obget([1]!obcall("",$C172,"get",[1]!obMake("","int",COLUMN()))),"")</f>
        <v/>
      </c>
      <c r="J172" s="55" t="str">
        <f>IF($D$42,[1]!obget([1]!obcall("",$C172,"get",[1]!obMake("","int",COLUMN()))),"")</f>
        <v/>
      </c>
      <c r="K172" s="55" t="str">
        <f>IF($D$42,[1]!obget([1]!obcall("",$C172,"get",[1]!obMake("","int",COLUMN()))),"")</f>
        <v/>
      </c>
      <c r="L172" s="55" t="str">
        <f>IF($D$42,[1]!obget([1]!obcall("",$C172,"get",[1]!obMake("","int",COLUMN()))),"")</f>
        <v/>
      </c>
      <c r="M172" s="55" t="str">
        <f>IF($D$42,[1]!obget([1]!obcall("",$C172,"get",[1]!obMake("","int",COLUMN()))),"")</f>
        <v/>
      </c>
      <c r="N172" s="55" t="str">
        <f>IF($D$42,[1]!obget([1]!obcall("",$C172,"get",[1]!obMake("","int",COLUMN()))),"")</f>
        <v/>
      </c>
      <c r="O172" s="55" t="str">
        <f>IF($D$42,[1]!obget([1]!obcall("",$C172,"get",[1]!obMake("","int",COLUMN()))),"")</f>
        <v/>
      </c>
      <c r="P172" s="55" t="str">
        <f>IF($D$42,[1]!obget([1]!obcall("",$C172,"get",[1]!obMake("","int",COLUMN()))),"")</f>
        <v/>
      </c>
      <c r="Q172" s="55" t="str">
        <f>IF($D$42,[1]!obget([1]!obcall("",$C172,"get",[1]!obMake("","int",COLUMN()))),"")</f>
        <v/>
      </c>
      <c r="R172" s="55" t="str">
        <f>IF($D$42,[1]!obget([1]!obcall("",$C172,"get",[1]!obMake("","int",COLUMN()))),"")</f>
        <v/>
      </c>
      <c r="S172" s="45"/>
      <c r="T172" s="45"/>
      <c r="U172" s="45"/>
      <c r="V172" s="45"/>
      <c r="W172" s="45"/>
      <c r="X172" s="45"/>
      <c r="AH172" s="35"/>
      <c r="AI172" s="35"/>
      <c r="IW172" s="45"/>
      <c r="IX172" s="45"/>
    </row>
    <row r="173" spans="1:258" ht="11.85" customHeight="1" x14ac:dyDescent="0.3">
      <c r="A173" s="45" t="str">
        <f t="shared" si="5"/>
        <v/>
      </c>
      <c r="B173" s="45" t="str">
        <f t="shared" si="6"/>
        <v/>
      </c>
      <c r="C173" s="45" t="str">
        <f>IF($D$42,[1]!obMake("RV"&amp;ROW(),obLibs&amp;"net.finmath.montecarlo.RandomVariable",[1]!obcall("",$C$33,"getInitialMargin",[1]!obMake("","double",$B173),LIBORMarketModel!$J$15,[1]!obMake("","String","EUR"),[1]!obcall("SensitivityMode",$B$7&amp;"$SensitivityMode","valueOf",[1]!obMake("","String",$D$47)),$B$37:$D$37)),"")</f>
        <v/>
      </c>
      <c r="D173" s="69" t="str">
        <f>IF($D$42,[1]!obget([1]!obcall("",$C173,"getAverage")),"")</f>
        <v/>
      </c>
      <c r="E173" s="72" t="str">
        <f>IF(AND($D$41,$F$38&gt;=$B173),[1]!obget([1]!obcall("",[1]!obcall("",$C$33,"getInitialMargin",[1]!obMake("","double",$B173),LIBORMarketModel!$J$15,[1]!obMake("","String","EUR"),[1]!obcall("SensitivityMode",$B$7&amp;"$SensitivityMode","valueOf",[1]!obMake("","String",E$47)),$B$37:$D$37),"getAverage")),"")</f>
        <v/>
      </c>
      <c r="F173" s="72" t="str">
        <f>IF(AND($D$40,$F$38&gt;=$B173),[1]!obget([1]!obcall("",[1]!obcall("",$C$33,"getInitialMargin",[1]!obMake("","double",$B173),LIBORMarketModel!$J$15,[1]!obMake("","String","EUR"),[1]!obcall("SensitivityMode",$B$7&amp;"$SensitivityMode","valueOf",[1]!obMake("","String",F$47)),$B$37:$D$37),"getAverage")),"")</f>
        <v/>
      </c>
      <c r="G173" s="70" t="str">
        <f>IF($D$42,[1]!obget([1]!obcall("",$C173,"getQuantile",[1]!obMake("","double",G$47))),"")</f>
        <v/>
      </c>
      <c r="H173" s="70" t="str">
        <f>IF($D$42,[1]!obget([1]!obcall("",$C173,"getQuantile",[1]!obMake("","double",H$47))),"")</f>
        <v/>
      </c>
      <c r="I173" s="70" t="str">
        <f>IF($D$42,[1]!obget([1]!obcall("",$C173,"get",[1]!obMake("","int",COLUMN()))),"")</f>
        <v/>
      </c>
      <c r="J173" s="55" t="str">
        <f>IF($D$42,[1]!obget([1]!obcall("",$C173,"get",[1]!obMake("","int",COLUMN()))),"")</f>
        <v/>
      </c>
      <c r="K173" s="55" t="str">
        <f>IF($D$42,[1]!obget([1]!obcall("",$C173,"get",[1]!obMake("","int",COLUMN()))),"")</f>
        <v/>
      </c>
      <c r="L173" s="55" t="str">
        <f>IF($D$42,[1]!obget([1]!obcall("",$C173,"get",[1]!obMake("","int",COLUMN()))),"")</f>
        <v/>
      </c>
      <c r="M173" s="55" t="str">
        <f>IF($D$42,[1]!obget([1]!obcall("",$C173,"get",[1]!obMake("","int",COLUMN()))),"")</f>
        <v/>
      </c>
      <c r="N173" s="55" t="str">
        <f>IF($D$42,[1]!obget([1]!obcall("",$C173,"get",[1]!obMake("","int",COLUMN()))),"")</f>
        <v/>
      </c>
      <c r="O173" s="55" t="str">
        <f>IF($D$42,[1]!obget([1]!obcall("",$C173,"get",[1]!obMake("","int",COLUMN()))),"")</f>
        <v/>
      </c>
      <c r="P173" s="55" t="str">
        <f>IF($D$42,[1]!obget([1]!obcall("",$C173,"get",[1]!obMake("","int",COLUMN()))),"")</f>
        <v/>
      </c>
      <c r="Q173" s="55" t="str">
        <f>IF($D$42,[1]!obget([1]!obcall("",$C173,"get",[1]!obMake("","int",COLUMN()))),"")</f>
        <v/>
      </c>
      <c r="R173" s="55" t="str">
        <f>IF($D$42,[1]!obget([1]!obcall("",$C173,"get",[1]!obMake("","int",COLUMN()))),"")</f>
        <v/>
      </c>
      <c r="S173" s="45"/>
      <c r="T173" s="45"/>
      <c r="U173" s="45"/>
      <c r="V173" s="45"/>
      <c r="W173" s="45"/>
      <c r="X173" s="45"/>
      <c r="AH173" s="35"/>
      <c r="AI173" s="35"/>
      <c r="IW173" s="45"/>
      <c r="IX173" s="45"/>
    </row>
    <row r="174" spans="1:258" ht="11.85" customHeight="1" x14ac:dyDescent="0.3">
      <c r="A174" s="45" t="str">
        <f t="shared" si="5"/>
        <v/>
      </c>
      <c r="B174" s="45" t="str">
        <f t="shared" si="6"/>
        <v/>
      </c>
      <c r="C174" s="45" t="str">
        <f>IF($D$42,[1]!obMake("RV"&amp;ROW(),obLibs&amp;"net.finmath.montecarlo.RandomVariable",[1]!obcall("",$C$33,"getInitialMargin",[1]!obMake("","double",$B174),LIBORMarketModel!$J$15,[1]!obMake("","String","EUR"),[1]!obcall("SensitivityMode",$B$7&amp;"$SensitivityMode","valueOf",[1]!obMake("","String",$D$47)),$B$37:$D$37)),"")</f>
        <v/>
      </c>
      <c r="D174" s="69" t="str">
        <f>IF($D$42,[1]!obget([1]!obcall("",$C174,"getAverage")),"")</f>
        <v/>
      </c>
      <c r="E174" s="72" t="str">
        <f>IF(AND($D$41,$F$38&gt;=$B174),[1]!obget([1]!obcall("",[1]!obcall("",$C$33,"getInitialMargin",[1]!obMake("","double",$B174),LIBORMarketModel!$J$15,[1]!obMake("","String","EUR"),[1]!obcall("SensitivityMode",$B$7&amp;"$SensitivityMode","valueOf",[1]!obMake("","String",E$47)),$B$37:$D$37),"getAverage")),"")</f>
        <v/>
      </c>
      <c r="F174" s="72" t="str">
        <f>IF(AND($D$40,$F$38&gt;=$B174),[1]!obget([1]!obcall("",[1]!obcall("",$C$33,"getInitialMargin",[1]!obMake("","double",$B174),LIBORMarketModel!$J$15,[1]!obMake("","String","EUR"),[1]!obcall("SensitivityMode",$B$7&amp;"$SensitivityMode","valueOf",[1]!obMake("","String",F$47)),$B$37:$D$37),"getAverage")),"")</f>
        <v/>
      </c>
      <c r="G174" s="70" t="str">
        <f>IF($D$42,[1]!obget([1]!obcall("",$C174,"getQuantile",[1]!obMake("","double",G$47))),"")</f>
        <v/>
      </c>
      <c r="H174" s="70" t="str">
        <f>IF($D$42,[1]!obget([1]!obcall("",$C174,"getQuantile",[1]!obMake("","double",H$47))),"")</f>
        <v/>
      </c>
      <c r="I174" s="70" t="str">
        <f>IF($D$42,[1]!obget([1]!obcall("",$C174,"get",[1]!obMake("","int",COLUMN()))),"")</f>
        <v/>
      </c>
      <c r="J174" s="55" t="str">
        <f>IF($D$42,[1]!obget([1]!obcall("",$C174,"get",[1]!obMake("","int",COLUMN()))),"")</f>
        <v/>
      </c>
      <c r="K174" s="55" t="str">
        <f>IF($D$42,[1]!obget([1]!obcall("",$C174,"get",[1]!obMake("","int",COLUMN()))),"")</f>
        <v/>
      </c>
      <c r="L174" s="55" t="str">
        <f>IF($D$42,[1]!obget([1]!obcall("",$C174,"get",[1]!obMake("","int",COLUMN()))),"")</f>
        <v/>
      </c>
      <c r="M174" s="55" t="str">
        <f>IF($D$42,[1]!obget([1]!obcall("",$C174,"get",[1]!obMake("","int",COLUMN()))),"")</f>
        <v/>
      </c>
      <c r="N174" s="55" t="str">
        <f>IF($D$42,[1]!obget([1]!obcall("",$C174,"get",[1]!obMake("","int",COLUMN()))),"")</f>
        <v/>
      </c>
      <c r="O174" s="55" t="str">
        <f>IF($D$42,[1]!obget([1]!obcall("",$C174,"get",[1]!obMake("","int",COLUMN()))),"")</f>
        <v/>
      </c>
      <c r="P174" s="55" t="str">
        <f>IF($D$42,[1]!obget([1]!obcall("",$C174,"get",[1]!obMake("","int",COLUMN()))),"")</f>
        <v/>
      </c>
      <c r="Q174" s="55" t="str">
        <f>IF($D$42,[1]!obget([1]!obcall("",$C174,"get",[1]!obMake("","int",COLUMN()))),"")</f>
        <v/>
      </c>
      <c r="R174" s="55" t="str">
        <f>IF($D$42,[1]!obget([1]!obcall("",$C174,"get",[1]!obMake("","int",COLUMN()))),"")</f>
        <v/>
      </c>
      <c r="S174" s="45"/>
      <c r="T174" s="45"/>
      <c r="U174" s="45"/>
      <c r="V174" s="45"/>
      <c r="W174" s="45"/>
      <c r="X174" s="45"/>
      <c r="AH174" s="35"/>
      <c r="AI174" s="35"/>
      <c r="IW174" s="45"/>
      <c r="IX174" s="45"/>
    </row>
    <row r="175" spans="1:258" ht="11.85" customHeight="1" x14ac:dyDescent="0.3">
      <c r="A175" s="45" t="str">
        <f t="shared" si="5"/>
        <v/>
      </c>
      <c r="B175" s="45" t="str">
        <f t="shared" si="6"/>
        <v/>
      </c>
      <c r="C175" s="45" t="str">
        <f>IF($D$42,[1]!obMake("RV"&amp;ROW(),obLibs&amp;"net.finmath.montecarlo.RandomVariable",[1]!obcall("",$C$33,"getInitialMargin",[1]!obMake("","double",$B175),LIBORMarketModel!$J$15,[1]!obMake("","String","EUR"),[1]!obcall("SensitivityMode",$B$7&amp;"$SensitivityMode","valueOf",[1]!obMake("","String",$D$47)),$B$37:$D$37)),"")</f>
        <v/>
      </c>
      <c r="D175" s="69" t="str">
        <f>IF($D$42,[1]!obget([1]!obcall("",$C175,"getAverage")),"")</f>
        <v/>
      </c>
      <c r="E175" s="72" t="str">
        <f>IF(AND($D$41,$F$38&gt;=$B175),[1]!obget([1]!obcall("",[1]!obcall("",$C$33,"getInitialMargin",[1]!obMake("","double",$B175),LIBORMarketModel!$J$15,[1]!obMake("","String","EUR"),[1]!obcall("SensitivityMode",$B$7&amp;"$SensitivityMode","valueOf",[1]!obMake("","String",E$47)),$B$37:$D$37),"getAverage")),"")</f>
        <v/>
      </c>
      <c r="F175" s="72" t="str">
        <f>IF(AND($D$40,$F$38&gt;=$B175),[1]!obget([1]!obcall("",[1]!obcall("",$C$33,"getInitialMargin",[1]!obMake("","double",$B175),LIBORMarketModel!$J$15,[1]!obMake("","String","EUR"),[1]!obcall("SensitivityMode",$B$7&amp;"$SensitivityMode","valueOf",[1]!obMake("","String",F$47)),$B$37:$D$37),"getAverage")),"")</f>
        <v/>
      </c>
      <c r="G175" s="70" t="str">
        <f>IF($D$42,[1]!obget([1]!obcall("",$C175,"getQuantile",[1]!obMake("","double",G$47))),"")</f>
        <v/>
      </c>
      <c r="H175" s="70" t="str">
        <f>IF($D$42,[1]!obget([1]!obcall("",$C175,"getQuantile",[1]!obMake("","double",H$47))),"")</f>
        <v/>
      </c>
      <c r="I175" s="70" t="str">
        <f>IF($D$42,[1]!obget([1]!obcall("",$C175,"get",[1]!obMake("","int",COLUMN()))),"")</f>
        <v/>
      </c>
      <c r="J175" s="55" t="str">
        <f>IF($D$42,[1]!obget([1]!obcall("",$C175,"get",[1]!obMake("","int",COLUMN()))),"")</f>
        <v/>
      </c>
      <c r="K175" s="55" t="str">
        <f>IF($D$42,[1]!obget([1]!obcall("",$C175,"get",[1]!obMake("","int",COLUMN()))),"")</f>
        <v/>
      </c>
      <c r="L175" s="55" t="str">
        <f>IF($D$42,[1]!obget([1]!obcall("",$C175,"get",[1]!obMake("","int",COLUMN()))),"")</f>
        <v/>
      </c>
      <c r="M175" s="55" t="str">
        <f>IF($D$42,[1]!obget([1]!obcall("",$C175,"get",[1]!obMake("","int",COLUMN()))),"")</f>
        <v/>
      </c>
      <c r="N175" s="55" t="str">
        <f>IF($D$42,[1]!obget([1]!obcall("",$C175,"get",[1]!obMake("","int",COLUMN()))),"")</f>
        <v/>
      </c>
      <c r="O175" s="55" t="str">
        <f>IF($D$42,[1]!obget([1]!obcall("",$C175,"get",[1]!obMake("","int",COLUMN()))),"")</f>
        <v/>
      </c>
      <c r="P175" s="55" t="str">
        <f>IF($D$42,[1]!obget([1]!obcall("",$C175,"get",[1]!obMake("","int",COLUMN()))),"")</f>
        <v/>
      </c>
      <c r="Q175" s="55" t="str">
        <f>IF($D$42,[1]!obget([1]!obcall("",$C175,"get",[1]!obMake("","int",COLUMN()))),"")</f>
        <v/>
      </c>
      <c r="R175" s="55" t="str">
        <f>IF($D$42,[1]!obget([1]!obcall("",$C175,"get",[1]!obMake("","int",COLUMN()))),"")</f>
        <v/>
      </c>
      <c r="S175" s="45"/>
      <c r="T175" s="45"/>
      <c r="U175" s="45"/>
      <c r="V175" s="45"/>
      <c r="W175" s="45"/>
      <c r="X175" s="45"/>
      <c r="AH175" s="35"/>
      <c r="AI175" s="35"/>
      <c r="IW175" s="45"/>
      <c r="IX175" s="45"/>
    </row>
    <row r="176" spans="1:258" ht="11.85" customHeight="1" x14ac:dyDescent="0.3">
      <c r="A176" s="45" t="str">
        <f t="shared" si="5"/>
        <v/>
      </c>
      <c r="B176" s="45" t="str">
        <f t="shared" si="6"/>
        <v/>
      </c>
      <c r="C176" s="45" t="str">
        <f>IF($D$42,[1]!obMake("RV"&amp;ROW(),obLibs&amp;"net.finmath.montecarlo.RandomVariable",[1]!obcall("",$C$33,"getInitialMargin",[1]!obMake("","double",$B176),LIBORMarketModel!$J$15,[1]!obMake("","String","EUR"),[1]!obcall("SensitivityMode",$B$7&amp;"$SensitivityMode","valueOf",[1]!obMake("","String",$D$47)),$B$37:$D$37)),"")</f>
        <v/>
      </c>
      <c r="D176" s="69" t="str">
        <f>IF($D$42,[1]!obget([1]!obcall("",$C176,"getAverage")),"")</f>
        <v/>
      </c>
      <c r="E176" s="72" t="str">
        <f>IF(AND($D$41,$F$38&gt;=$B176),[1]!obget([1]!obcall("",[1]!obcall("",$C$33,"getInitialMargin",[1]!obMake("","double",$B176),LIBORMarketModel!$J$15,[1]!obMake("","String","EUR"),[1]!obcall("SensitivityMode",$B$7&amp;"$SensitivityMode","valueOf",[1]!obMake("","String",E$47)),$B$37:$D$37),"getAverage")),"")</f>
        <v/>
      </c>
      <c r="F176" s="72" t="str">
        <f>IF(AND($D$40,$F$38&gt;=$B176),[1]!obget([1]!obcall("",[1]!obcall("",$C$33,"getInitialMargin",[1]!obMake("","double",$B176),LIBORMarketModel!$J$15,[1]!obMake("","String","EUR"),[1]!obcall("SensitivityMode",$B$7&amp;"$SensitivityMode","valueOf",[1]!obMake("","String",F$47)),$B$37:$D$37),"getAverage")),"")</f>
        <v/>
      </c>
      <c r="G176" s="70" t="str">
        <f>IF($D$42,[1]!obget([1]!obcall("",$C176,"getQuantile",[1]!obMake("","double",G$47))),"")</f>
        <v/>
      </c>
      <c r="H176" s="70" t="str">
        <f>IF($D$42,[1]!obget([1]!obcall("",$C176,"getQuantile",[1]!obMake("","double",H$47))),"")</f>
        <v/>
      </c>
      <c r="I176" s="70" t="str">
        <f>IF($D$42,[1]!obget([1]!obcall("",$C176,"get",[1]!obMake("","int",COLUMN()))),"")</f>
        <v/>
      </c>
      <c r="J176" s="55" t="str">
        <f>IF($D$42,[1]!obget([1]!obcall("",$C176,"get",[1]!obMake("","int",COLUMN()))),"")</f>
        <v/>
      </c>
      <c r="K176" s="55" t="str">
        <f>IF($D$42,[1]!obget([1]!obcall("",$C176,"get",[1]!obMake("","int",COLUMN()))),"")</f>
        <v/>
      </c>
      <c r="L176" s="55" t="str">
        <f>IF($D$42,[1]!obget([1]!obcall("",$C176,"get",[1]!obMake("","int",COLUMN()))),"")</f>
        <v/>
      </c>
      <c r="M176" s="55" t="str">
        <f>IF($D$42,[1]!obget([1]!obcall("",$C176,"get",[1]!obMake("","int",COLUMN()))),"")</f>
        <v/>
      </c>
      <c r="N176" s="55" t="str">
        <f>IF($D$42,[1]!obget([1]!obcall("",$C176,"get",[1]!obMake("","int",COLUMN()))),"")</f>
        <v/>
      </c>
      <c r="O176" s="55" t="str">
        <f>IF($D$42,[1]!obget([1]!obcall("",$C176,"get",[1]!obMake("","int",COLUMN()))),"")</f>
        <v/>
      </c>
      <c r="P176" s="55" t="str">
        <f>IF($D$42,[1]!obget([1]!obcall("",$C176,"get",[1]!obMake("","int",COLUMN()))),"")</f>
        <v/>
      </c>
      <c r="Q176" s="55" t="str">
        <f>IF($D$42,[1]!obget([1]!obcall("",$C176,"get",[1]!obMake("","int",COLUMN()))),"")</f>
        <v/>
      </c>
      <c r="R176" s="55" t="str">
        <f>IF($D$42,[1]!obget([1]!obcall("",$C176,"get",[1]!obMake("","int",COLUMN()))),"")</f>
        <v/>
      </c>
      <c r="S176" s="45"/>
      <c r="T176" s="45"/>
      <c r="U176" s="45"/>
      <c r="V176" s="45"/>
      <c r="W176" s="45"/>
      <c r="X176" s="45"/>
      <c r="AH176" s="35"/>
      <c r="AI176" s="35"/>
      <c r="IW176" s="45"/>
      <c r="IX176" s="45"/>
    </row>
    <row r="177" spans="1:258" ht="11.85" customHeight="1" x14ac:dyDescent="0.3">
      <c r="A177" s="45" t="str">
        <f t="shared" ref="A177:A240" si="7">IF(OR($D$42,$D$40,$D$41),IF(MOD((ROW(A177)-ROW($A$48))*$E$38,$F$38/10)&lt;0.0001,(ROW(A177)-ROW($A$48))*$E$38,""),"")</f>
        <v/>
      </c>
      <c r="B177" s="45" t="str">
        <f t="shared" si="6"/>
        <v/>
      </c>
      <c r="C177" s="45" t="str">
        <f>IF($D$42,[1]!obMake("RV"&amp;ROW(),obLibs&amp;"net.finmath.montecarlo.RandomVariable",[1]!obcall("",$C$33,"getInitialMargin",[1]!obMake("","double",$B177),LIBORMarketModel!$J$15,[1]!obMake("","String","EUR"),[1]!obcall("SensitivityMode",$B$7&amp;"$SensitivityMode","valueOf",[1]!obMake("","String",$D$47)),$B$37:$D$37)),"")</f>
        <v/>
      </c>
      <c r="D177" s="69" t="str">
        <f>IF($D$42,[1]!obget([1]!obcall("",$C177,"getAverage")),"")</f>
        <v/>
      </c>
      <c r="E177" s="72" t="str">
        <f>IF(AND($D$41,$F$38&gt;=$B177),[1]!obget([1]!obcall("",[1]!obcall("",$C$33,"getInitialMargin",[1]!obMake("","double",$B177),LIBORMarketModel!$J$15,[1]!obMake("","String","EUR"),[1]!obcall("SensitivityMode",$B$7&amp;"$SensitivityMode","valueOf",[1]!obMake("","String",E$47)),$B$37:$D$37),"getAverage")),"")</f>
        <v/>
      </c>
      <c r="F177" s="72" t="str">
        <f>IF(AND($D$40,$F$38&gt;=$B177),[1]!obget([1]!obcall("",[1]!obcall("",$C$33,"getInitialMargin",[1]!obMake("","double",$B177),LIBORMarketModel!$J$15,[1]!obMake("","String","EUR"),[1]!obcall("SensitivityMode",$B$7&amp;"$SensitivityMode","valueOf",[1]!obMake("","String",F$47)),$B$37:$D$37),"getAverage")),"")</f>
        <v/>
      </c>
      <c r="G177" s="70" t="str">
        <f>IF($D$42,[1]!obget([1]!obcall("",$C177,"getQuantile",[1]!obMake("","double",G$47))),"")</f>
        <v/>
      </c>
      <c r="H177" s="70" t="str">
        <f>IF($D$42,[1]!obget([1]!obcall("",$C177,"getQuantile",[1]!obMake("","double",H$47))),"")</f>
        <v/>
      </c>
      <c r="I177" s="70" t="str">
        <f>IF($D$42,[1]!obget([1]!obcall("",$C177,"get",[1]!obMake("","int",COLUMN()))),"")</f>
        <v/>
      </c>
      <c r="J177" s="55" t="str">
        <f>IF($D$42,[1]!obget([1]!obcall("",$C177,"get",[1]!obMake("","int",COLUMN()))),"")</f>
        <v/>
      </c>
      <c r="K177" s="55" t="str">
        <f>IF($D$42,[1]!obget([1]!obcall("",$C177,"get",[1]!obMake("","int",COLUMN()))),"")</f>
        <v/>
      </c>
      <c r="L177" s="55" t="str">
        <f>IF($D$42,[1]!obget([1]!obcall("",$C177,"get",[1]!obMake("","int",COLUMN()))),"")</f>
        <v/>
      </c>
      <c r="M177" s="55" t="str">
        <f>IF($D$42,[1]!obget([1]!obcall("",$C177,"get",[1]!obMake("","int",COLUMN()))),"")</f>
        <v/>
      </c>
      <c r="N177" s="55" t="str">
        <f>IF($D$42,[1]!obget([1]!obcall("",$C177,"get",[1]!obMake("","int",COLUMN()))),"")</f>
        <v/>
      </c>
      <c r="O177" s="55" t="str">
        <f>IF($D$42,[1]!obget([1]!obcall("",$C177,"get",[1]!obMake("","int",COLUMN()))),"")</f>
        <v/>
      </c>
      <c r="P177" s="55" t="str">
        <f>IF($D$42,[1]!obget([1]!obcall("",$C177,"get",[1]!obMake("","int",COLUMN()))),"")</f>
        <v/>
      </c>
      <c r="Q177" s="55" t="str">
        <f>IF($D$42,[1]!obget([1]!obcall("",$C177,"get",[1]!obMake("","int",COLUMN()))),"")</f>
        <v/>
      </c>
      <c r="R177" s="55" t="str">
        <f>IF($D$42,[1]!obget([1]!obcall("",$C177,"get",[1]!obMake("","int",COLUMN()))),"")</f>
        <v/>
      </c>
      <c r="S177" s="45"/>
      <c r="T177" s="45"/>
      <c r="U177" s="45"/>
      <c r="V177" s="45"/>
      <c r="W177" s="45"/>
      <c r="X177" s="45"/>
      <c r="AH177" s="35"/>
      <c r="AI177" s="35"/>
      <c r="IW177" s="45"/>
      <c r="IX177" s="45"/>
    </row>
    <row r="178" spans="1:258" ht="11.85" customHeight="1" x14ac:dyDescent="0.3">
      <c r="A178" s="45" t="str">
        <f t="shared" si="7"/>
        <v/>
      </c>
      <c r="B178" s="45" t="str">
        <f t="shared" ref="B178:B241" si="8">IF(IF(OR($D$42,$D$40,$D$41),(ROW(A180)-ROW($A$50))*$E$38,"")&lt;=$F$38,IF(OR($D$42,$D$40,$D$41),(ROW(A180)-ROW($A$50))*$E$38,""),"")</f>
        <v/>
      </c>
      <c r="C178" s="45" t="str">
        <f>IF($D$42,[1]!obMake("RV"&amp;ROW(),obLibs&amp;"net.finmath.montecarlo.RandomVariable",[1]!obcall("",$C$33,"getInitialMargin",[1]!obMake("","double",$B178),LIBORMarketModel!$J$15,[1]!obMake("","String","EUR"),[1]!obcall("SensitivityMode",$B$7&amp;"$SensitivityMode","valueOf",[1]!obMake("","String",$D$47)),$B$37:$D$37)),"")</f>
        <v/>
      </c>
      <c r="D178" s="69" t="str">
        <f>IF($D$42,[1]!obget([1]!obcall("",$C178,"getAverage")),"")</f>
        <v/>
      </c>
      <c r="E178" s="72" t="str">
        <f>IF(AND($D$41,$F$38&gt;=$B178),[1]!obget([1]!obcall("",[1]!obcall("",$C$33,"getInitialMargin",[1]!obMake("","double",$B178),LIBORMarketModel!$J$15,[1]!obMake("","String","EUR"),[1]!obcall("SensitivityMode",$B$7&amp;"$SensitivityMode","valueOf",[1]!obMake("","String",E$47)),$B$37:$D$37),"getAverage")),"")</f>
        <v/>
      </c>
      <c r="F178" s="72" t="str">
        <f>IF(AND($D$40,$F$38&gt;=$B178),[1]!obget([1]!obcall("",[1]!obcall("",$C$33,"getInitialMargin",[1]!obMake("","double",$B178),LIBORMarketModel!$J$15,[1]!obMake("","String","EUR"),[1]!obcall("SensitivityMode",$B$7&amp;"$SensitivityMode","valueOf",[1]!obMake("","String",F$47)),$B$37:$D$37),"getAverage")),"")</f>
        <v/>
      </c>
      <c r="G178" s="70" t="str">
        <f>IF($D$42,[1]!obget([1]!obcall("",$C178,"getQuantile",[1]!obMake("","double",G$47))),"")</f>
        <v/>
      </c>
      <c r="H178" s="70" t="str">
        <f>IF($D$42,[1]!obget([1]!obcall("",$C178,"getQuantile",[1]!obMake("","double",H$47))),"")</f>
        <v/>
      </c>
      <c r="I178" s="70" t="str">
        <f>IF($D$42,[1]!obget([1]!obcall("",$C178,"get",[1]!obMake("","int",COLUMN()))),"")</f>
        <v/>
      </c>
      <c r="J178" s="55" t="str">
        <f>IF($D$42,[1]!obget([1]!obcall("",$C178,"get",[1]!obMake("","int",COLUMN()))),"")</f>
        <v/>
      </c>
      <c r="K178" s="55" t="str">
        <f>IF($D$42,[1]!obget([1]!obcall("",$C178,"get",[1]!obMake("","int",COLUMN()))),"")</f>
        <v/>
      </c>
      <c r="L178" s="55" t="str">
        <f>IF($D$42,[1]!obget([1]!obcall("",$C178,"get",[1]!obMake("","int",COLUMN()))),"")</f>
        <v/>
      </c>
      <c r="M178" s="55" t="str">
        <f>IF($D$42,[1]!obget([1]!obcall("",$C178,"get",[1]!obMake("","int",COLUMN()))),"")</f>
        <v/>
      </c>
      <c r="N178" s="55" t="str">
        <f>IF($D$42,[1]!obget([1]!obcall("",$C178,"get",[1]!obMake("","int",COLUMN()))),"")</f>
        <v/>
      </c>
      <c r="O178" s="55" t="str">
        <f>IF($D$42,[1]!obget([1]!obcall("",$C178,"get",[1]!obMake("","int",COLUMN()))),"")</f>
        <v/>
      </c>
      <c r="P178" s="55" t="str">
        <f>IF($D$42,[1]!obget([1]!obcall("",$C178,"get",[1]!obMake("","int",COLUMN()))),"")</f>
        <v/>
      </c>
      <c r="Q178" s="55" t="str">
        <f>IF($D$42,[1]!obget([1]!obcall("",$C178,"get",[1]!obMake("","int",COLUMN()))),"")</f>
        <v/>
      </c>
      <c r="R178" s="55" t="str">
        <f>IF($D$42,[1]!obget([1]!obcall("",$C178,"get",[1]!obMake("","int",COLUMN()))),"")</f>
        <v/>
      </c>
      <c r="S178" s="45"/>
      <c r="T178" s="45"/>
      <c r="U178" s="45"/>
      <c r="V178" s="45"/>
      <c r="W178" s="45"/>
      <c r="X178" s="45"/>
      <c r="AH178" s="35"/>
      <c r="AI178" s="35"/>
      <c r="IW178" s="45"/>
      <c r="IX178" s="45"/>
    </row>
    <row r="179" spans="1:258" ht="11.85" customHeight="1" x14ac:dyDescent="0.3">
      <c r="A179" s="45" t="str">
        <f t="shared" si="7"/>
        <v/>
      </c>
      <c r="B179" s="45" t="str">
        <f t="shared" si="8"/>
        <v/>
      </c>
      <c r="C179" s="45" t="str">
        <f>IF($D$42,[1]!obMake("RV"&amp;ROW(),obLibs&amp;"net.finmath.montecarlo.RandomVariable",[1]!obcall("",$C$33,"getInitialMargin",[1]!obMake("","double",$B179),LIBORMarketModel!$J$15,[1]!obMake("","String","EUR"),[1]!obcall("SensitivityMode",$B$7&amp;"$SensitivityMode","valueOf",[1]!obMake("","String",$D$47)),$B$37:$D$37)),"")</f>
        <v/>
      </c>
      <c r="D179" s="69" t="str">
        <f>IF($D$42,[1]!obget([1]!obcall("",$C179,"getAverage")),"")</f>
        <v/>
      </c>
      <c r="E179" s="72" t="str">
        <f>IF(AND($D$41,$F$38&gt;=$B179),[1]!obget([1]!obcall("",[1]!obcall("",$C$33,"getInitialMargin",[1]!obMake("","double",$B179),LIBORMarketModel!$J$15,[1]!obMake("","String","EUR"),[1]!obcall("SensitivityMode",$B$7&amp;"$SensitivityMode","valueOf",[1]!obMake("","String",E$47)),$B$37:$D$37),"getAverage")),"")</f>
        <v/>
      </c>
      <c r="F179" s="72" t="str">
        <f>IF(AND($D$40,$F$38&gt;=$B179),[1]!obget([1]!obcall("",[1]!obcall("",$C$33,"getInitialMargin",[1]!obMake("","double",$B179),LIBORMarketModel!$J$15,[1]!obMake("","String","EUR"),[1]!obcall("SensitivityMode",$B$7&amp;"$SensitivityMode","valueOf",[1]!obMake("","String",F$47)),$B$37:$D$37),"getAverage")),"")</f>
        <v/>
      </c>
      <c r="G179" s="70" t="str">
        <f>IF($D$42,[1]!obget([1]!obcall("",$C179,"getQuantile",[1]!obMake("","double",G$47))),"")</f>
        <v/>
      </c>
      <c r="H179" s="70" t="str">
        <f>IF($D$42,[1]!obget([1]!obcall("",$C179,"getQuantile",[1]!obMake("","double",H$47))),"")</f>
        <v/>
      </c>
      <c r="I179" s="70" t="str">
        <f>IF($D$42,[1]!obget([1]!obcall("",$C179,"get",[1]!obMake("","int",COLUMN()))),"")</f>
        <v/>
      </c>
      <c r="J179" s="55" t="str">
        <f>IF($D$42,[1]!obget([1]!obcall("",$C179,"get",[1]!obMake("","int",COLUMN()))),"")</f>
        <v/>
      </c>
      <c r="K179" s="55" t="str">
        <f>IF($D$42,[1]!obget([1]!obcall("",$C179,"get",[1]!obMake("","int",COLUMN()))),"")</f>
        <v/>
      </c>
      <c r="L179" s="55" t="str">
        <f>IF($D$42,[1]!obget([1]!obcall("",$C179,"get",[1]!obMake("","int",COLUMN()))),"")</f>
        <v/>
      </c>
      <c r="M179" s="55" t="str">
        <f>IF($D$42,[1]!obget([1]!obcall("",$C179,"get",[1]!obMake("","int",COLUMN()))),"")</f>
        <v/>
      </c>
      <c r="N179" s="55" t="str">
        <f>IF($D$42,[1]!obget([1]!obcall("",$C179,"get",[1]!obMake("","int",COLUMN()))),"")</f>
        <v/>
      </c>
      <c r="O179" s="55" t="str">
        <f>IF($D$42,[1]!obget([1]!obcall("",$C179,"get",[1]!obMake("","int",COLUMN()))),"")</f>
        <v/>
      </c>
      <c r="P179" s="55" t="str">
        <f>IF($D$42,[1]!obget([1]!obcall("",$C179,"get",[1]!obMake("","int",COLUMN()))),"")</f>
        <v/>
      </c>
      <c r="Q179" s="55" t="str">
        <f>IF($D$42,[1]!obget([1]!obcall("",$C179,"get",[1]!obMake("","int",COLUMN()))),"")</f>
        <v/>
      </c>
      <c r="R179" s="55" t="str">
        <f>IF($D$42,[1]!obget([1]!obcall("",$C179,"get",[1]!obMake("","int",COLUMN()))),"")</f>
        <v/>
      </c>
      <c r="S179" s="45"/>
      <c r="T179" s="45"/>
      <c r="U179" s="45"/>
      <c r="V179" s="45"/>
      <c r="W179" s="45"/>
      <c r="X179" s="45"/>
      <c r="AH179" s="35"/>
      <c r="AI179" s="35"/>
      <c r="IW179" s="45"/>
      <c r="IX179" s="45"/>
    </row>
    <row r="180" spans="1:258" ht="11.85" customHeight="1" x14ac:dyDescent="0.3">
      <c r="A180" s="45" t="str">
        <f t="shared" si="7"/>
        <v/>
      </c>
      <c r="B180" s="45" t="str">
        <f t="shared" si="8"/>
        <v/>
      </c>
      <c r="C180" s="45" t="str">
        <f>IF($D$42,[1]!obMake("RV"&amp;ROW(),obLibs&amp;"net.finmath.montecarlo.RandomVariable",[1]!obcall("",$C$33,"getInitialMargin",[1]!obMake("","double",$B180),LIBORMarketModel!$J$15,[1]!obMake("","String","EUR"),[1]!obcall("SensitivityMode",$B$7&amp;"$SensitivityMode","valueOf",[1]!obMake("","String",$D$47)),$B$37:$D$37)),"")</f>
        <v/>
      </c>
      <c r="D180" s="69" t="str">
        <f>IF($D$42,[1]!obget([1]!obcall("",$C180,"getAverage")),"")</f>
        <v/>
      </c>
      <c r="E180" s="72" t="str">
        <f>IF(AND($D$41,$F$38&gt;=$B180),[1]!obget([1]!obcall("",[1]!obcall("",$C$33,"getInitialMargin",[1]!obMake("","double",$B180),LIBORMarketModel!$J$15,[1]!obMake("","String","EUR"),[1]!obcall("SensitivityMode",$B$7&amp;"$SensitivityMode","valueOf",[1]!obMake("","String",E$47)),$B$37:$D$37),"getAverage")),"")</f>
        <v/>
      </c>
      <c r="F180" s="72" t="str">
        <f>IF(AND($D$40,$F$38&gt;=$B180),[1]!obget([1]!obcall("",[1]!obcall("",$C$33,"getInitialMargin",[1]!obMake("","double",$B180),LIBORMarketModel!$J$15,[1]!obMake("","String","EUR"),[1]!obcall("SensitivityMode",$B$7&amp;"$SensitivityMode","valueOf",[1]!obMake("","String",F$47)),$B$37:$D$37),"getAverage")),"")</f>
        <v/>
      </c>
      <c r="G180" s="70" t="str">
        <f>IF($D$42,[1]!obget([1]!obcall("",$C180,"getQuantile",[1]!obMake("","double",G$47))),"")</f>
        <v/>
      </c>
      <c r="H180" s="70" t="str">
        <f>IF($D$42,[1]!obget([1]!obcall("",$C180,"getQuantile",[1]!obMake("","double",H$47))),"")</f>
        <v/>
      </c>
      <c r="I180" s="70" t="str">
        <f>IF($D$42,[1]!obget([1]!obcall("",$C180,"get",[1]!obMake("","int",COLUMN()))),"")</f>
        <v/>
      </c>
      <c r="J180" s="55" t="str">
        <f>IF($D$42,[1]!obget([1]!obcall("",$C180,"get",[1]!obMake("","int",COLUMN()))),"")</f>
        <v/>
      </c>
      <c r="K180" s="55" t="str">
        <f>IF($D$42,[1]!obget([1]!obcall("",$C180,"get",[1]!obMake("","int",COLUMN()))),"")</f>
        <v/>
      </c>
      <c r="L180" s="55" t="str">
        <f>IF($D$42,[1]!obget([1]!obcall("",$C180,"get",[1]!obMake("","int",COLUMN()))),"")</f>
        <v/>
      </c>
      <c r="M180" s="55" t="str">
        <f>IF($D$42,[1]!obget([1]!obcall("",$C180,"get",[1]!obMake("","int",COLUMN()))),"")</f>
        <v/>
      </c>
      <c r="N180" s="55" t="str">
        <f>IF($D$42,[1]!obget([1]!obcall("",$C180,"get",[1]!obMake("","int",COLUMN()))),"")</f>
        <v/>
      </c>
      <c r="O180" s="55" t="str">
        <f>IF($D$42,[1]!obget([1]!obcall("",$C180,"get",[1]!obMake("","int",COLUMN()))),"")</f>
        <v/>
      </c>
      <c r="P180" s="55" t="str">
        <f>IF($D$42,[1]!obget([1]!obcall("",$C180,"get",[1]!obMake("","int",COLUMN()))),"")</f>
        <v/>
      </c>
      <c r="Q180" s="55" t="str">
        <f>IF($D$42,[1]!obget([1]!obcall("",$C180,"get",[1]!obMake("","int",COLUMN()))),"")</f>
        <v/>
      </c>
      <c r="R180" s="55" t="str">
        <f>IF($D$42,[1]!obget([1]!obcall("",$C180,"get",[1]!obMake("","int",COLUMN()))),"")</f>
        <v/>
      </c>
      <c r="S180" s="45"/>
      <c r="T180" s="45"/>
      <c r="U180" s="45"/>
      <c r="V180" s="45"/>
      <c r="W180" s="45"/>
      <c r="X180" s="45"/>
      <c r="AH180" s="35"/>
      <c r="AI180" s="35"/>
      <c r="IW180" s="45"/>
      <c r="IX180" s="45"/>
    </row>
    <row r="181" spans="1:258" ht="11.85" customHeight="1" x14ac:dyDescent="0.3">
      <c r="A181" s="45" t="str">
        <f t="shared" si="7"/>
        <v/>
      </c>
      <c r="B181" s="45" t="str">
        <f t="shared" si="8"/>
        <v/>
      </c>
      <c r="C181" s="45" t="str">
        <f>IF($D$42,[1]!obMake("RV"&amp;ROW(),obLibs&amp;"net.finmath.montecarlo.RandomVariable",[1]!obcall("",$C$33,"getInitialMargin",[1]!obMake("","double",$B181),LIBORMarketModel!$J$15,[1]!obMake("","String","EUR"),[1]!obcall("SensitivityMode",$B$7&amp;"$SensitivityMode","valueOf",[1]!obMake("","String",$D$47)),$B$37:$D$37)),"")</f>
        <v/>
      </c>
      <c r="D181" s="69" t="str">
        <f>IF($D$42,[1]!obget([1]!obcall("",$C181,"getAverage")),"")</f>
        <v/>
      </c>
      <c r="E181" s="72" t="str">
        <f>IF(AND($D$41,$F$38&gt;=$B181),[1]!obget([1]!obcall("",[1]!obcall("",$C$33,"getInitialMargin",[1]!obMake("","double",$B181),LIBORMarketModel!$J$15,[1]!obMake("","String","EUR"),[1]!obcall("SensitivityMode",$B$7&amp;"$SensitivityMode","valueOf",[1]!obMake("","String",E$47)),$B$37:$D$37),"getAverage")),"")</f>
        <v/>
      </c>
      <c r="F181" s="72" t="str">
        <f>IF(AND($D$40,$F$38&gt;=$B181),[1]!obget([1]!obcall("",[1]!obcall("",$C$33,"getInitialMargin",[1]!obMake("","double",$B181),LIBORMarketModel!$J$15,[1]!obMake("","String","EUR"),[1]!obcall("SensitivityMode",$B$7&amp;"$SensitivityMode","valueOf",[1]!obMake("","String",F$47)),$B$37:$D$37),"getAverage")),"")</f>
        <v/>
      </c>
      <c r="G181" s="70" t="str">
        <f>IF($D$42,[1]!obget([1]!obcall("",$C181,"getQuantile",[1]!obMake("","double",G$47))),"")</f>
        <v/>
      </c>
      <c r="H181" s="70" t="str">
        <f>IF($D$42,[1]!obget([1]!obcall("",$C181,"getQuantile",[1]!obMake("","double",H$47))),"")</f>
        <v/>
      </c>
      <c r="I181" s="70" t="str">
        <f>IF($D$42,[1]!obget([1]!obcall("",$C181,"get",[1]!obMake("","int",COLUMN()))),"")</f>
        <v/>
      </c>
      <c r="J181" s="55" t="str">
        <f>IF($D$42,[1]!obget([1]!obcall("",$C181,"get",[1]!obMake("","int",COLUMN()))),"")</f>
        <v/>
      </c>
      <c r="K181" s="55" t="str">
        <f>IF($D$42,[1]!obget([1]!obcall("",$C181,"get",[1]!obMake("","int",COLUMN()))),"")</f>
        <v/>
      </c>
      <c r="L181" s="55" t="str">
        <f>IF($D$42,[1]!obget([1]!obcall("",$C181,"get",[1]!obMake("","int",COLUMN()))),"")</f>
        <v/>
      </c>
      <c r="M181" s="55" t="str">
        <f>IF($D$42,[1]!obget([1]!obcall("",$C181,"get",[1]!obMake("","int",COLUMN()))),"")</f>
        <v/>
      </c>
      <c r="N181" s="55" t="str">
        <f>IF($D$42,[1]!obget([1]!obcall("",$C181,"get",[1]!obMake("","int",COLUMN()))),"")</f>
        <v/>
      </c>
      <c r="O181" s="55" t="str">
        <f>IF($D$42,[1]!obget([1]!obcall("",$C181,"get",[1]!obMake("","int",COLUMN()))),"")</f>
        <v/>
      </c>
      <c r="P181" s="55" t="str">
        <f>IF($D$42,[1]!obget([1]!obcall("",$C181,"get",[1]!obMake("","int",COLUMN()))),"")</f>
        <v/>
      </c>
      <c r="Q181" s="55" t="str">
        <f>IF($D$42,[1]!obget([1]!obcall("",$C181,"get",[1]!obMake("","int",COLUMN()))),"")</f>
        <v/>
      </c>
      <c r="R181" s="55" t="str">
        <f>IF($D$42,[1]!obget([1]!obcall("",$C181,"get",[1]!obMake("","int",COLUMN()))),"")</f>
        <v/>
      </c>
      <c r="S181" s="45"/>
      <c r="T181" s="45"/>
      <c r="U181" s="45"/>
      <c r="V181" s="45"/>
      <c r="W181" s="45"/>
      <c r="X181" s="45"/>
      <c r="AH181" s="35"/>
      <c r="AI181" s="35"/>
      <c r="IW181" s="45"/>
      <c r="IX181" s="45"/>
    </row>
    <row r="182" spans="1:258" ht="11.85" customHeight="1" x14ac:dyDescent="0.3">
      <c r="A182" s="45" t="str">
        <f t="shared" si="7"/>
        <v/>
      </c>
      <c r="B182" s="45" t="str">
        <f t="shared" si="8"/>
        <v/>
      </c>
      <c r="C182" s="45" t="str">
        <f>IF($D$42,[1]!obMake("RV"&amp;ROW(),obLibs&amp;"net.finmath.montecarlo.RandomVariable",[1]!obcall("",$C$33,"getInitialMargin",[1]!obMake("","double",$B182),LIBORMarketModel!$J$15,[1]!obMake("","String","EUR"),[1]!obcall("SensitivityMode",$B$7&amp;"$SensitivityMode","valueOf",[1]!obMake("","String",$D$47)),$B$37:$D$37)),"")</f>
        <v/>
      </c>
      <c r="D182" s="69" t="str">
        <f>IF($D$42,[1]!obget([1]!obcall("",$C182,"getAverage")),"")</f>
        <v/>
      </c>
      <c r="E182" s="72" t="str">
        <f>IF(AND($D$41,$F$38&gt;=$B182),[1]!obget([1]!obcall("",[1]!obcall("",$C$33,"getInitialMargin",[1]!obMake("","double",$B182),LIBORMarketModel!$J$15,[1]!obMake("","String","EUR"),[1]!obcall("SensitivityMode",$B$7&amp;"$SensitivityMode","valueOf",[1]!obMake("","String",E$47)),$B$37:$D$37),"getAverage")),"")</f>
        <v/>
      </c>
      <c r="F182" s="72" t="str">
        <f>IF(AND($D$40,$F$38&gt;=$B182),[1]!obget([1]!obcall("",[1]!obcall("",$C$33,"getInitialMargin",[1]!obMake("","double",$B182),LIBORMarketModel!$J$15,[1]!obMake("","String","EUR"),[1]!obcall("SensitivityMode",$B$7&amp;"$SensitivityMode","valueOf",[1]!obMake("","String",F$47)),$B$37:$D$37),"getAverage")),"")</f>
        <v/>
      </c>
      <c r="G182" s="70" t="str">
        <f>IF($D$42,[1]!obget([1]!obcall("",$C182,"getQuantile",[1]!obMake("","double",G$47))),"")</f>
        <v/>
      </c>
      <c r="H182" s="70" t="str">
        <f>IF($D$42,[1]!obget([1]!obcall("",$C182,"getQuantile",[1]!obMake("","double",H$47))),"")</f>
        <v/>
      </c>
      <c r="I182" s="70" t="str">
        <f>IF($D$42,[1]!obget([1]!obcall("",$C182,"get",[1]!obMake("","int",COLUMN()))),"")</f>
        <v/>
      </c>
      <c r="J182" s="55" t="str">
        <f>IF($D$42,[1]!obget([1]!obcall("",$C182,"get",[1]!obMake("","int",COLUMN()))),"")</f>
        <v/>
      </c>
      <c r="K182" s="55" t="str">
        <f>IF($D$42,[1]!obget([1]!obcall("",$C182,"get",[1]!obMake("","int",COLUMN()))),"")</f>
        <v/>
      </c>
      <c r="L182" s="55" t="str">
        <f>IF($D$42,[1]!obget([1]!obcall("",$C182,"get",[1]!obMake("","int",COLUMN()))),"")</f>
        <v/>
      </c>
      <c r="M182" s="55" t="str">
        <f>IF($D$42,[1]!obget([1]!obcall("",$C182,"get",[1]!obMake("","int",COLUMN()))),"")</f>
        <v/>
      </c>
      <c r="N182" s="55" t="str">
        <f>IF($D$42,[1]!obget([1]!obcall("",$C182,"get",[1]!obMake("","int",COLUMN()))),"")</f>
        <v/>
      </c>
      <c r="O182" s="55" t="str">
        <f>IF($D$42,[1]!obget([1]!obcall("",$C182,"get",[1]!obMake("","int",COLUMN()))),"")</f>
        <v/>
      </c>
      <c r="P182" s="55" t="str">
        <f>IF($D$42,[1]!obget([1]!obcall("",$C182,"get",[1]!obMake("","int",COLUMN()))),"")</f>
        <v/>
      </c>
      <c r="Q182" s="55" t="str">
        <f>IF($D$42,[1]!obget([1]!obcall("",$C182,"get",[1]!obMake("","int",COLUMN()))),"")</f>
        <v/>
      </c>
      <c r="R182" s="55" t="str">
        <f>IF($D$42,[1]!obget([1]!obcall("",$C182,"get",[1]!obMake("","int",COLUMN()))),"")</f>
        <v/>
      </c>
      <c r="S182" s="45"/>
      <c r="T182" s="45"/>
      <c r="U182" s="45"/>
      <c r="V182" s="45"/>
      <c r="W182" s="45"/>
      <c r="X182" s="45"/>
      <c r="AH182" s="35"/>
      <c r="AI182" s="35"/>
      <c r="IW182" s="45"/>
      <c r="IX182" s="45"/>
    </row>
    <row r="183" spans="1:258" ht="11.85" customHeight="1" x14ac:dyDescent="0.3">
      <c r="A183" s="45" t="str">
        <f t="shared" si="7"/>
        <v/>
      </c>
      <c r="B183" s="45" t="str">
        <f t="shared" si="8"/>
        <v/>
      </c>
      <c r="C183" s="45" t="str">
        <f>IF($D$42,[1]!obMake("RV"&amp;ROW(),obLibs&amp;"net.finmath.montecarlo.RandomVariable",[1]!obcall("",$C$33,"getInitialMargin",[1]!obMake("","double",$B183),LIBORMarketModel!$J$15,[1]!obMake("","String","EUR"),[1]!obcall("SensitivityMode",$B$7&amp;"$SensitivityMode","valueOf",[1]!obMake("","String",$D$47)),$B$37:$D$37)),"")</f>
        <v/>
      </c>
      <c r="D183" s="69" t="str">
        <f>IF($D$42,[1]!obget([1]!obcall("",$C183,"getAverage")),"")</f>
        <v/>
      </c>
      <c r="E183" s="72" t="str">
        <f>IF(AND($D$41,$F$38&gt;=$B183),[1]!obget([1]!obcall("",[1]!obcall("",$C$33,"getInitialMargin",[1]!obMake("","double",$B183),LIBORMarketModel!$J$15,[1]!obMake("","String","EUR"),[1]!obcall("SensitivityMode",$B$7&amp;"$SensitivityMode","valueOf",[1]!obMake("","String",E$47)),$B$37:$D$37),"getAverage")),"")</f>
        <v/>
      </c>
      <c r="F183" s="72" t="str">
        <f>IF(AND($D$40,$F$38&gt;=$B183),[1]!obget([1]!obcall("",[1]!obcall("",$C$33,"getInitialMargin",[1]!obMake("","double",$B183),LIBORMarketModel!$J$15,[1]!obMake("","String","EUR"),[1]!obcall("SensitivityMode",$B$7&amp;"$SensitivityMode","valueOf",[1]!obMake("","String",F$47)),$B$37:$D$37),"getAverage")),"")</f>
        <v/>
      </c>
      <c r="G183" s="70" t="str">
        <f>IF($D$42,[1]!obget([1]!obcall("",$C183,"getQuantile",[1]!obMake("","double",G$47))),"")</f>
        <v/>
      </c>
      <c r="H183" s="70" t="str">
        <f>IF($D$42,[1]!obget([1]!obcall("",$C183,"getQuantile",[1]!obMake("","double",H$47))),"")</f>
        <v/>
      </c>
      <c r="I183" s="70" t="str">
        <f>IF($D$42,[1]!obget([1]!obcall("",$C183,"get",[1]!obMake("","int",COLUMN()))),"")</f>
        <v/>
      </c>
      <c r="J183" s="55" t="str">
        <f>IF($D$42,[1]!obget([1]!obcall("",$C183,"get",[1]!obMake("","int",COLUMN()))),"")</f>
        <v/>
      </c>
      <c r="K183" s="55" t="str">
        <f>IF($D$42,[1]!obget([1]!obcall("",$C183,"get",[1]!obMake("","int",COLUMN()))),"")</f>
        <v/>
      </c>
      <c r="L183" s="55" t="str">
        <f>IF($D$42,[1]!obget([1]!obcall("",$C183,"get",[1]!obMake("","int",COLUMN()))),"")</f>
        <v/>
      </c>
      <c r="M183" s="55" t="str">
        <f>IF($D$42,[1]!obget([1]!obcall("",$C183,"get",[1]!obMake("","int",COLUMN()))),"")</f>
        <v/>
      </c>
      <c r="N183" s="55" t="str">
        <f>IF($D$42,[1]!obget([1]!obcall("",$C183,"get",[1]!obMake("","int",COLUMN()))),"")</f>
        <v/>
      </c>
      <c r="O183" s="55" t="str">
        <f>IF($D$42,[1]!obget([1]!obcall("",$C183,"get",[1]!obMake("","int",COLUMN()))),"")</f>
        <v/>
      </c>
      <c r="P183" s="55" t="str">
        <f>IF($D$42,[1]!obget([1]!obcall("",$C183,"get",[1]!obMake("","int",COLUMN()))),"")</f>
        <v/>
      </c>
      <c r="Q183" s="55" t="str">
        <f>IF($D$42,[1]!obget([1]!obcall("",$C183,"get",[1]!obMake("","int",COLUMN()))),"")</f>
        <v/>
      </c>
      <c r="R183" s="55" t="str">
        <f>IF($D$42,[1]!obget([1]!obcall("",$C183,"get",[1]!obMake("","int",COLUMN()))),"")</f>
        <v/>
      </c>
      <c r="S183" s="45"/>
      <c r="T183" s="45"/>
      <c r="U183" s="45"/>
      <c r="V183" s="45"/>
      <c r="W183" s="45"/>
      <c r="X183" s="45"/>
      <c r="AH183" s="35"/>
      <c r="AI183" s="35"/>
      <c r="IW183" s="45"/>
      <c r="IX183" s="45"/>
    </row>
    <row r="184" spans="1:258" ht="11.85" customHeight="1" x14ac:dyDescent="0.3">
      <c r="A184" s="45" t="str">
        <f t="shared" si="7"/>
        <v/>
      </c>
      <c r="B184" s="45" t="str">
        <f t="shared" si="8"/>
        <v/>
      </c>
      <c r="C184" s="45" t="str">
        <f>IF($D$42,[1]!obMake("RV"&amp;ROW(),obLibs&amp;"net.finmath.montecarlo.RandomVariable",[1]!obcall("",$C$33,"getInitialMargin",[1]!obMake("","double",$B184),LIBORMarketModel!$J$15,[1]!obMake("","String","EUR"),[1]!obcall("SensitivityMode",$B$7&amp;"$SensitivityMode","valueOf",[1]!obMake("","String",$D$47)),$B$37:$D$37)),"")</f>
        <v/>
      </c>
      <c r="D184" s="69" t="str">
        <f>IF($D$42,[1]!obget([1]!obcall("",$C184,"getAverage")),"")</f>
        <v/>
      </c>
      <c r="E184" s="72" t="str">
        <f>IF(AND($D$41,$F$38&gt;=$B184),[1]!obget([1]!obcall("",[1]!obcall("",$C$33,"getInitialMargin",[1]!obMake("","double",$B184),LIBORMarketModel!$J$15,[1]!obMake("","String","EUR"),[1]!obcall("SensitivityMode",$B$7&amp;"$SensitivityMode","valueOf",[1]!obMake("","String",E$47)),$B$37:$D$37),"getAverage")),"")</f>
        <v/>
      </c>
      <c r="F184" s="72" t="str">
        <f>IF(AND($D$40,$F$38&gt;=$B184),[1]!obget([1]!obcall("",[1]!obcall("",$C$33,"getInitialMargin",[1]!obMake("","double",$B184),LIBORMarketModel!$J$15,[1]!obMake("","String","EUR"),[1]!obcall("SensitivityMode",$B$7&amp;"$SensitivityMode","valueOf",[1]!obMake("","String",F$47)),$B$37:$D$37),"getAverage")),"")</f>
        <v/>
      </c>
      <c r="G184" s="70" t="str">
        <f>IF($D$42,[1]!obget([1]!obcall("",$C184,"getQuantile",[1]!obMake("","double",G$47))),"")</f>
        <v/>
      </c>
      <c r="H184" s="70" t="str">
        <f>IF($D$42,[1]!obget([1]!obcall("",$C184,"getQuantile",[1]!obMake("","double",H$47))),"")</f>
        <v/>
      </c>
      <c r="I184" s="70" t="str">
        <f>IF($D$42,[1]!obget([1]!obcall("",$C184,"get",[1]!obMake("","int",COLUMN()))),"")</f>
        <v/>
      </c>
      <c r="J184" s="55" t="str">
        <f>IF($D$42,[1]!obget([1]!obcall("",$C184,"get",[1]!obMake("","int",COLUMN()))),"")</f>
        <v/>
      </c>
      <c r="K184" s="55" t="str">
        <f>IF($D$42,[1]!obget([1]!obcall("",$C184,"get",[1]!obMake("","int",COLUMN()))),"")</f>
        <v/>
      </c>
      <c r="L184" s="55" t="str">
        <f>IF($D$42,[1]!obget([1]!obcall("",$C184,"get",[1]!obMake("","int",COLUMN()))),"")</f>
        <v/>
      </c>
      <c r="M184" s="55" t="str">
        <f>IF($D$42,[1]!obget([1]!obcall("",$C184,"get",[1]!obMake("","int",COLUMN()))),"")</f>
        <v/>
      </c>
      <c r="N184" s="55" t="str">
        <f>IF($D$42,[1]!obget([1]!obcall("",$C184,"get",[1]!obMake("","int",COLUMN()))),"")</f>
        <v/>
      </c>
      <c r="O184" s="55" t="str">
        <f>IF($D$42,[1]!obget([1]!obcall("",$C184,"get",[1]!obMake("","int",COLUMN()))),"")</f>
        <v/>
      </c>
      <c r="P184" s="55" t="str">
        <f>IF($D$42,[1]!obget([1]!obcall("",$C184,"get",[1]!obMake("","int",COLUMN()))),"")</f>
        <v/>
      </c>
      <c r="Q184" s="55" t="str">
        <f>IF($D$42,[1]!obget([1]!obcall("",$C184,"get",[1]!obMake("","int",COLUMN()))),"")</f>
        <v/>
      </c>
      <c r="R184" s="55" t="str">
        <f>IF($D$42,[1]!obget([1]!obcall("",$C184,"get",[1]!obMake("","int",COLUMN()))),"")</f>
        <v/>
      </c>
      <c r="S184" s="45"/>
      <c r="T184" s="45"/>
      <c r="U184" s="45"/>
      <c r="V184" s="45"/>
      <c r="W184" s="45"/>
      <c r="X184" s="45"/>
      <c r="AH184" s="35"/>
      <c r="AI184" s="35"/>
      <c r="IW184" s="45"/>
      <c r="IX184" s="45"/>
    </row>
    <row r="185" spans="1:258" ht="11.85" customHeight="1" x14ac:dyDescent="0.3">
      <c r="A185" s="45" t="str">
        <f t="shared" si="7"/>
        <v/>
      </c>
      <c r="B185" s="45" t="str">
        <f t="shared" si="8"/>
        <v/>
      </c>
      <c r="C185" s="45" t="str">
        <f>IF($D$42,[1]!obMake("RV"&amp;ROW(),obLibs&amp;"net.finmath.montecarlo.RandomVariable",[1]!obcall("",$C$33,"getInitialMargin",[1]!obMake("","double",$B185),LIBORMarketModel!$J$15,[1]!obMake("","String","EUR"),[1]!obcall("SensitivityMode",$B$7&amp;"$SensitivityMode","valueOf",[1]!obMake("","String",$D$47)),$B$37:$D$37)),"")</f>
        <v/>
      </c>
      <c r="D185" s="69" t="str">
        <f>IF($D$42,[1]!obget([1]!obcall("",$C185,"getAverage")),"")</f>
        <v/>
      </c>
      <c r="E185" s="72" t="str">
        <f>IF(AND($D$41,$F$38&gt;=$B185),[1]!obget([1]!obcall("",[1]!obcall("",$C$33,"getInitialMargin",[1]!obMake("","double",$B185),LIBORMarketModel!$J$15,[1]!obMake("","String","EUR"),[1]!obcall("SensitivityMode",$B$7&amp;"$SensitivityMode","valueOf",[1]!obMake("","String",E$47)),$B$37:$D$37),"getAverage")),"")</f>
        <v/>
      </c>
      <c r="F185" s="72" t="str">
        <f>IF(AND($D$40,$F$38&gt;=$B185),[1]!obget([1]!obcall("",[1]!obcall("",$C$33,"getInitialMargin",[1]!obMake("","double",$B185),LIBORMarketModel!$J$15,[1]!obMake("","String","EUR"),[1]!obcall("SensitivityMode",$B$7&amp;"$SensitivityMode","valueOf",[1]!obMake("","String",F$47)),$B$37:$D$37),"getAverage")),"")</f>
        <v/>
      </c>
      <c r="G185" s="70" t="str">
        <f>IF($D$42,[1]!obget([1]!obcall("",$C185,"getQuantile",[1]!obMake("","double",G$47))),"")</f>
        <v/>
      </c>
      <c r="H185" s="70" t="str">
        <f>IF($D$42,[1]!obget([1]!obcall("",$C185,"getQuantile",[1]!obMake("","double",H$47))),"")</f>
        <v/>
      </c>
      <c r="I185" s="70" t="str">
        <f>IF($D$42,[1]!obget([1]!obcall("",$C185,"get",[1]!obMake("","int",COLUMN()))),"")</f>
        <v/>
      </c>
      <c r="J185" s="55" t="str">
        <f>IF($D$42,[1]!obget([1]!obcall("",$C185,"get",[1]!obMake("","int",COLUMN()))),"")</f>
        <v/>
      </c>
      <c r="K185" s="55" t="str">
        <f>IF($D$42,[1]!obget([1]!obcall("",$C185,"get",[1]!obMake("","int",COLUMN()))),"")</f>
        <v/>
      </c>
      <c r="L185" s="55" t="str">
        <f>IF($D$42,[1]!obget([1]!obcall("",$C185,"get",[1]!obMake("","int",COLUMN()))),"")</f>
        <v/>
      </c>
      <c r="M185" s="55" t="str">
        <f>IF($D$42,[1]!obget([1]!obcall("",$C185,"get",[1]!obMake("","int",COLUMN()))),"")</f>
        <v/>
      </c>
      <c r="N185" s="55" t="str">
        <f>IF($D$42,[1]!obget([1]!obcall("",$C185,"get",[1]!obMake("","int",COLUMN()))),"")</f>
        <v/>
      </c>
      <c r="O185" s="55" t="str">
        <f>IF($D$42,[1]!obget([1]!obcall("",$C185,"get",[1]!obMake("","int",COLUMN()))),"")</f>
        <v/>
      </c>
      <c r="P185" s="55" t="str">
        <f>IF($D$42,[1]!obget([1]!obcall("",$C185,"get",[1]!obMake("","int",COLUMN()))),"")</f>
        <v/>
      </c>
      <c r="Q185" s="55" t="str">
        <f>IF($D$42,[1]!obget([1]!obcall("",$C185,"get",[1]!obMake("","int",COLUMN()))),"")</f>
        <v/>
      </c>
      <c r="R185" s="55" t="str">
        <f>IF($D$42,[1]!obget([1]!obcall("",$C185,"get",[1]!obMake("","int",COLUMN()))),"")</f>
        <v/>
      </c>
      <c r="S185" s="45"/>
      <c r="T185" s="45"/>
      <c r="U185" s="45"/>
      <c r="V185" s="45"/>
      <c r="W185" s="45"/>
      <c r="X185" s="45"/>
      <c r="AH185" s="35"/>
      <c r="AI185" s="35"/>
      <c r="IW185" s="45"/>
      <c r="IX185" s="45"/>
    </row>
    <row r="186" spans="1:258" ht="11.85" customHeight="1" x14ac:dyDescent="0.3">
      <c r="A186" s="45" t="str">
        <f t="shared" si="7"/>
        <v/>
      </c>
      <c r="B186" s="45" t="str">
        <f t="shared" si="8"/>
        <v/>
      </c>
      <c r="C186" s="45" t="str">
        <f>IF($D$42,[1]!obMake("RV"&amp;ROW(),obLibs&amp;"net.finmath.montecarlo.RandomVariable",[1]!obcall("",$C$33,"getInitialMargin",[1]!obMake("","double",$B186),LIBORMarketModel!$J$15,[1]!obMake("","String","EUR"),[1]!obcall("SensitivityMode",$B$7&amp;"$SensitivityMode","valueOf",[1]!obMake("","String",$D$47)),$B$37:$D$37)),"")</f>
        <v/>
      </c>
      <c r="D186" s="69" t="str">
        <f>IF($D$42,[1]!obget([1]!obcall("",$C186,"getAverage")),"")</f>
        <v/>
      </c>
      <c r="E186" s="72" t="str">
        <f>IF(AND($D$41,$F$38&gt;=$B186),[1]!obget([1]!obcall("",[1]!obcall("",$C$33,"getInitialMargin",[1]!obMake("","double",$B186),LIBORMarketModel!$J$15,[1]!obMake("","String","EUR"),[1]!obcall("SensitivityMode",$B$7&amp;"$SensitivityMode","valueOf",[1]!obMake("","String",E$47)),$B$37:$D$37),"getAverage")),"")</f>
        <v/>
      </c>
      <c r="F186" s="72" t="str">
        <f>IF(AND($D$40,$F$38&gt;=$B186),[1]!obget([1]!obcall("",[1]!obcall("",$C$33,"getInitialMargin",[1]!obMake("","double",$B186),LIBORMarketModel!$J$15,[1]!obMake("","String","EUR"),[1]!obcall("SensitivityMode",$B$7&amp;"$SensitivityMode","valueOf",[1]!obMake("","String",F$47)),$B$37:$D$37),"getAverage")),"")</f>
        <v/>
      </c>
      <c r="G186" s="70" t="str">
        <f>IF($D$42,[1]!obget([1]!obcall("",$C186,"getQuantile",[1]!obMake("","double",G$47))),"")</f>
        <v/>
      </c>
      <c r="H186" s="70" t="str">
        <f>IF($D$42,[1]!obget([1]!obcall("",$C186,"getQuantile",[1]!obMake("","double",H$47))),"")</f>
        <v/>
      </c>
      <c r="I186" s="70" t="str">
        <f>IF($D$42,[1]!obget([1]!obcall("",$C186,"get",[1]!obMake("","int",COLUMN()))),"")</f>
        <v/>
      </c>
      <c r="J186" s="55" t="str">
        <f>IF($D$42,[1]!obget([1]!obcall("",$C186,"get",[1]!obMake("","int",COLUMN()))),"")</f>
        <v/>
      </c>
      <c r="K186" s="55" t="str">
        <f>IF($D$42,[1]!obget([1]!obcall("",$C186,"get",[1]!obMake("","int",COLUMN()))),"")</f>
        <v/>
      </c>
      <c r="L186" s="55" t="str">
        <f>IF($D$42,[1]!obget([1]!obcall("",$C186,"get",[1]!obMake("","int",COLUMN()))),"")</f>
        <v/>
      </c>
      <c r="M186" s="55" t="str">
        <f>IF($D$42,[1]!obget([1]!obcall("",$C186,"get",[1]!obMake("","int",COLUMN()))),"")</f>
        <v/>
      </c>
      <c r="N186" s="55" t="str">
        <f>IF($D$42,[1]!obget([1]!obcall("",$C186,"get",[1]!obMake("","int",COLUMN()))),"")</f>
        <v/>
      </c>
      <c r="O186" s="55" t="str">
        <f>IF($D$42,[1]!obget([1]!obcall("",$C186,"get",[1]!obMake("","int",COLUMN()))),"")</f>
        <v/>
      </c>
      <c r="P186" s="55" t="str">
        <f>IF($D$42,[1]!obget([1]!obcall("",$C186,"get",[1]!obMake("","int",COLUMN()))),"")</f>
        <v/>
      </c>
      <c r="Q186" s="55" t="str">
        <f>IF($D$42,[1]!obget([1]!obcall("",$C186,"get",[1]!obMake("","int",COLUMN()))),"")</f>
        <v/>
      </c>
      <c r="R186" s="55" t="str">
        <f>IF($D$42,[1]!obget([1]!obcall("",$C186,"get",[1]!obMake("","int",COLUMN()))),"")</f>
        <v/>
      </c>
      <c r="S186" s="45"/>
      <c r="T186" s="45"/>
      <c r="U186" s="45"/>
      <c r="V186" s="45"/>
      <c r="W186" s="45"/>
      <c r="X186" s="45"/>
      <c r="AH186" s="35"/>
      <c r="AI186" s="35"/>
      <c r="IW186" s="45"/>
      <c r="IX186" s="45"/>
    </row>
    <row r="187" spans="1:258" ht="11.85" customHeight="1" x14ac:dyDescent="0.3">
      <c r="A187" s="45" t="str">
        <f t="shared" si="7"/>
        <v/>
      </c>
      <c r="B187" s="45" t="str">
        <f t="shared" si="8"/>
        <v/>
      </c>
      <c r="C187" s="45" t="str">
        <f>IF($D$42,[1]!obMake("RV"&amp;ROW(),obLibs&amp;"net.finmath.montecarlo.RandomVariable",[1]!obcall("",$C$33,"getInitialMargin",[1]!obMake("","double",$B187),LIBORMarketModel!$J$15,[1]!obMake("","String","EUR"),[1]!obcall("SensitivityMode",$B$7&amp;"$SensitivityMode","valueOf",[1]!obMake("","String",$D$47)),$B$37:$D$37)),"")</f>
        <v/>
      </c>
      <c r="D187" s="69" t="str">
        <f>IF($D$42,[1]!obget([1]!obcall("",$C187,"getAverage")),"")</f>
        <v/>
      </c>
      <c r="E187" s="72" t="str">
        <f>IF(AND($D$41,$F$38&gt;=$B187),[1]!obget([1]!obcall("",[1]!obcall("",$C$33,"getInitialMargin",[1]!obMake("","double",$B187),LIBORMarketModel!$J$15,[1]!obMake("","String","EUR"),[1]!obcall("SensitivityMode",$B$7&amp;"$SensitivityMode","valueOf",[1]!obMake("","String",E$47)),$B$37:$D$37),"getAverage")),"")</f>
        <v/>
      </c>
      <c r="F187" s="72" t="str">
        <f>IF(AND($D$40,$F$38&gt;=$B187),[1]!obget([1]!obcall("",[1]!obcall("",$C$33,"getInitialMargin",[1]!obMake("","double",$B187),LIBORMarketModel!$J$15,[1]!obMake("","String","EUR"),[1]!obcall("SensitivityMode",$B$7&amp;"$SensitivityMode","valueOf",[1]!obMake("","String",F$47)),$B$37:$D$37),"getAverage")),"")</f>
        <v/>
      </c>
      <c r="G187" s="70" t="str">
        <f>IF($D$42,[1]!obget([1]!obcall("",$C187,"getQuantile",[1]!obMake("","double",G$47))),"")</f>
        <v/>
      </c>
      <c r="H187" s="70" t="str">
        <f>IF($D$42,[1]!obget([1]!obcall("",$C187,"getQuantile",[1]!obMake("","double",H$47))),"")</f>
        <v/>
      </c>
      <c r="I187" s="70" t="str">
        <f>IF($D$42,[1]!obget([1]!obcall("",$C187,"get",[1]!obMake("","int",COLUMN()))),"")</f>
        <v/>
      </c>
      <c r="J187" s="55" t="str">
        <f>IF($D$42,[1]!obget([1]!obcall("",$C187,"get",[1]!obMake("","int",COLUMN()))),"")</f>
        <v/>
      </c>
      <c r="K187" s="55" t="str">
        <f>IF($D$42,[1]!obget([1]!obcall("",$C187,"get",[1]!obMake("","int",COLUMN()))),"")</f>
        <v/>
      </c>
      <c r="L187" s="55" t="str">
        <f>IF($D$42,[1]!obget([1]!obcall("",$C187,"get",[1]!obMake("","int",COLUMN()))),"")</f>
        <v/>
      </c>
      <c r="M187" s="55" t="str">
        <f>IF($D$42,[1]!obget([1]!obcall("",$C187,"get",[1]!obMake("","int",COLUMN()))),"")</f>
        <v/>
      </c>
      <c r="N187" s="55" t="str">
        <f>IF($D$42,[1]!obget([1]!obcall("",$C187,"get",[1]!obMake("","int",COLUMN()))),"")</f>
        <v/>
      </c>
      <c r="O187" s="55" t="str">
        <f>IF($D$42,[1]!obget([1]!obcall("",$C187,"get",[1]!obMake("","int",COLUMN()))),"")</f>
        <v/>
      </c>
      <c r="P187" s="55" t="str">
        <f>IF($D$42,[1]!obget([1]!obcall("",$C187,"get",[1]!obMake("","int",COLUMN()))),"")</f>
        <v/>
      </c>
      <c r="Q187" s="55" t="str">
        <f>IF($D$42,[1]!obget([1]!obcall("",$C187,"get",[1]!obMake("","int",COLUMN()))),"")</f>
        <v/>
      </c>
      <c r="R187" s="55" t="str">
        <f>IF($D$42,[1]!obget([1]!obcall("",$C187,"get",[1]!obMake("","int",COLUMN()))),"")</f>
        <v/>
      </c>
      <c r="S187" s="45"/>
      <c r="T187" s="45"/>
      <c r="U187" s="45"/>
      <c r="V187" s="45"/>
      <c r="W187" s="45"/>
      <c r="X187" s="45"/>
      <c r="AH187" s="35"/>
      <c r="AI187" s="35"/>
      <c r="IW187" s="45"/>
      <c r="IX187" s="45"/>
    </row>
    <row r="188" spans="1:258" ht="11.85" customHeight="1" x14ac:dyDescent="0.3">
      <c r="A188" s="45" t="str">
        <f t="shared" si="7"/>
        <v/>
      </c>
      <c r="B188" s="45" t="str">
        <f t="shared" si="8"/>
        <v/>
      </c>
      <c r="C188" s="45" t="str">
        <f>IF($D$42,[1]!obMake("RV"&amp;ROW(),obLibs&amp;"net.finmath.montecarlo.RandomVariable",[1]!obcall("",$C$33,"getInitialMargin",[1]!obMake("","double",$B188),LIBORMarketModel!$J$15,[1]!obMake("","String","EUR"),[1]!obcall("SensitivityMode",$B$7&amp;"$SensitivityMode","valueOf",[1]!obMake("","String",$D$47)),$B$37:$D$37)),"")</f>
        <v/>
      </c>
      <c r="D188" s="69" t="str">
        <f>IF($D$42,[1]!obget([1]!obcall("",$C188,"getAverage")),"")</f>
        <v/>
      </c>
      <c r="E188" s="72" t="str">
        <f>IF(AND($D$41,$F$38&gt;=$B188),[1]!obget([1]!obcall("",[1]!obcall("",$C$33,"getInitialMargin",[1]!obMake("","double",$B188),LIBORMarketModel!$J$15,[1]!obMake("","String","EUR"),[1]!obcall("SensitivityMode",$B$7&amp;"$SensitivityMode","valueOf",[1]!obMake("","String",E$47)),$B$37:$D$37),"getAverage")),"")</f>
        <v/>
      </c>
      <c r="F188" s="72" t="str">
        <f>IF(AND($D$40,$F$38&gt;=$B188),[1]!obget([1]!obcall("",[1]!obcall("",$C$33,"getInitialMargin",[1]!obMake("","double",$B188),LIBORMarketModel!$J$15,[1]!obMake("","String","EUR"),[1]!obcall("SensitivityMode",$B$7&amp;"$SensitivityMode","valueOf",[1]!obMake("","String",F$47)),$B$37:$D$37),"getAverage")),"")</f>
        <v/>
      </c>
      <c r="G188" s="70" t="str">
        <f>IF($D$42,[1]!obget([1]!obcall("",$C188,"getQuantile",[1]!obMake("","double",G$47))),"")</f>
        <v/>
      </c>
      <c r="H188" s="70" t="str">
        <f>IF($D$42,[1]!obget([1]!obcall("",$C188,"getQuantile",[1]!obMake("","double",H$47))),"")</f>
        <v/>
      </c>
      <c r="I188" s="70" t="str">
        <f>IF($D$42,[1]!obget([1]!obcall("",$C188,"get",[1]!obMake("","int",COLUMN()))),"")</f>
        <v/>
      </c>
      <c r="J188" s="55" t="str">
        <f>IF($D$42,[1]!obget([1]!obcall("",$C188,"get",[1]!obMake("","int",COLUMN()))),"")</f>
        <v/>
      </c>
      <c r="K188" s="55" t="str">
        <f>IF($D$42,[1]!obget([1]!obcall("",$C188,"get",[1]!obMake("","int",COLUMN()))),"")</f>
        <v/>
      </c>
      <c r="L188" s="55" t="str">
        <f>IF($D$42,[1]!obget([1]!obcall("",$C188,"get",[1]!obMake("","int",COLUMN()))),"")</f>
        <v/>
      </c>
      <c r="M188" s="55" t="str">
        <f>IF($D$42,[1]!obget([1]!obcall("",$C188,"get",[1]!obMake("","int",COLUMN()))),"")</f>
        <v/>
      </c>
      <c r="N188" s="55" t="str">
        <f>IF($D$42,[1]!obget([1]!obcall("",$C188,"get",[1]!obMake("","int",COLUMN()))),"")</f>
        <v/>
      </c>
      <c r="O188" s="55" t="str">
        <f>IF($D$42,[1]!obget([1]!obcall("",$C188,"get",[1]!obMake("","int",COLUMN()))),"")</f>
        <v/>
      </c>
      <c r="P188" s="55" t="str">
        <f>IF($D$42,[1]!obget([1]!obcall("",$C188,"get",[1]!obMake("","int",COLUMN()))),"")</f>
        <v/>
      </c>
      <c r="Q188" s="55" t="str">
        <f>IF($D$42,[1]!obget([1]!obcall("",$C188,"get",[1]!obMake("","int",COLUMN()))),"")</f>
        <v/>
      </c>
      <c r="R188" s="55" t="str">
        <f>IF($D$42,[1]!obget([1]!obcall("",$C188,"get",[1]!obMake("","int",COLUMN()))),"")</f>
        <v/>
      </c>
      <c r="S188" s="45"/>
      <c r="T188" s="45"/>
      <c r="U188" s="45"/>
      <c r="V188" s="45"/>
      <c r="W188" s="45"/>
      <c r="X188" s="45"/>
      <c r="AH188" s="35"/>
      <c r="AI188" s="35"/>
      <c r="IW188" s="45"/>
      <c r="IX188" s="45"/>
    </row>
    <row r="189" spans="1:258" ht="11.85" customHeight="1" x14ac:dyDescent="0.3">
      <c r="A189" s="45" t="str">
        <f t="shared" si="7"/>
        <v/>
      </c>
      <c r="B189" s="45" t="str">
        <f t="shared" si="8"/>
        <v/>
      </c>
      <c r="C189" s="45" t="str">
        <f>IF($D$42,[1]!obMake("RV"&amp;ROW(),obLibs&amp;"net.finmath.montecarlo.RandomVariable",[1]!obcall("",$C$33,"getInitialMargin",[1]!obMake("","double",$B189),LIBORMarketModel!$J$15,[1]!obMake("","String","EUR"),[1]!obcall("SensitivityMode",$B$7&amp;"$SensitivityMode","valueOf",[1]!obMake("","String",$D$47)),$B$37:$D$37)),"")</f>
        <v/>
      </c>
      <c r="D189" s="69" t="str">
        <f>IF($D$42,[1]!obget([1]!obcall("",$C189,"getAverage")),"")</f>
        <v/>
      </c>
      <c r="E189" s="72" t="str">
        <f>IF(AND($D$41,$F$38&gt;=$B189),[1]!obget([1]!obcall("",[1]!obcall("",$C$33,"getInitialMargin",[1]!obMake("","double",$B189),LIBORMarketModel!$J$15,[1]!obMake("","String","EUR"),[1]!obcall("SensitivityMode",$B$7&amp;"$SensitivityMode","valueOf",[1]!obMake("","String",E$47)),$B$37:$D$37),"getAverage")),"")</f>
        <v/>
      </c>
      <c r="F189" s="72" t="str">
        <f>IF(AND($D$40,$F$38&gt;=$B189),[1]!obget([1]!obcall("",[1]!obcall("",$C$33,"getInitialMargin",[1]!obMake("","double",$B189),LIBORMarketModel!$J$15,[1]!obMake("","String","EUR"),[1]!obcall("SensitivityMode",$B$7&amp;"$SensitivityMode","valueOf",[1]!obMake("","String",F$47)),$B$37:$D$37),"getAverage")),"")</f>
        <v/>
      </c>
      <c r="G189" s="70" t="str">
        <f>IF($D$42,[1]!obget([1]!obcall("",$C189,"getQuantile",[1]!obMake("","double",G$47))),"")</f>
        <v/>
      </c>
      <c r="H189" s="70" t="str">
        <f>IF($D$42,[1]!obget([1]!obcall("",$C189,"getQuantile",[1]!obMake("","double",H$47))),"")</f>
        <v/>
      </c>
      <c r="I189" s="70" t="str">
        <f>IF($D$42,[1]!obget([1]!obcall("",$C189,"get",[1]!obMake("","int",COLUMN()))),"")</f>
        <v/>
      </c>
      <c r="J189" s="55" t="str">
        <f>IF($D$42,[1]!obget([1]!obcall("",$C189,"get",[1]!obMake("","int",COLUMN()))),"")</f>
        <v/>
      </c>
      <c r="K189" s="55" t="str">
        <f>IF($D$42,[1]!obget([1]!obcall("",$C189,"get",[1]!obMake("","int",COLUMN()))),"")</f>
        <v/>
      </c>
      <c r="L189" s="55" t="str">
        <f>IF($D$42,[1]!obget([1]!obcall("",$C189,"get",[1]!obMake("","int",COLUMN()))),"")</f>
        <v/>
      </c>
      <c r="M189" s="55" t="str">
        <f>IF($D$42,[1]!obget([1]!obcall("",$C189,"get",[1]!obMake("","int",COLUMN()))),"")</f>
        <v/>
      </c>
      <c r="N189" s="55" t="str">
        <f>IF($D$42,[1]!obget([1]!obcall("",$C189,"get",[1]!obMake("","int",COLUMN()))),"")</f>
        <v/>
      </c>
      <c r="O189" s="55" t="str">
        <f>IF($D$42,[1]!obget([1]!obcall("",$C189,"get",[1]!obMake("","int",COLUMN()))),"")</f>
        <v/>
      </c>
      <c r="P189" s="55" t="str">
        <f>IF($D$42,[1]!obget([1]!obcall("",$C189,"get",[1]!obMake("","int",COLUMN()))),"")</f>
        <v/>
      </c>
      <c r="Q189" s="55" t="str">
        <f>IF($D$42,[1]!obget([1]!obcall("",$C189,"get",[1]!obMake("","int",COLUMN()))),"")</f>
        <v/>
      </c>
      <c r="R189" s="55" t="str">
        <f>IF($D$42,[1]!obget([1]!obcall("",$C189,"get",[1]!obMake("","int",COLUMN()))),"")</f>
        <v/>
      </c>
      <c r="S189" s="45"/>
      <c r="T189" s="45"/>
      <c r="U189" s="45"/>
      <c r="V189" s="45"/>
      <c r="W189" s="45"/>
      <c r="X189" s="45"/>
      <c r="AH189" s="35"/>
      <c r="AI189" s="35"/>
      <c r="IW189" s="45"/>
      <c r="IX189" s="45"/>
    </row>
    <row r="190" spans="1:258" ht="11.85" customHeight="1" x14ac:dyDescent="0.3">
      <c r="A190" s="45" t="str">
        <f t="shared" si="7"/>
        <v/>
      </c>
      <c r="B190" s="45" t="str">
        <f t="shared" si="8"/>
        <v/>
      </c>
      <c r="C190" s="45" t="str">
        <f>IF($D$42,[1]!obMake("RV"&amp;ROW(),obLibs&amp;"net.finmath.montecarlo.RandomVariable",[1]!obcall("",$C$33,"getInitialMargin",[1]!obMake("","double",$B190),LIBORMarketModel!$J$15,[1]!obMake("","String","EUR"),[1]!obcall("SensitivityMode",$B$7&amp;"$SensitivityMode","valueOf",[1]!obMake("","String",$D$47)),$B$37:$D$37)),"")</f>
        <v/>
      </c>
      <c r="D190" s="69" t="str">
        <f>IF($D$42,[1]!obget([1]!obcall("",$C190,"getAverage")),"")</f>
        <v/>
      </c>
      <c r="E190" s="72" t="str">
        <f>IF(AND($D$41,$F$38&gt;=$B190),[1]!obget([1]!obcall("",[1]!obcall("",$C$33,"getInitialMargin",[1]!obMake("","double",$B190),LIBORMarketModel!$J$15,[1]!obMake("","String","EUR"),[1]!obcall("SensitivityMode",$B$7&amp;"$SensitivityMode","valueOf",[1]!obMake("","String",E$47)),$B$37:$D$37),"getAverage")),"")</f>
        <v/>
      </c>
      <c r="F190" s="72" t="str">
        <f>IF(AND($D$40,$F$38&gt;=$B190),[1]!obget([1]!obcall("",[1]!obcall("",$C$33,"getInitialMargin",[1]!obMake("","double",$B190),LIBORMarketModel!$J$15,[1]!obMake("","String","EUR"),[1]!obcall("SensitivityMode",$B$7&amp;"$SensitivityMode","valueOf",[1]!obMake("","String",F$47)),$B$37:$D$37),"getAverage")),"")</f>
        <v/>
      </c>
      <c r="G190" s="70" t="str">
        <f>IF($D$42,[1]!obget([1]!obcall("",$C190,"getQuantile",[1]!obMake("","double",G$47))),"")</f>
        <v/>
      </c>
      <c r="H190" s="70" t="str">
        <f>IF($D$42,[1]!obget([1]!obcall("",$C190,"getQuantile",[1]!obMake("","double",H$47))),"")</f>
        <v/>
      </c>
      <c r="I190" s="70" t="str">
        <f>IF($D$42,[1]!obget([1]!obcall("",$C190,"get",[1]!obMake("","int",COLUMN()))),"")</f>
        <v/>
      </c>
      <c r="J190" s="55" t="str">
        <f>IF($D$42,[1]!obget([1]!obcall("",$C190,"get",[1]!obMake("","int",COLUMN()))),"")</f>
        <v/>
      </c>
      <c r="K190" s="55" t="str">
        <f>IF($D$42,[1]!obget([1]!obcall("",$C190,"get",[1]!obMake("","int",COLUMN()))),"")</f>
        <v/>
      </c>
      <c r="L190" s="55" t="str">
        <f>IF($D$42,[1]!obget([1]!obcall("",$C190,"get",[1]!obMake("","int",COLUMN()))),"")</f>
        <v/>
      </c>
      <c r="M190" s="55" t="str">
        <f>IF($D$42,[1]!obget([1]!obcall("",$C190,"get",[1]!obMake("","int",COLUMN()))),"")</f>
        <v/>
      </c>
      <c r="N190" s="55" t="str">
        <f>IF($D$42,[1]!obget([1]!obcall("",$C190,"get",[1]!obMake("","int",COLUMN()))),"")</f>
        <v/>
      </c>
      <c r="O190" s="55" t="str">
        <f>IF($D$42,[1]!obget([1]!obcall("",$C190,"get",[1]!obMake("","int",COLUMN()))),"")</f>
        <v/>
      </c>
      <c r="P190" s="55" t="str">
        <f>IF($D$42,[1]!obget([1]!obcall("",$C190,"get",[1]!obMake("","int",COLUMN()))),"")</f>
        <v/>
      </c>
      <c r="Q190" s="55" t="str">
        <f>IF($D$42,[1]!obget([1]!obcall("",$C190,"get",[1]!obMake("","int",COLUMN()))),"")</f>
        <v/>
      </c>
      <c r="R190" s="55" t="str">
        <f>IF($D$42,[1]!obget([1]!obcall("",$C190,"get",[1]!obMake("","int",COLUMN()))),"")</f>
        <v/>
      </c>
      <c r="S190" s="45"/>
      <c r="T190" s="45"/>
      <c r="U190" s="45"/>
      <c r="V190" s="45"/>
      <c r="W190" s="45"/>
      <c r="X190" s="45"/>
      <c r="AH190" s="35"/>
      <c r="AI190" s="35"/>
      <c r="IW190" s="45"/>
      <c r="IX190" s="45"/>
    </row>
    <row r="191" spans="1:258" ht="11.85" customHeight="1" x14ac:dyDescent="0.3">
      <c r="A191" s="45" t="str">
        <f t="shared" si="7"/>
        <v/>
      </c>
      <c r="B191" s="45" t="str">
        <f t="shared" si="8"/>
        <v/>
      </c>
      <c r="C191" s="45" t="str">
        <f>IF($D$42,[1]!obMake("RV"&amp;ROW(),obLibs&amp;"net.finmath.montecarlo.RandomVariable",[1]!obcall("",$C$33,"getInitialMargin",[1]!obMake("","double",$B191),LIBORMarketModel!$J$15,[1]!obMake("","String","EUR"),[1]!obcall("SensitivityMode",$B$7&amp;"$SensitivityMode","valueOf",[1]!obMake("","String",$D$47)),$B$37:$D$37)),"")</f>
        <v/>
      </c>
      <c r="D191" s="69" t="str">
        <f>IF($D$42,[1]!obget([1]!obcall("",$C191,"getAverage")),"")</f>
        <v/>
      </c>
      <c r="E191" s="72" t="str">
        <f>IF(AND($D$41,$F$38&gt;=$B191),[1]!obget([1]!obcall("",[1]!obcall("",$C$33,"getInitialMargin",[1]!obMake("","double",$B191),LIBORMarketModel!$J$15,[1]!obMake("","String","EUR"),[1]!obcall("SensitivityMode",$B$7&amp;"$SensitivityMode","valueOf",[1]!obMake("","String",E$47)),$B$37:$D$37),"getAverage")),"")</f>
        <v/>
      </c>
      <c r="F191" s="72" t="str">
        <f>IF(AND($D$40,$F$38&gt;=$B191),[1]!obget([1]!obcall("",[1]!obcall("",$C$33,"getInitialMargin",[1]!obMake("","double",$B191),LIBORMarketModel!$J$15,[1]!obMake("","String","EUR"),[1]!obcall("SensitivityMode",$B$7&amp;"$SensitivityMode","valueOf",[1]!obMake("","String",F$47)),$B$37:$D$37),"getAverage")),"")</f>
        <v/>
      </c>
      <c r="G191" s="70" t="str">
        <f>IF($D$42,[1]!obget([1]!obcall("",$C191,"getQuantile",[1]!obMake("","double",G$47))),"")</f>
        <v/>
      </c>
      <c r="H191" s="70" t="str">
        <f>IF($D$42,[1]!obget([1]!obcall("",$C191,"getQuantile",[1]!obMake("","double",H$47))),"")</f>
        <v/>
      </c>
      <c r="I191" s="70" t="str">
        <f>IF($D$42,[1]!obget([1]!obcall("",$C191,"get",[1]!obMake("","int",COLUMN()))),"")</f>
        <v/>
      </c>
      <c r="J191" s="55" t="str">
        <f>IF($D$42,[1]!obget([1]!obcall("",$C191,"get",[1]!obMake("","int",COLUMN()))),"")</f>
        <v/>
      </c>
      <c r="K191" s="55" t="str">
        <f>IF($D$42,[1]!obget([1]!obcall("",$C191,"get",[1]!obMake("","int",COLUMN()))),"")</f>
        <v/>
      </c>
      <c r="L191" s="55" t="str">
        <f>IF($D$42,[1]!obget([1]!obcall("",$C191,"get",[1]!obMake("","int",COLUMN()))),"")</f>
        <v/>
      </c>
      <c r="M191" s="55" t="str">
        <f>IF($D$42,[1]!obget([1]!obcall("",$C191,"get",[1]!obMake("","int",COLUMN()))),"")</f>
        <v/>
      </c>
      <c r="N191" s="55" t="str">
        <f>IF($D$42,[1]!obget([1]!obcall("",$C191,"get",[1]!obMake("","int",COLUMN()))),"")</f>
        <v/>
      </c>
      <c r="O191" s="55" t="str">
        <f>IF($D$42,[1]!obget([1]!obcall("",$C191,"get",[1]!obMake("","int",COLUMN()))),"")</f>
        <v/>
      </c>
      <c r="P191" s="55" t="str">
        <f>IF($D$42,[1]!obget([1]!obcall("",$C191,"get",[1]!obMake("","int",COLUMN()))),"")</f>
        <v/>
      </c>
      <c r="Q191" s="55" t="str">
        <f>IF($D$42,[1]!obget([1]!obcall("",$C191,"get",[1]!obMake("","int",COLUMN()))),"")</f>
        <v/>
      </c>
      <c r="R191" s="55" t="str">
        <f>IF($D$42,[1]!obget([1]!obcall("",$C191,"get",[1]!obMake("","int",COLUMN()))),"")</f>
        <v/>
      </c>
      <c r="S191" s="45"/>
      <c r="T191" s="45"/>
      <c r="U191" s="45"/>
      <c r="V191" s="45"/>
      <c r="W191" s="45"/>
      <c r="X191" s="45"/>
      <c r="AH191" s="35"/>
      <c r="AI191" s="35"/>
      <c r="IW191" s="45"/>
      <c r="IX191" s="45"/>
    </row>
    <row r="192" spans="1:258" ht="11.85" customHeight="1" x14ac:dyDescent="0.3">
      <c r="A192" s="45" t="str">
        <f t="shared" si="7"/>
        <v/>
      </c>
      <c r="B192" s="45" t="str">
        <f t="shared" si="8"/>
        <v/>
      </c>
      <c r="C192" s="45" t="str">
        <f>IF($D$42,[1]!obMake("RV"&amp;ROW(),obLibs&amp;"net.finmath.montecarlo.RandomVariable",[1]!obcall("",$C$33,"getInitialMargin",[1]!obMake("","double",$B192),LIBORMarketModel!$J$15,[1]!obMake("","String","EUR"),[1]!obcall("SensitivityMode",$B$7&amp;"$SensitivityMode","valueOf",[1]!obMake("","String",$D$47)),$B$37:$D$37)),"")</f>
        <v/>
      </c>
      <c r="D192" s="69" t="str">
        <f>IF($D$42,[1]!obget([1]!obcall("",$C192,"getAverage")),"")</f>
        <v/>
      </c>
      <c r="E192" s="72" t="str">
        <f>IF(AND($D$41,$F$38&gt;=$B192),[1]!obget([1]!obcall("",[1]!obcall("",$C$33,"getInitialMargin",[1]!obMake("","double",$B192),LIBORMarketModel!$J$15,[1]!obMake("","String","EUR"),[1]!obcall("SensitivityMode",$B$7&amp;"$SensitivityMode","valueOf",[1]!obMake("","String",E$47)),$B$37:$D$37),"getAverage")),"")</f>
        <v/>
      </c>
      <c r="F192" s="72" t="str">
        <f>IF(AND($D$40,$F$38&gt;=$B192),[1]!obget([1]!obcall("",[1]!obcall("",$C$33,"getInitialMargin",[1]!obMake("","double",$B192),LIBORMarketModel!$J$15,[1]!obMake("","String","EUR"),[1]!obcall("SensitivityMode",$B$7&amp;"$SensitivityMode","valueOf",[1]!obMake("","String",F$47)),$B$37:$D$37),"getAverage")),"")</f>
        <v/>
      </c>
      <c r="G192" s="70" t="str">
        <f>IF($D$42,[1]!obget([1]!obcall("",$C192,"getQuantile",[1]!obMake("","double",G$47))),"")</f>
        <v/>
      </c>
      <c r="H192" s="70" t="str">
        <f>IF($D$42,[1]!obget([1]!obcall("",$C192,"getQuantile",[1]!obMake("","double",H$47))),"")</f>
        <v/>
      </c>
      <c r="I192" s="70" t="str">
        <f>IF($D$42,[1]!obget([1]!obcall("",$C192,"get",[1]!obMake("","int",COLUMN()))),"")</f>
        <v/>
      </c>
      <c r="J192" s="55" t="str">
        <f>IF($D$42,[1]!obget([1]!obcall("",$C192,"get",[1]!obMake("","int",COLUMN()))),"")</f>
        <v/>
      </c>
      <c r="K192" s="55" t="str">
        <f>IF($D$42,[1]!obget([1]!obcall("",$C192,"get",[1]!obMake("","int",COLUMN()))),"")</f>
        <v/>
      </c>
      <c r="L192" s="55" t="str">
        <f>IF($D$42,[1]!obget([1]!obcall("",$C192,"get",[1]!obMake("","int",COLUMN()))),"")</f>
        <v/>
      </c>
      <c r="M192" s="55" t="str">
        <f>IF($D$42,[1]!obget([1]!obcall("",$C192,"get",[1]!obMake("","int",COLUMN()))),"")</f>
        <v/>
      </c>
      <c r="N192" s="55" t="str">
        <f>IF($D$42,[1]!obget([1]!obcall("",$C192,"get",[1]!obMake("","int",COLUMN()))),"")</f>
        <v/>
      </c>
      <c r="O192" s="55" t="str">
        <f>IF($D$42,[1]!obget([1]!obcall("",$C192,"get",[1]!obMake("","int",COLUMN()))),"")</f>
        <v/>
      </c>
      <c r="P192" s="55" t="str">
        <f>IF($D$42,[1]!obget([1]!obcall("",$C192,"get",[1]!obMake("","int",COLUMN()))),"")</f>
        <v/>
      </c>
      <c r="Q192" s="55" t="str">
        <f>IF($D$42,[1]!obget([1]!obcall("",$C192,"get",[1]!obMake("","int",COLUMN()))),"")</f>
        <v/>
      </c>
      <c r="R192" s="55" t="str">
        <f>IF($D$42,[1]!obget([1]!obcall("",$C192,"get",[1]!obMake("","int",COLUMN()))),"")</f>
        <v/>
      </c>
      <c r="S192" s="45"/>
      <c r="T192" s="45"/>
      <c r="U192" s="45"/>
      <c r="V192" s="45"/>
      <c r="W192" s="45"/>
      <c r="X192" s="45"/>
      <c r="AH192" s="35"/>
      <c r="AI192" s="35"/>
      <c r="IW192" s="45"/>
      <c r="IX192" s="45"/>
    </row>
    <row r="193" spans="1:258" ht="11.85" customHeight="1" x14ac:dyDescent="0.3">
      <c r="A193" s="45" t="str">
        <f t="shared" si="7"/>
        <v/>
      </c>
      <c r="B193" s="45" t="str">
        <f t="shared" si="8"/>
        <v/>
      </c>
      <c r="C193" s="45" t="str">
        <f>IF($D$42,[1]!obMake("RV"&amp;ROW(),obLibs&amp;"net.finmath.montecarlo.RandomVariable",[1]!obcall("",$C$33,"getInitialMargin",[1]!obMake("","double",$B193),LIBORMarketModel!$J$15,[1]!obMake("","String","EUR"),[1]!obcall("SensitivityMode",$B$7&amp;"$SensitivityMode","valueOf",[1]!obMake("","String",$D$47)),$B$37:$D$37)),"")</f>
        <v/>
      </c>
      <c r="D193" s="69" t="str">
        <f>IF($D$42,[1]!obget([1]!obcall("",$C193,"getAverage")),"")</f>
        <v/>
      </c>
      <c r="E193" s="72" t="str">
        <f>IF(AND($D$41,$F$38&gt;=$B193),[1]!obget([1]!obcall("",[1]!obcall("",$C$33,"getInitialMargin",[1]!obMake("","double",$B193),LIBORMarketModel!$J$15,[1]!obMake("","String","EUR"),[1]!obcall("SensitivityMode",$B$7&amp;"$SensitivityMode","valueOf",[1]!obMake("","String",E$47)),$B$37:$D$37),"getAverage")),"")</f>
        <v/>
      </c>
      <c r="F193" s="72" t="str">
        <f>IF(AND($D$40,$F$38&gt;=$B193),[1]!obget([1]!obcall("",[1]!obcall("",$C$33,"getInitialMargin",[1]!obMake("","double",$B193),LIBORMarketModel!$J$15,[1]!obMake("","String","EUR"),[1]!obcall("SensitivityMode",$B$7&amp;"$SensitivityMode","valueOf",[1]!obMake("","String",F$47)),$B$37:$D$37),"getAverage")),"")</f>
        <v/>
      </c>
      <c r="G193" s="70" t="str">
        <f>IF($D$42,[1]!obget([1]!obcall("",$C193,"getQuantile",[1]!obMake("","double",G$47))),"")</f>
        <v/>
      </c>
      <c r="H193" s="70" t="str">
        <f>IF($D$42,[1]!obget([1]!obcall("",$C193,"getQuantile",[1]!obMake("","double",H$47))),"")</f>
        <v/>
      </c>
      <c r="I193" s="70" t="str">
        <f>IF($D$42,[1]!obget([1]!obcall("",$C193,"get",[1]!obMake("","int",COLUMN()))),"")</f>
        <v/>
      </c>
      <c r="J193" s="55" t="str">
        <f>IF($D$42,[1]!obget([1]!obcall("",$C193,"get",[1]!obMake("","int",COLUMN()))),"")</f>
        <v/>
      </c>
      <c r="K193" s="55" t="str">
        <f>IF($D$42,[1]!obget([1]!obcall("",$C193,"get",[1]!obMake("","int",COLUMN()))),"")</f>
        <v/>
      </c>
      <c r="L193" s="55" t="str">
        <f>IF($D$42,[1]!obget([1]!obcall("",$C193,"get",[1]!obMake("","int",COLUMN()))),"")</f>
        <v/>
      </c>
      <c r="M193" s="55" t="str">
        <f>IF($D$42,[1]!obget([1]!obcall("",$C193,"get",[1]!obMake("","int",COLUMN()))),"")</f>
        <v/>
      </c>
      <c r="N193" s="55" t="str">
        <f>IF($D$42,[1]!obget([1]!obcall("",$C193,"get",[1]!obMake("","int",COLUMN()))),"")</f>
        <v/>
      </c>
      <c r="O193" s="55" t="str">
        <f>IF($D$42,[1]!obget([1]!obcall("",$C193,"get",[1]!obMake("","int",COLUMN()))),"")</f>
        <v/>
      </c>
      <c r="P193" s="55" t="str">
        <f>IF($D$42,[1]!obget([1]!obcall("",$C193,"get",[1]!obMake("","int",COLUMN()))),"")</f>
        <v/>
      </c>
      <c r="Q193" s="55" t="str">
        <f>IF($D$42,[1]!obget([1]!obcall("",$C193,"get",[1]!obMake("","int",COLUMN()))),"")</f>
        <v/>
      </c>
      <c r="R193" s="55" t="str">
        <f>IF($D$42,[1]!obget([1]!obcall("",$C193,"get",[1]!obMake("","int",COLUMN()))),"")</f>
        <v/>
      </c>
      <c r="S193" s="45"/>
      <c r="T193" s="45"/>
      <c r="U193" s="45"/>
      <c r="V193" s="45"/>
      <c r="W193" s="45"/>
      <c r="X193" s="45"/>
      <c r="AH193" s="35"/>
      <c r="AI193" s="35"/>
      <c r="IW193" s="45"/>
      <c r="IX193" s="45"/>
    </row>
    <row r="194" spans="1:258" ht="11.85" customHeight="1" x14ac:dyDescent="0.3">
      <c r="A194" s="45" t="str">
        <f t="shared" si="7"/>
        <v/>
      </c>
      <c r="B194" s="45" t="str">
        <f t="shared" si="8"/>
        <v/>
      </c>
      <c r="C194" s="45" t="str">
        <f>IF($D$42,[1]!obMake("RV"&amp;ROW(),obLibs&amp;"net.finmath.montecarlo.RandomVariable",[1]!obcall("",$C$33,"getInitialMargin",[1]!obMake("","double",$B194),LIBORMarketModel!$J$15,[1]!obMake("","String","EUR"),[1]!obcall("SensitivityMode",$B$7&amp;"$SensitivityMode","valueOf",[1]!obMake("","String",$D$47)),$B$37:$D$37)),"")</f>
        <v/>
      </c>
      <c r="D194" s="69" t="str">
        <f>IF($D$42,[1]!obget([1]!obcall("",$C194,"getAverage")),"")</f>
        <v/>
      </c>
      <c r="E194" s="72" t="str">
        <f>IF(AND($D$41,$F$38&gt;=$B194),[1]!obget([1]!obcall("",[1]!obcall("",$C$33,"getInitialMargin",[1]!obMake("","double",$B194),LIBORMarketModel!$J$15,[1]!obMake("","String","EUR"),[1]!obcall("SensitivityMode",$B$7&amp;"$SensitivityMode","valueOf",[1]!obMake("","String",E$47)),$B$37:$D$37),"getAverage")),"")</f>
        <v/>
      </c>
      <c r="F194" s="72" t="str">
        <f>IF(AND($D$40,$F$38&gt;=$B194),[1]!obget([1]!obcall("",[1]!obcall("",$C$33,"getInitialMargin",[1]!obMake("","double",$B194),LIBORMarketModel!$J$15,[1]!obMake("","String","EUR"),[1]!obcall("SensitivityMode",$B$7&amp;"$SensitivityMode","valueOf",[1]!obMake("","String",F$47)),$B$37:$D$37),"getAverage")),"")</f>
        <v/>
      </c>
      <c r="G194" s="70" t="str">
        <f>IF($D$42,[1]!obget([1]!obcall("",$C194,"getQuantile",[1]!obMake("","double",G$47))),"")</f>
        <v/>
      </c>
      <c r="H194" s="70" t="str">
        <f>IF($D$42,[1]!obget([1]!obcall("",$C194,"getQuantile",[1]!obMake("","double",H$47))),"")</f>
        <v/>
      </c>
      <c r="I194" s="70" t="str">
        <f>IF($D$42,[1]!obget([1]!obcall("",$C194,"get",[1]!obMake("","int",COLUMN()))),"")</f>
        <v/>
      </c>
      <c r="J194" s="55" t="str">
        <f>IF($D$42,[1]!obget([1]!obcall("",$C194,"get",[1]!obMake("","int",COLUMN()))),"")</f>
        <v/>
      </c>
      <c r="K194" s="55" t="str">
        <f>IF($D$42,[1]!obget([1]!obcall("",$C194,"get",[1]!obMake("","int",COLUMN()))),"")</f>
        <v/>
      </c>
      <c r="L194" s="55" t="str">
        <f>IF($D$42,[1]!obget([1]!obcall("",$C194,"get",[1]!obMake("","int",COLUMN()))),"")</f>
        <v/>
      </c>
      <c r="M194" s="55" t="str">
        <f>IF($D$42,[1]!obget([1]!obcall("",$C194,"get",[1]!obMake("","int",COLUMN()))),"")</f>
        <v/>
      </c>
      <c r="N194" s="55" t="str">
        <f>IF($D$42,[1]!obget([1]!obcall("",$C194,"get",[1]!obMake("","int",COLUMN()))),"")</f>
        <v/>
      </c>
      <c r="O194" s="55" t="str">
        <f>IF($D$42,[1]!obget([1]!obcall("",$C194,"get",[1]!obMake("","int",COLUMN()))),"")</f>
        <v/>
      </c>
      <c r="P194" s="55" t="str">
        <f>IF($D$42,[1]!obget([1]!obcall("",$C194,"get",[1]!obMake("","int",COLUMN()))),"")</f>
        <v/>
      </c>
      <c r="Q194" s="55" t="str">
        <f>IF($D$42,[1]!obget([1]!obcall("",$C194,"get",[1]!obMake("","int",COLUMN()))),"")</f>
        <v/>
      </c>
      <c r="R194" s="55" t="str">
        <f>IF($D$42,[1]!obget([1]!obcall("",$C194,"get",[1]!obMake("","int",COLUMN()))),"")</f>
        <v/>
      </c>
      <c r="S194" s="45"/>
      <c r="T194" s="45"/>
      <c r="U194" s="45"/>
      <c r="V194" s="45"/>
      <c r="W194" s="45"/>
      <c r="X194" s="45"/>
      <c r="AH194" s="35"/>
      <c r="AI194" s="35"/>
      <c r="IW194" s="45"/>
      <c r="IX194" s="45"/>
    </row>
    <row r="195" spans="1:258" ht="11.85" customHeight="1" x14ac:dyDescent="0.3">
      <c r="A195" s="45" t="str">
        <f t="shared" si="7"/>
        <v/>
      </c>
      <c r="B195" s="45" t="str">
        <f t="shared" si="8"/>
        <v/>
      </c>
      <c r="C195" s="45" t="str">
        <f>IF($D$42,[1]!obMake("RV"&amp;ROW(),obLibs&amp;"net.finmath.montecarlo.RandomVariable",[1]!obcall("",$C$33,"getInitialMargin",[1]!obMake("","double",$B195),LIBORMarketModel!$J$15,[1]!obMake("","String","EUR"),[1]!obcall("SensitivityMode",$B$7&amp;"$SensitivityMode","valueOf",[1]!obMake("","String",$D$47)),$B$37:$D$37)),"")</f>
        <v/>
      </c>
      <c r="D195" s="69" t="str">
        <f>IF($D$42,[1]!obget([1]!obcall("",$C195,"getAverage")),"")</f>
        <v/>
      </c>
      <c r="E195" s="72" t="str">
        <f>IF(AND($D$41,$F$38&gt;=$B195),[1]!obget([1]!obcall("",[1]!obcall("",$C$33,"getInitialMargin",[1]!obMake("","double",$B195),LIBORMarketModel!$J$15,[1]!obMake("","String","EUR"),[1]!obcall("SensitivityMode",$B$7&amp;"$SensitivityMode","valueOf",[1]!obMake("","String",E$47)),$B$37:$D$37),"getAverage")),"")</f>
        <v/>
      </c>
      <c r="F195" s="72" t="str">
        <f>IF(AND($D$40,$F$38&gt;=$B195),[1]!obget([1]!obcall("",[1]!obcall("",$C$33,"getInitialMargin",[1]!obMake("","double",$B195),LIBORMarketModel!$J$15,[1]!obMake("","String","EUR"),[1]!obcall("SensitivityMode",$B$7&amp;"$SensitivityMode","valueOf",[1]!obMake("","String",F$47)),$B$37:$D$37),"getAverage")),"")</f>
        <v/>
      </c>
      <c r="G195" s="70" t="str">
        <f>IF($D$42,[1]!obget([1]!obcall("",$C195,"getQuantile",[1]!obMake("","double",G$47))),"")</f>
        <v/>
      </c>
      <c r="H195" s="70" t="str">
        <f>IF($D$42,[1]!obget([1]!obcall("",$C195,"getQuantile",[1]!obMake("","double",H$47))),"")</f>
        <v/>
      </c>
      <c r="I195" s="70" t="str">
        <f>IF($D$42,[1]!obget([1]!obcall("",$C195,"get",[1]!obMake("","int",COLUMN()))),"")</f>
        <v/>
      </c>
      <c r="J195" s="55" t="str">
        <f>IF($D$42,[1]!obget([1]!obcall("",$C195,"get",[1]!obMake("","int",COLUMN()))),"")</f>
        <v/>
      </c>
      <c r="K195" s="55" t="str">
        <f>IF($D$42,[1]!obget([1]!obcall("",$C195,"get",[1]!obMake("","int",COLUMN()))),"")</f>
        <v/>
      </c>
      <c r="L195" s="55" t="str">
        <f>IF($D$42,[1]!obget([1]!obcall("",$C195,"get",[1]!obMake("","int",COLUMN()))),"")</f>
        <v/>
      </c>
      <c r="M195" s="55" t="str">
        <f>IF($D$42,[1]!obget([1]!obcall("",$C195,"get",[1]!obMake("","int",COLUMN()))),"")</f>
        <v/>
      </c>
      <c r="N195" s="55" t="str">
        <f>IF($D$42,[1]!obget([1]!obcall("",$C195,"get",[1]!obMake("","int",COLUMN()))),"")</f>
        <v/>
      </c>
      <c r="O195" s="55" t="str">
        <f>IF($D$42,[1]!obget([1]!obcall("",$C195,"get",[1]!obMake("","int",COLUMN()))),"")</f>
        <v/>
      </c>
      <c r="P195" s="55" t="str">
        <f>IF($D$42,[1]!obget([1]!obcall("",$C195,"get",[1]!obMake("","int",COLUMN()))),"")</f>
        <v/>
      </c>
      <c r="Q195" s="55" t="str">
        <f>IF($D$42,[1]!obget([1]!obcall("",$C195,"get",[1]!obMake("","int",COLUMN()))),"")</f>
        <v/>
      </c>
      <c r="R195" s="55" t="str">
        <f>IF($D$42,[1]!obget([1]!obcall("",$C195,"get",[1]!obMake("","int",COLUMN()))),"")</f>
        <v/>
      </c>
      <c r="S195" s="45"/>
      <c r="T195" s="45"/>
      <c r="U195" s="45"/>
      <c r="V195" s="45"/>
      <c r="W195" s="45"/>
      <c r="X195" s="45"/>
      <c r="AH195" s="35"/>
      <c r="AI195" s="35"/>
      <c r="IW195" s="45"/>
      <c r="IX195" s="45"/>
    </row>
    <row r="196" spans="1:258" ht="11.85" customHeight="1" x14ac:dyDescent="0.3">
      <c r="A196" s="45" t="str">
        <f t="shared" si="7"/>
        <v/>
      </c>
      <c r="B196" s="45" t="str">
        <f t="shared" si="8"/>
        <v/>
      </c>
      <c r="C196" s="45" t="str">
        <f>IF($D$42,[1]!obMake("RV"&amp;ROW(),obLibs&amp;"net.finmath.montecarlo.RandomVariable",[1]!obcall("",$C$33,"getInitialMargin",[1]!obMake("","double",$B196),LIBORMarketModel!$J$15,[1]!obMake("","String","EUR"),[1]!obcall("SensitivityMode",$B$7&amp;"$SensitivityMode","valueOf",[1]!obMake("","String",$D$47)),$B$37:$D$37)),"")</f>
        <v/>
      </c>
      <c r="D196" s="69" t="str">
        <f>IF($D$42,[1]!obget([1]!obcall("",$C196,"getAverage")),"")</f>
        <v/>
      </c>
      <c r="E196" s="72" t="str">
        <f>IF(AND($D$41,$F$38&gt;=$B196),[1]!obget([1]!obcall("",[1]!obcall("",$C$33,"getInitialMargin",[1]!obMake("","double",$B196),LIBORMarketModel!$J$15,[1]!obMake("","String","EUR"),[1]!obcall("SensitivityMode",$B$7&amp;"$SensitivityMode","valueOf",[1]!obMake("","String",E$47)),$B$37:$D$37),"getAverage")),"")</f>
        <v/>
      </c>
      <c r="F196" s="72" t="str">
        <f>IF(AND($D$40,$F$38&gt;=$B196),[1]!obget([1]!obcall("",[1]!obcall("",$C$33,"getInitialMargin",[1]!obMake("","double",$B196),LIBORMarketModel!$J$15,[1]!obMake("","String","EUR"),[1]!obcall("SensitivityMode",$B$7&amp;"$SensitivityMode","valueOf",[1]!obMake("","String",F$47)),$B$37:$D$37),"getAverage")),"")</f>
        <v/>
      </c>
      <c r="G196" s="70" t="str">
        <f>IF($D$42,[1]!obget([1]!obcall("",$C196,"getQuantile",[1]!obMake("","double",G$47))),"")</f>
        <v/>
      </c>
      <c r="H196" s="70" t="str">
        <f>IF($D$42,[1]!obget([1]!obcall("",$C196,"getQuantile",[1]!obMake("","double",H$47))),"")</f>
        <v/>
      </c>
      <c r="I196" s="70" t="str">
        <f>IF($D$42,[1]!obget([1]!obcall("",$C196,"get",[1]!obMake("","int",COLUMN()))),"")</f>
        <v/>
      </c>
      <c r="J196" s="55" t="str">
        <f>IF($D$42,[1]!obget([1]!obcall("",$C196,"get",[1]!obMake("","int",COLUMN()))),"")</f>
        <v/>
      </c>
      <c r="K196" s="55" t="str">
        <f>IF($D$42,[1]!obget([1]!obcall("",$C196,"get",[1]!obMake("","int",COLUMN()))),"")</f>
        <v/>
      </c>
      <c r="L196" s="55" t="str">
        <f>IF($D$42,[1]!obget([1]!obcall("",$C196,"get",[1]!obMake("","int",COLUMN()))),"")</f>
        <v/>
      </c>
      <c r="M196" s="55" t="str">
        <f>IF($D$42,[1]!obget([1]!obcall("",$C196,"get",[1]!obMake("","int",COLUMN()))),"")</f>
        <v/>
      </c>
      <c r="N196" s="55" t="str">
        <f>IF($D$42,[1]!obget([1]!obcall("",$C196,"get",[1]!obMake("","int",COLUMN()))),"")</f>
        <v/>
      </c>
      <c r="O196" s="55" t="str">
        <f>IF($D$42,[1]!obget([1]!obcall("",$C196,"get",[1]!obMake("","int",COLUMN()))),"")</f>
        <v/>
      </c>
      <c r="P196" s="55" t="str">
        <f>IF($D$42,[1]!obget([1]!obcall("",$C196,"get",[1]!obMake("","int",COLUMN()))),"")</f>
        <v/>
      </c>
      <c r="Q196" s="55" t="str">
        <f>IF($D$42,[1]!obget([1]!obcall("",$C196,"get",[1]!obMake("","int",COLUMN()))),"")</f>
        <v/>
      </c>
      <c r="R196" s="55" t="str">
        <f>IF($D$42,[1]!obget([1]!obcall("",$C196,"get",[1]!obMake("","int",COLUMN()))),"")</f>
        <v/>
      </c>
      <c r="S196" s="45"/>
      <c r="T196" s="45"/>
      <c r="U196" s="45"/>
      <c r="V196" s="45"/>
      <c r="W196" s="45"/>
      <c r="X196" s="45"/>
      <c r="AH196" s="35"/>
      <c r="AI196" s="35"/>
      <c r="IW196" s="45"/>
      <c r="IX196" s="45"/>
    </row>
    <row r="197" spans="1:258" ht="11.85" customHeight="1" x14ac:dyDescent="0.3">
      <c r="A197" s="45" t="str">
        <f t="shared" si="7"/>
        <v/>
      </c>
      <c r="B197" s="45" t="str">
        <f t="shared" si="8"/>
        <v/>
      </c>
      <c r="C197" s="45" t="str">
        <f>IF($D$42,[1]!obMake("RV"&amp;ROW(),obLibs&amp;"net.finmath.montecarlo.RandomVariable",[1]!obcall("",$C$33,"getInitialMargin",[1]!obMake("","double",$B197),LIBORMarketModel!$J$15,[1]!obMake("","String","EUR"),[1]!obcall("SensitivityMode",$B$7&amp;"$SensitivityMode","valueOf",[1]!obMake("","String",$D$47)),$B$37:$D$37)),"")</f>
        <v/>
      </c>
      <c r="D197" s="69" t="str">
        <f>IF($D$42,[1]!obget([1]!obcall("",$C197,"getAverage")),"")</f>
        <v/>
      </c>
      <c r="E197" s="72" t="str">
        <f>IF(AND($D$41,$F$38&gt;=$B197),[1]!obget([1]!obcall("",[1]!obcall("",$C$33,"getInitialMargin",[1]!obMake("","double",$B197),LIBORMarketModel!$J$15,[1]!obMake("","String","EUR"),[1]!obcall("SensitivityMode",$B$7&amp;"$SensitivityMode","valueOf",[1]!obMake("","String",E$47)),$B$37:$D$37),"getAverage")),"")</f>
        <v/>
      </c>
      <c r="F197" s="72" t="str">
        <f>IF(AND($D$40,$F$38&gt;=$B197),[1]!obget([1]!obcall("",[1]!obcall("",$C$33,"getInitialMargin",[1]!obMake("","double",$B197),LIBORMarketModel!$J$15,[1]!obMake("","String","EUR"),[1]!obcall("SensitivityMode",$B$7&amp;"$SensitivityMode","valueOf",[1]!obMake("","String",F$47)),$B$37:$D$37),"getAverage")),"")</f>
        <v/>
      </c>
      <c r="G197" s="70" t="str">
        <f>IF($D$42,[1]!obget([1]!obcall("",$C197,"getQuantile",[1]!obMake("","double",G$47))),"")</f>
        <v/>
      </c>
      <c r="H197" s="70" t="str">
        <f>IF($D$42,[1]!obget([1]!obcall("",$C197,"getQuantile",[1]!obMake("","double",H$47))),"")</f>
        <v/>
      </c>
      <c r="I197" s="70" t="str">
        <f>IF($D$42,[1]!obget([1]!obcall("",$C197,"get",[1]!obMake("","int",COLUMN()))),"")</f>
        <v/>
      </c>
      <c r="J197" s="55" t="str">
        <f>IF($D$42,[1]!obget([1]!obcall("",$C197,"get",[1]!obMake("","int",COLUMN()))),"")</f>
        <v/>
      </c>
      <c r="K197" s="55" t="str">
        <f>IF($D$42,[1]!obget([1]!obcall("",$C197,"get",[1]!obMake("","int",COLUMN()))),"")</f>
        <v/>
      </c>
      <c r="L197" s="55" t="str">
        <f>IF($D$42,[1]!obget([1]!obcall("",$C197,"get",[1]!obMake("","int",COLUMN()))),"")</f>
        <v/>
      </c>
      <c r="M197" s="55" t="str">
        <f>IF($D$42,[1]!obget([1]!obcall("",$C197,"get",[1]!obMake("","int",COLUMN()))),"")</f>
        <v/>
      </c>
      <c r="N197" s="55" t="str">
        <f>IF($D$42,[1]!obget([1]!obcall("",$C197,"get",[1]!obMake("","int",COLUMN()))),"")</f>
        <v/>
      </c>
      <c r="O197" s="55" t="str">
        <f>IF($D$42,[1]!obget([1]!obcall("",$C197,"get",[1]!obMake("","int",COLUMN()))),"")</f>
        <v/>
      </c>
      <c r="P197" s="55" t="str">
        <f>IF($D$42,[1]!obget([1]!obcall("",$C197,"get",[1]!obMake("","int",COLUMN()))),"")</f>
        <v/>
      </c>
      <c r="Q197" s="55" t="str">
        <f>IF($D$42,[1]!obget([1]!obcall("",$C197,"get",[1]!obMake("","int",COLUMN()))),"")</f>
        <v/>
      </c>
      <c r="R197" s="55" t="str">
        <f>IF($D$42,[1]!obget([1]!obcall("",$C197,"get",[1]!obMake("","int",COLUMN()))),"")</f>
        <v/>
      </c>
      <c r="S197" s="45"/>
      <c r="T197" s="45"/>
      <c r="U197" s="45"/>
      <c r="V197" s="45"/>
      <c r="W197" s="45"/>
      <c r="X197" s="45"/>
      <c r="AH197" s="35"/>
      <c r="AI197" s="35"/>
      <c r="IW197" s="45"/>
      <c r="IX197" s="45"/>
    </row>
    <row r="198" spans="1:258" ht="11.85" customHeight="1" x14ac:dyDescent="0.3">
      <c r="A198" s="45" t="str">
        <f t="shared" si="7"/>
        <v/>
      </c>
      <c r="B198" s="45" t="str">
        <f t="shared" si="8"/>
        <v/>
      </c>
      <c r="C198" s="45" t="str">
        <f>IF($D$42,[1]!obMake("RV"&amp;ROW(),obLibs&amp;"net.finmath.montecarlo.RandomVariable",[1]!obcall("",$C$33,"getInitialMargin",[1]!obMake("","double",$B198),LIBORMarketModel!$J$15,[1]!obMake("","String","EUR"),[1]!obcall("SensitivityMode",$B$7&amp;"$SensitivityMode","valueOf",[1]!obMake("","String",$D$47)),$B$37:$D$37)),"")</f>
        <v/>
      </c>
      <c r="D198" s="69" t="str">
        <f>IF($D$42,[1]!obget([1]!obcall("",$C198,"getAverage")),"")</f>
        <v/>
      </c>
      <c r="E198" s="72" t="str">
        <f>IF(AND($D$41,$F$38&gt;=$B198),[1]!obget([1]!obcall("",[1]!obcall("",$C$33,"getInitialMargin",[1]!obMake("","double",$B198),LIBORMarketModel!$J$15,[1]!obMake("","String","EUR"),[1]!obcall("SensitivityMode",$B$7&amp;"$SensitivityMode","valueOf",[1]!obMake("","String",E$47)),$B$37:$D$37),"getAverage")),"")</f>
        <v/>
      </c>
      <c r="F198" s="72" t="str">
        <f>IF(AND($D$40,$F$38&gt;=$B198),[1]!obget([1]!obcall("",[1]!obcall("",$C$33,"getInitialMargin",[1]!obMake("","double",$B198),LIBORMarketModel!$J$15,[1]!obMake("","String","EUR"),[1]!obcall("SensitivityMode",$B$7&amp;"$SensitivityMode","valueOf",[1]!obMake("","String",F$47)),$B$37:$D$37),"getAverage")),"")</f>
        <v/>
      </c>
      <c r="G198" s="70" t="str">
        <f>IF($D$42,[1]!obget([1]!obcall("",$C198,"getQuantile",[1]!obMake("","double",G$47))),"")</f>
        <v/>
      </c>
      <c r="H198" s="70" t="str">
        <f>IF($D$42,[1]!obget([1]!obcall("",$C198,"getQuantile",[1]!obMake("","double",H$47))),"")</f>
        <v/>
      </c>
      <c r="I198" s="70" t="str">
        <f>IF($D$42,[1]!obget([1]!obcall("",$C198,"get",[1]!obMake("","int",COLUMN()))),"")</f>
        <v/>
      </c>
      <c r="J198" s="55" t="str">
        <f>IF($D$42,[1]!obget([1]!obcall("",$C198,"get",[1]!obMake("","int",COLUMN()))),"")</f>
        <v/>
      </c>
      <c r="K198" s="55" t="str">
        <f>IF($D$42,[1]!obget([1]!obcall("",$C198,"get",[1]!obMake("","int",COLUMN()))),"")</f>
        <v/>
      </c>
      <c r="L198" s="55" t="str">
        <f>IF($D$42,[1]!obget([1]!obcall("",$C198,"get",[1]!obMake("","int",COLUMN()))),"")</f>
        <v/>
      </c>
      <c r="M198" s="55" t="str">
        <f>IF($D$42,[1]!obget([1]!obcall("",$C198,"get",[1]!obMake("","int",COLUMN()))),"")</f>
        <v/>
      </c>
      <c r="N198" s="55" t="str">
        <f>IF($D$42,[1]!obget([1]!obcall("",$C198,"get",[1]!obMake("","int",COLUMN()))),"")</f>
        <v/>
      </c>
      <c r="O198" s="55" t="str">
        <f>IF($D$42,[1]!obget([1]!obcall("",$C198,"get",[1]!obMake("","int",COLUMN()))),"")</f>
        <v/>
      </c>
      <c r="P198" s="55" t="str">
        <f>IF($D$42,[1]!obget([1]!obcall("",$C198,"get",[1]!obMake("","int",COLUMN()))),"")</f>
        <v/>
      </c>
      <c r="Q198" s="55" t="str">
        <f>IF($D$42,[1]!obget([1]!obcall("",$C198,"get",[1]!obMake("","int",COLUMN()))),"")</f>
        <v/>
      </c>
      <c r="R198" s="55" t="str">
        <f>IF($D$42,[1]!obget([1]!obcall("",$C198,"get",[1]!obMake("","int",COLUMN()))),"")</f>
        <v/>
      </c>
      <c r="S198" s="45"/>
      <c r="T198" s="45"/>
      <c r="U198" s="45"/>
      <c r="V198" s="45"/>
      <c r="W198" s="45"/>
      <c r="X198" s="45"/>
      <c r="AH198" s="35"/>
      <c r="AI198" s="35"/>
      <c r="IW198" s="45"/>
      <c r="IX198" s="45"/>
    </row>
    <row r="199" spans="1:258" ht="11.85" customHeight="1" x14ac:dyDescent="0.3">
      <c r="A199" s="45" t="str">
        <f t="shared" si="7"/>
        <v/>
      </c>
      <c r="B199" s="45" t="str">
        <f t="shared" si="8"/>
        <v/>
      </c>
      <c r="C199" s="45" t="str">
        <f>IF($D$42,[1]!obMake("RV"&amp;ROW(),obLibs&amp;"net.finmath.montecarlo.RandomVariable",[1]!obcall("",$C$33,"getInitialMargin",[1]!obMake("","double",$B199),LIBORMarketModel!$J$15,[1]!obMake("","String","EUR"),[1]!obcall("SensitivityMode",$B$7&amp;"$SensitivityMode","valueOf",[1]!obMake("","String",$D$47)),$B$37:$D$37)),"")</f>
        <v/>
      </c>
      <c r="D199" s="69" t="str">
        <f>IF($D$42,[1]!obget([1]!obcall("",$C199,"getAverage")),"")</f>
        <v/>
      </c>
      <c r="E199" s="72" t="str">
        <f>IF(AND($D$41,$F$38&gt;=$B199),[1]!obget([1]!obcall("",[1]!obcall("",$C$33,"getInitialMargin",[1]!obMake("","double",$B199),LIBORMarketModel!$J$15,[1]!obMake("","String","EUR"),[1]!obcall("SensitivityMode",$B$7&amp;"$SensitivityMode","valueOf",[1]!obMake("","String",E$47)),$B$37:$D$37),"getAverage")),"")</f>
        <v/>
      </c>
      <c r="F199" s="72" t="str">
        <f>IF(AND($D$40,$F$38&gt;=$B199),[1]!obget([1]!obcall("",[1]!obcall("",$C$33,"getInitialMargin",[1]!obMake("","double",$B199),LIBORMarketModel!$J$15,[1]!obMake("","String","EUR"),[1]!obcall("SensitivityMode",$B$7&amp;"$SensitivityMode","valueOf",[1]!obMake("","String",F$47)),$B$37:$D$37),"getAverage")),"")</f>
        <v/>
      </c>
      <c r="G199" s="70" t="str">
        <f>IF($D$42,[1]!obget([1]!obcall("",$C199,"getQuantile",[1]!obMake("","double",G$47))),"")</f>
        <v/>
      </c>
      <c r="H199" s="70" t="str">
        <f>IF($D$42,[1]!obget([1]!obcall("",$C199,"getQuantile",[1]!obMake("","double",H$47))),"")</f>
        <v/>
      </c>
      <c r="I199" s="70" t="str">
        <f>IF($D$42,[1]!obget([1]!obcall("",$C199,"get",[1]!obMake("","int",COLUMN()))),"")</f>
        <v/>
      </c>
      <c r="J199" s="55" t="str">
        <f>IF($D$42,[1]!obget([1]!obcall("",$C199,"get",[1]!obMake("","int",COLUMN()))),"")</f>
        <v/>
      </c>
      <c r="K199" s="55" t="str">
        <f>IF($D$42,[1]!obget([1]!obcall("",$C199,"get",[1]!obMake("","int",COLUMN()))),"")</f>
        <v/>
      </c>
      <c r="L199" s="55" t="str">
        <f>IF($D$42,[1]!obget([1]!obcall("",$C199,"get",[1]!obMake("","int",COLUMN()))),"")</f>
        <v/>
      </c>
      <c r="M199" s="55" t="str">
        <f>IF($D$42,[1]!obget([1]!obcall("",$C199,"get",[1]!obMake("","int",COLUMN()))),"")</f>
        <v/>
      </c>
      <c r="N199" s="55" t="str">
        <f>IF($D$42,[1]!obget([1]!obcall("",$C199,"get",[1]!obMake("","int",COLUMN()))),"")</f>
        <v/>
      </c>
      <c r="O199" s="55" t="str">
        <f>IF($D$42,[1]!obget([1]!obcall("",$C199,"get",[1]!obMake("","int",COLUMN()))),"")</f>
        <v/>
      </c>
      <c r="P199" s="55" t="str">
        <f>IF($D$42,[1]!obget([1]!obcall("",$C199,"get",[1]!obMake("","int",COLUMN()))),"")</f>
        <v/>
      </c>
      <c r="Q199" s="55" t="str">
        <f>IF($D$42,[1]!obget([1]!obcall("",$C199,"get",[1]!obMake("","int",COLUMN()))),"")</f>
        <v/>
      </c>
      <c r="R199" s="55" t="str">
        <f>IF($D$42,[1]!obget([1]!obcall("",$C199,"get",[1]!obMake("","int",COLUMN()))),"")</f>
        <v/>
      </c>
      <c r="S199" s="45"/>
      <c r="T199" s="45"/>
      <c r="U199" s="45"/>
      <c r="V199" s="45"/>
      <c r="W199" s="45"/>
      <c r="X199" s="45"/>
      <c r="AH199" s="35"/>
      <c r="AI199" s="35"/>
      <c r="IW199" s="45"/>
      <c r="IX199" s="45"/>
    </row>
    <row r="200" spans="1:258" ht="11.85" customHeight="1" x14ac:dyDescent="0.3">
      <c r="A200" s="45" t="str">
        <f t="shared" si="7"/>
        <v/>
      </c>
      <c r="B200" s="45" t="str">
        <f t="shared" si="8"/>
        <v/>
      </c>
      <c r="C200" s="45" t="str">
        <f>IF($D$42,[1]!obMake("RV"&amp;ROW(),obLibs&amp;"net.finmath.montecarlo.RandomVariable",[1]!obcall("",$C$33,"getInitialMargin",[1]!obMake("","double",$B200),LIBORMarketModel!$J$15,[1]!obMake("","String","EUR"),[1]!obcall("SensitivityMode",$B$7&amp;"$SensitivityMode","valueOf",[1]!obMake("","String",$D$47)),$B$37:$D$37)),"")</f>
        <v/>
      </c>
      <c r="D200" s="69" t="str">
        <f>IF($D$42,[1]!obget([1]!obcall("",$C200,"getAverage")),"")</f>
        <v/>
      </c>
      <c r="E200" s="72" t="str">
        <f>IF(AND($D$41,$F$38&gt;=$B200),[1]!obget([1]!obcall("",[1]!obcall("",$C$33,"getInitialMargin",[1]!obMake("","double",$B200),LIBORMarketModel!$J$15,[1]!obMake("","String","EUR"),[1]!obcall("SensitivityMode",$B$7&amp;"$SensitivityMode","valueOf",[1]!obMake("","String",E$47)),$B$37:$D$37),"getAverage")),"")</f>
        <v/>
      </c>
      <c r="F200" s="72" t="str">
        <f>IF(AND($D$40,$F$38&gt;=$B200),[1]!obget([1]!obcall("",[1]!obcall("",$C$33,"getInitialMargin",[1]!obMake("","double",$B200),LIBORMarketModel!$J$15,[1]!obMake("","String","EUR"),[1]!obcall("SensitivityMode",$B$7&amp;"$SensitivityMode","valueOf",[1]!obMake("","String",F$47)),$B$37:$D$37),"getAverage")),"")</f>
        <v/>
      </c>
      <c r="G200" s="70" t="str">
        <f>IF($D$42,[1]!obget([1]!obcall("",$C200,"getQuantile",[1]!obMake("","double",G$47))),"")</f>
        <v/>
      </c>
      <c r="H200" s="70" t="str">
        <f>IF($D$42,[1]!obget([1]!obcall("",$C200,"getQuantile",[1]!obMake("","double",H$47))),"")</f>
        <v/>
      </c>
      <c r="I200" s="70" t="str">
        <f>IF($D$42,[1]!obget([1]!obcall("",$C200,"get",[1]!obMake("","int",COLUMN()))),"")</f>
        <v/>
      </c>
      <c r="J200" s="55" t="str">
        <f>IF($D$42,[1]!obget([1]!obcall("",$C200,"get",[1]!obMake("","int",COLUMN()))),"")</f>
        <v/>
      </c>
      <c r="K200" s="55" t="str">
        <f>IF($D$42,[1]!obget([1]!obcall("",$C200,"get",[1]!obMake("","int",COLUMN()))),"")</f>
        <v/>
      </c>
      <c r="L200" s="55" t="str">
        <f>IF($D$42,[1]!obget([1]!obcall("",$C200,"get",[1]!obMake("","int",COLUMN()))),"")</f>
        <v/>
      </c>
      <c r="M200" s="55" t="str">
        <f>IF($D$42,[1]!obget([1]!obcall("",$C200,"get",[1]!obMake("","int",COLUMN()))),"")</f>
        <v/>
      </c>
      <c r="N200" s="55" t="str">
        <f>IF($D$42,[1]!obget([1]!obcall("",$C200,"get",[1]!obMake("","int",COLUMN()))),"")</f>
        <v/>
      </c>
      <c r="O200" s="55" t="str">
        <f>IF($D$42,[1]!obget([1]!obcall("",$C200,"get",[1]!obMake("","int",COLUMN()))),"")</f>
        <v/>
      </c>
      <c r="P200" s="55" t="str">
        <f>IF($D$42,[1]!obget([1]!obcall("",$C200,"get",[1]!obMake("","int",COLUMN()))),"")</f>
        <v/>
      </c>
      <c r="Q200" s="55" t="str">
        <f>IF($D$42,[1]!obget([1]!obcall("",$C200,"get",[1]!obMake("","int",COLUMN()))),"")</f>
        <v/>
      </c>
      <c r="R200" s="55" t="str">
        <f>IF($D$42,[1]!obget([1]!obcall("",$C200,"get",[1]!obMake("","int",COLUMN()))),"")</f>
        <v/>
      </c>
      <c r="S200" s="45"/>
      <c r="T200" s="45"/>
      <c r="U200" s="45"/>
      <c r="V200" s="45"/>
      <c r="W200" s="45"/>
      <c r="X200" s="45"/>
      <c r="AH200" s="35"/>
      <c r="AI200" s="35"/>
      <c r="IW200" s="45"/>
      <c r="IX200" s="45"/>
    </row>
    <row r="201" spans="1:258" ht="11.85" customHeight="1" x14ac:dyDescent="0.3">
      <c r="A201" s="45" t="str">
        <f t="shared" si="7"/>
        <v/>
      </c>
      <c r="B201" s="45" t="str">
        <f t="shared" si="8"/>
        <v/>
      </c>
      <c r="C201" s="45" t="str">
        <f>IF($D$42,[1]!obMake("RV"&amp;ROW(),obLibs&amp;"net.finmath.montecarlo.RandomVariable",[1]!obcall("",$C$33,"getInitialMargin",[1]!obMake("","double",$B201),LIBORMarketModel!$J$15,[1]!obMake("","String","EUR"),[1]!obcall("SensitivityMode",$B$7&amp;"$SensitivityMode","valueOf",[1]!obMake("","String",$D$47)),$B$37:$D$37)),"")</f>
        <v/>
      </c>
      <c r="D201" s="69" t="str">
        <f>IF($D$42,[1]!obget([1]!obcall("",$C201,"getAverage")),"")</f>
        <v/>
      </c>
      <c r="E201" s="72" t="str">
        <f>IF(AND($D$41,$F$38&gt;=$B201),[1]!obget([1]!obcall("",[1]!obcall("",$C$33,"getInitialMargin",[1]!obMake("","double",$B201),LIBORMarketModel!$J$15,[1]!obMake("","String","EUR"),[1]!obcall("SensitivityMode",$B$7&amp;"$SensitivityMode","valueOf",[1]!obMake("","String",E$47)),$B$37:$D$37),"getAverage")),"")</f>
        <v/>
      </c>
      <c r="F201" s="72" t="str">
        <f>IF(AND($D$40,$F$38&gt;=$B201),[1]!obget([1]!obcall("",[1]!obcall("",$C$33,"getInitialMargin",[1]!obMake("","double",$B201),LIBORMarketModel!$J$15,[1]!obMake("","String","EUR"),[1]!obcall("SensitivityMode",$B$7&amp;"$SensitivityMode","valueOf",[1]!obMake("","String",F$47)),$B$37:$D$37),"getAverage")),"")</f>
        <v/>
      </c>
      <c r="G201" s="70" t="str">
        <f>IF($D$42,[1]!obget([1]!obcall("",$C201,"getQuantile",[1]!obMake("","double",G$47))),"")</f>
        <v/>
      </c>
      <c r="H201" s="70" t="str">
        <f>IF($D$42,[1]!obget([1]!obcall("",$C201,"getQuantile",[1]!obMake("","double",H$47))),"")</f>
        <v/>
      </c>
      <c r="I201" s="70" t="str">
        <f>IF($D$42,[1]!obget([1]!obcall("",$C201,"get",[1]!obMake("","int",COLUMN()))),"")</f>
        <v/>
      </c>
      <c r="J201" s="55" t="str">
        <f>IF($D$42,[1]!obget([1]!obcall("",$C201,"get",[1]!obMake("","int",COLUMN()))),"")</f>
        <v/>
      </c>
      <c r="K201" s="55" t="str">
        <f>IF($D$42,[1]!obget([1]!obcall("",$C201,"get",[1]!obMake("","int",COLUMN()))),"")</f>
        <v/>
      </c>
      <c r="L201" s="55" t="str">
        <f>IF($D$42,[1]!obget([1]!obcall("",$C201,"get",[1]!obMake("","int",COLUMN()))),"")</f>
        <v/>
      </c>
      <c r="M201" s="55" t="str">
        <f>IF($D$42,[1]!obget([1]!obcall("",$C201,"get",[1]!obMake("","int",COLUMN()))),"")</f>
        <v/>
      </c>
      <c r="N201" s="55" t="str">
        <f>IF($D$42,[1]!obget([1]!obcall("",$C201,"get",[1]!obMake("","int",COLUMN()))),"")</f>
        <v/>
      </c>
      <c r="O201" s="55" t="str">
        <f>IF($D$42,[1]!obget([1]!obcall("",$C201,"get",[1]!obMake("","int",COLUMN()))),"")</f>
        <v/>
      </c>
      <c r="P201" s="55" t="str">
        <f>IF($D$42,[1]!obget([1]!obcall("",$C201,"get",[1]!obMake("","int",COLUMN()))),"")</f>
        <v/>
      </c>
      <c r="Q201" s="55" t="str">
        <f>IF($D$42,[1]!obget([1]!obcall("",$C201,"get",[1]!obMake("","int",COLUMN()))),"")</f>
        <v/>
      </c>
      <c r="R201" s="55" t="str">
        <f>IF($D$42,[1]!obget([1]!obcall("",$C201,"get",[1]!obMake("","int",COLUMN()))),"")</f>
        <v/>
      </c>
      <c r="S201" s="45"/>
      <c r="T201" s="45"/>
      <c r="U201" s="45"/>
      <c r="V201" s="45"/>
      <c r="W201" s="45"/>
      <c r="X201" s="45"/>
      <c r="AH201" s="35"/>
      <c r="AI201" s="35"/>
      <c r="IW201" s="45"/>
      <c r="IX201" s="45"/>
    </row>
    <row r="202" spans="1:258" ht="11.85" customHeight="1" x14ac:dyDescent="0.3">
      <c r="A202" s="45" t="str">
        <f t="shared" si="7"/>
        <v/>
      </c>
      <c r="B202" s="45" t="str">
        <f t="shared" si="8"/>
        <v/>
      </c>
      <c r="C202" s="45" t="str">
        <f>IF($D$42,[1]!obMake("RV"&amp;ROW(),obLibs&amp;"net.finmath.montecarlo.RandomVariable",[1]!obcall("",$C$33,"getInitialMargin",[1]!obMake("","double",$B202),LIBORMarketModel!$J$15,[1]!obMake("","String","EUR"),[1]!obcall("SensitivityMode",$B$7&amp;"$SensitivityMode","valueOf",[1]!obMake("","String",$D$47)),$B$37:$D$37)),"")</f>
        <v/>
      </c>
      <c r="D202" s="69" t="str">
        <f>IF($D$42,[1]!obget([1]!obcall("",$C202,"getAverage")),"")</f>
        <v/>
      </c>
      <c r="E202" s="72" t="str">
        <f>IF(AND($D$41,$F$38&gt;=$B202),[1]!obget([1]!obcall("",[1]!obcall("",$C$33,"getInitialMargin",[1]!obMake("","double",$B202),LIBORMarketModel!$J$15,[1]!obMake("","String","EUR"),[1]!obcall("SensitivityMode",$B$7&amp;"$SensitivityMode","valueOf",[1]!obMake("","String",E$47)),$B$37:$D$37),"getAverage")),"")</f>
        <v/>
      </c>
      <c r="F202" s="72" t="str">
        <f>IF(AND($D$40,$F$38&gt;=$B202),[1]!obget([1]!obcall("",[1]!obcall("",$C$33,"getInitialMargin",[1]!obMake("","double",$B202),LIBORMarketModel!$J$15,[1]!obMake("","String","EUR"),[1]!obcall("SensitivityMode",$B$7&amp;"$SensitivityMode","valueOf",[1]!obMake("","String",F$47)),$B$37:$D$37),"getAverage")),"")</f>
        <v/>
      </c>
      <c r="G202" s="70" t="str">
        <f>IF($D$42,[1]!obget([1]!obcall("",$C202,"getQuantile",[1]!obMake("","double",G$47))),"")</f>
        <v/>
      </c>
      <c r="H202" s="70" t="str">
        <f>IF($D$42,[1]!obget([1]!obcall("",$C202,"getQuantile",[1]!obMake("","double",H$47))),"")</f>
        <v/>
      </c>
      <c r="I202" s="70" t="str">
        <f>IF($D$42,[1]!obget([1]!obcall("",$C202,"get",[1]!obMake("","int",COLUMN()))),"")</f>
        <v/>
      </c>
      <c r="J202" s="55" t="str">
        <f>IF($D$42,[1]!obget([1]!obcall("",$C202,"get",[1]!obMake("","int",COLUMN()))),"")</f>
        <v/>
      </c>
      <c r="K202" s="55" t="str">
        <f>IF($D$42,[1]!obget([1]!obcall("",$C202,"get",[1]!obMake("","int",COLUMN()))),"")</f>
        <v/>
      </c>
      <c r="L202" s="55" t="str">
        <f>IF($D$42,[1]!obget([1]!obcall("",$C202,"get",[1]!obMake("","int",COLUMN()))),"")</f>
        <v/>
      </c>
      <c r="M202" s="55" t="str">
        <f>IF($D$42,[1]!obget([1]!obcall("",$C202,"get",[1]!obMake("","int",COLUMN()))),"")</f>
        <v/>
      </c>
      <c r="N202" s="55" t="str">
        <f>IF($D$42,[1]!obget([1]!obcall("",$C202,"get",[1]!obMake("","int",COLUMN()))),"")</f>
        <v/>
      </c>
      <c r="O202" s="55" t="str">
        <f>IF($D$42,[1]!obget([1]!obcall("",$C202,"get",[1]!obMake("","int",COLUMN()))),"")</f>
        <v/>
      </c>
      <c r="P202" s="55" t="str">
        <f>IF($D$42,[1]!obget([1]!obcall("",$C202,"get",[1]!obMake("","int",COLUMN()))),"")</f>
        <v/>
      </c>
      <c r="Q202" s="55" t="str">
        <f>IF($D$42,[1]!obget([1]!obcall("",$C202,"get",[1]!obMake("","int",COLUMN()))),"")</f>
        <v/>
      </c>
      <c r="R202" s="55" t="str">
        <f>IF($D$42,[1]!obget([1]!obcall("",$C202,"get",[1]!obMake("","int",COLUMN()))),"")</f>
        <v/>
      </c>
      <c r="S202" s="45"/>
      <c r="T202" s="45"/>
      <c r="U202" s="45"/>
      <c r="V202" s="45"/>
      <c r="W202" s="45"/>
      <c r="X202" s="45"/>
      <c r="AH202" s="35"/>
      <c r="AI202" s="35"/>
      <c r="IW202" s="45"/>
      <c r="IX202" s="45"/>
    </row>
    <row r="203" spans="1:258" ht="11.85" customHeight="1" x14ac:dyDescent="0.3">
      <c r="A203" s="45" t="str">
        <f t="shared" si="7"/>
        <v/>
      </c>
      <c r="B203" s="45" t="str">
        <f t="shared" si="8"/>
        <v/>
      </c>
      <c r="C203" s="45" t="str">
        <f>IF($D$42,[1]!obMake("RV"&amp;ROW(),obLibs&amp;"net.finmath.montecarlo.RandomVariable",[1]!obcall("",$C$33,"getInitialMargin",[1]!obMake("","double",$B203),LIBORMarketModel!$J$15,[1]!obMake("","String","EUR"),[1]!obcall("SensitivityMode",$B$7&amp;"$SensitivityMode","valueOf",[1]!obMake("","String",$D$47)),$B$37:$D$37)),"")</f>
        <v/>
      </c>
      <c r="D203" s="69" t="str">
        <f>IF($D$42,[1]!obget([1]!obcall("",$C203,"getAverage")),"")</f>
        <v/>
      </c>
      <c r="E203" s="72" t="str">
        <f>IF(AND($D$41,$F$38&gt;=$B203),[1]!obget([1]!obcall("",[1]!obcall("",$C$33,"getInitialMargin",[1]!obMake("","double",$B203),LIBORMarketModel!$J$15,[1]!obMake("","String","EUR"),[1]!obcall("SensitivityMode",$B$7&amp;"$SensitivityMode","valueOf",[1]!obMake("","String",E$47)),$B$37:$D$37),"getAverage")),"")</f>
        <v/>
      </c>
      <c r="F203" s="72" t="str">
        <f>IF(AND($D$40,$F$38&gt;=$B203),[1]!obget([1]!obcall("",[1]!obcall("",$C$33,"getInitialMargin",[1]!obMake("","double",$B203),LIBORMarketModel!$J$15,[1]!obMake("","String","EUR"),[1]!obcall("SensitivityMode",$B$7&amp;"$SensitivityMode","valueOf",[1]!obMake("","String",F$47)),$B$37:$D$37),"getAverage")),"")</f>
        <v/>
      </c>
      <c r="G203" s="70" t="str">
        <f>IF($D$42,[1]!obget([1]!obcall("",$C203,"getQuantile",[1]!obMake("","double",G$47))),"")</f>
        <v/>
      </c>
      <c r="H203" s="70" t="str">
        <f>IF($D$42,[1]!obget([1]!obcall("",$C203,"getQuantile",[1]!obMake("","double",H$47))),"")</f>
        <v/>
      </c>
      <c r="I203" s="70" t="str">
        <f>IF($D$42,[1]!obget([1]!obcall("",$C203,"get",[1]!obMake("","int",COLUMN()))),"")</f>
        <v/>
      </c>
      <c r="J203" s="55" t="str">
        <f>IF($D$42,[1]!obget([1]!obcall("",$C203,"get",[1]!obMake("","int",COLUMN()))),"")</f>
        <v/>
      </c>
      <c r="K203" s="55" t="str">
        <f>IF($D$42,[1]!obget([1]!obcall("",$C203,"get",[1]!obMake("","int",COLUMN()))),"")</f>
        <v/>
      </c>
      <c r="L203" s="55" t="str">
        <f>IF($D$42,[1]!obget([1]!obcall("",$C203,"get",[1]!obMake("","int",COLUMN()))),"")</f>
        <v/>
      </c>
      <c r="M203" s="55" t="str">
        <f>IF($D$42,[1]!obget([1]!obcall("",$C203,"get",[1]!obMake("","int",COLUMN()))),"")</f>
        <v/>
      </c>
      <c r="N203" s="55" t="str">
        <f>IF($D$42,[1]!obget([1]!obcall("",$C203,"get",[1]!obMake("","int",COLUMN()))),"")</f>
        <v/>
      </c>
      <c r="O203" s="55" t="str">
        <f>IF($D$42,[1]!obget([1]!obcall("",$C203,"get",[1]!obMake("","int",COLUMN()))),"")</f>
        <v/>
      </c>
      <c r="P203" s="55" t="str">
        <f>IF($D$42,[1]!obget([1]!obcall("",$C203,"get",[1]!obMake("","int",COLUMN()))),"")</f>
        <v/>
      </c>
      <c r="Q203" s="55" t="str">
        <f>IF($D$42,[1]!obget([1]!obcall("",$C203,"get",[1]!obMake("","int",COLUMN()))),"")</f>
        <v/>
      </c>
      <c r="R203" s="55" t="str">
        <f>IF($D$42,[1]!obget([1]!obcall("",$C203,"get",[1]!obMake("","int",COLUMN()))),"")</f>
        <v/>
      </c>
      <c r="S203" s="45"/>
      <c r="T203" s="45"/>
      <c r="U203" s="45"/>
      <c r="V203" s="45"/>
      <c r="W203" s="45"/>
      <c r="X203" s="45"/>
      <c r="AH203" s="35"/>
      <c r="AI203" s="35"/>
      <c r="IW203" s="45"/>
      <c r="IX203" s="45"/>
    </row>
    <row r="204" spans="1:258" ht="11.85" customHeight="1" x14ac:dyDescent="0.3">
      <c r="A204" s="45" t="str">
        <f t="shared" si="7"/>
        <v/>
      </c>
      <c r="B204" s="45" t="str">
        <f t="shared" si="8"/>
        <v/>
      </c>
      <c r="C204" s="45" t="str">
        <f>IF($D$42,[1]!obMake("RV"&amp;ROW(),obLibs&amp;"net.finmath.montecarlo.RandomVariable",[1]!obcall("",$C$33,"getInitialMargin",[1]!obMake("","double",$B204),LIBORMarketModel!$J$15,[1]!obMake("","String","EUR"),[1]!obcall("SensitivityMode",$B$7&amp;"$SensitivityMode","valueOf",[1]!obMake("","String",$D$47)),$B$37:$D$37)),"")</f>
        <v/>
      </c>
      <c r="D204" s="69" t="str">
        <f>IF($D$42,[1]!obget([1]!obcall("",$C204,"getAverage")),"")</f>
        <v/>
      </c>
      <c r="E204" s="72" t="str">
        <f>IF(AND($D$41,$F$38&gt;=$B204),[1]!obget([1]!obcall("",[1]!obcall("",$C$33,"getInitialMargin",[1]!obMake("","double",$B204),LIBORMarketModel!$J$15,[1]!obMake("","String","EUR"),[1]!obcall("SensitivityMode",$B$7&amp;"$SensitivityMode","valueOf",[1]!obMake("","String",E$47)),$B$37:$D$37),"getAverage")),"")</f>
        <v/>
      </c>
      <c r="F204" s="72" t="str">
        <f>IF(AND($D$40,$F$38&gt;=$B204),[1]!obget([1]!obcall("",[1]!obcall("",$C$33,"getInitialMargin",[1]!obMake("","double",$B204),LIBORMarketModel!$J$15,[1]!obMake("","String","EUR"),[1]!obcall("SensitivityMode",$B$7&amp;"$SensitivityMode","valueOf",[1]!obMake("","String",F$47)),$B$37:$D$37),"getAverage")),"")</f>
        <v/>
      </c>
      <c r="G204" s="70" t="str">
        <f>IF($D$42,[1]!obget([1]!obcall("",$C204,"getQuantile",[1]!obMake("","double",G$47))),"")</f>
        <v/>
      </c>
      <c r="H204" s="70" t="str">
        <f>IF($D$42,[1]!obget([1]!obcall("",$C204,"getQuantile",[1]!obMake("","double",H$47))),"")</f>
        <v/>
      </c>
      <c r="I204" s="70" t="str">
        <f>IF($D$42,[1]!obget([1]!obcall("",$C204,"get",[1]!obMake("","int",COLUMN()))),"")</f>
        <v/>
      </c>
      <c r="J204" s="55" t="str">
        <f>IF($D$42,[1]!obget([1]!obcall("",$C204,"get",[1]!obMake("","int",COLUMN()))),"")</f>
        <v/>
      </c>
      <c r="K204" s="55" t="str">
        <f>IF($D$42,[1]!obget([1]!obcall("",$C204,"get",[1]!obMake("","int",COLUMN()))),"")</f>
        <v/>
      </c>
      <c r="L204" s="55" t="str">
        <f>IF($D$42,[1]!obget([1]!obcall("",$C204,"get",[1]!obMake("","int",COLUMN()))),"")</f>
        <v/>
      </c>
      <c r="M204" s="55" t="str">
        <f>IF($D$42,[1]!obget([1]!obcall("",$C204,"get",[1]!obMake("","int",COLUMN()))),"")</f>
        <v/>
      </c>
      <c r="N204" s="55" t="str">
        <f>IF($D$42,[1]!obget([1]!obcall("",$C204,"get",[1]!obMake("","int",COLUMN()))),"")</f>
        <v/>
      </c>
      <c r="O204" s="55" t="str">
        <f>IF($D$42,[1]!obget([1]!obcall("",$C204,"get",[1]!obMake("","int",COLUMN()))),"")</f>
        <v/>
      </c>
      <c r="P204" s="55" t="str">
        <f>IF($D$42,[1]!obget([1]!obcall("",$C204,"get",[1]!obMake("","int",COLUMN()))),"")</f>
        <v/>
      </c>
      <c r="Q204" s="55" t="str">
        <f>IF($D$42,[1]!obget([1]!obcall("",$C204,"get",[1]!obMake("","int",COLUMN()))),"")</f>
        <v/>
      </c>
      <c r="R204" s="55" t="str">
        <f>IF($D$42,[1]!obget([1]!obcall("",$C204,"get",[1]!obMake("","int",COLUMN()))),"")</f>
        <v/>
      </c>
      <c r="S204" s="45"/>
      <c r="T204" s="45"/>
      <c r="U204" s="45"/>
      <c r="V204" s="45"/>
      <c r="W204" s="45"/>
      <c r="X204" s="45"/>
      <c r="AH204" s="35"/>
      <c r="AI204" s="35"/>
      <c r="IW204" s="45"/>
      <c r="IX204" s="45"/>
    </row>
    <row r="205" spans="1:258" ht="11.85" customHeight="1" x14ac:dyDescent="0.3">
      <c r="A205" s="45" t="str">
        <f t="shared" si="7"/>
        <v/>
      </c>
      <c r="B205" s="45" t="str">
        <f t="shared" si="8"/>
        <v/>
      </c>
      <c r="C205" s="45" t="str">
        <f>IF($D$42,[1]!obMake("RV"&amp;ROW(),obLibs&amp;"net.finmath.montecarlo.RandomVariable",[1]!obcall("",$C$33,"getInitialMargin",[1]!obMake("","double",$B205),LIBORMarketModel!$J$15,[1]!obMake("","String","EUR"),[1]!obcall("SensitivityMode",$B$7&amp;"$SensitivityMode","valueOf",[1]!obMake("","String",$D$47)),$B$37:$D$37)),"")</f>
        <v/>
      </c>
      <c r="D205" s="69" t="str">
        <f>IF($D$42,[1]!obget([1]!obcall("",$C205,"getAverage")),"")</f>
        <v/>
      </c>
      <c r="E205" s="72" t="str">
        <f>IF(AND($D$41,$F$38&gt;=$B205),[1]!obget([1]!obcall("",[1]!obcall("",$C$33,"getInitialMargin",[1]!obMake("","double",$B205),LIBORMarketModel!$J$15,[1]!obMake("","String","EUR"),[1]!obcall("SensitivityMode",$B$7&amp;"$SensitivityMode","valueOf",[1]!obMake("","String",E$47)),$B$37:$D$37),"getAverage")),"")</f>
        <v/>
      </c>
      <c r="F205" s="72" t="str">
        <f>IF(AND($D$40,$F$38&gt;=$B205),[1]!obget([1]!obcall("",[1]!obcall("",$C$33,"getInitialMargin",[1]!obMake("","double",$B205),LIBORMarketModel!$J$15,[1]!obMake("","String","EUR"),[1]!obcall("SensitivityMode",$B$7&amp;"$SensitivityMode","valueOf",[1]!obMake("","String",F$47)),$B$37:$D$37),"getAverage")),"")</f>
        <v/>
      </c>
      <c r="G205" s="70" t="str">
        <f>IF($D$42,[1]!obget([1]!obcall("",$C205,"getQuantile",[1]!obMake("","double",G$47))),"")</f>
        <v/>
      </c>
      <c r="H205" s="70" t="str">
        <f>IF($D$42,[1]!obget([1]!obcall("",$C205,"getQuantile",[1]!obMake("","double",H$47))),"")</f>
        <v/>
      </c>
      <c r="I205" s="70" t="str">
        <f>IF($D$42,[1]!obget([1]!obcall("",$C205,"get",[1]!obMake("","int",COLUMN()))),"")</f>
        <v/>
      </c>
      <c r="J205" s="55" t="str">
        <f>IF($D$42,[1]!obget([1]!obcall("",$C205,"get",[1]!obMake("","int",COLUMN()))),"")</f>
        <v/>
      </c>
      <c r="K205" s="55" t="str">
        <f>IF($D$42,[1]!obget([1]!obcall("",$C205,"get",[1]!obMake("","int",COLUMN()))),"")</f>
        <v/>
      </c>
      <c r="L205" s="55" t="str">
        <f>IF($D$42,[1]!obget([1]!obcall("",$C205,"get",[1]!obMake("","int",COLUMN()))),"")</f>
        <v/>
      </c>
      <c r="M205" s="55" t="str">
        <f>IF($D$42,[1]!obget([1]!obcall("",$C205,"get",[1]!obMake("","int",COLUMN()))),"")</f>
        <v/>
      </c>
      <c r="N205" s="55" t="str">
        <f>IF($D$42,[1]!obget([1]!obcall("",$C205,"get",[1]!obMake("","int",COLUMN()))),"")</f>
        <v/>
      </c>
      <c r="O205" s="55" t="str">
        <f>IF($D$42,[1]!obget([1]!obcall("",$C205,"get",[1]!obMake("","int",COLUMN()))),"")</f>
        <v/>
      </c>
      <c r="P205" s="55" t="str">
        <f>IF($D$42,[1]!obget([1]!obcall("",$C205,"get",[1]!obMake("","int",COLUMN()))),"")</f>
        <v/>
      </c>
      <c r="Q205" s="55" t="str">
        <f>IF($D$42,[1]!obget([1]!obcall("",$C205,"get",[1]!obMake("","int",COLUMN()))),"")</f>
        <v/>
      </c>
      <c r="R205" s="55" t="str">
        <f>IF($D$42,[1]!obget([1]!obcall("",$C205,"get",[1]!obMake("","int",COLUMN()))),"")</f>
        <v/>
      </c>
      <c r="S205" s="45"/>
      <c r="T205" s="45"/>
      <c r="U205" s="45"/>
      <c r="V205" s="45"/>
      <c r="W205" s="45"/>
      <c r="X205" s="45"/>
      <c r="AH205" s="35"/>
      <c r="AI205" s="35"/>
      <c r="IW205" s="45"/>
      <c r="IX205" s="45"/>
    </row>
    <row r="206" spans="1:258" ht="11.85" customHeight="1" x14ac:dyDescent="0.3">
      <c r="A206" s="45" t="str">
        <f t="shared" si="7"/>
        <v/>
      </c>
      <c r="B206" s="45" t="str">
        <f t="shared" si="8"/>
        <v/>
      </c>
      <c r="C206" s="45" t="str">
        <f>IF($D$42,[1]!obMake("RV"&amp;ROW(),obLibs&amp;"net.finmath.montecarlo.RandomVariable",[1]!obcall("",$C$33,"getInitialMargin",[1]!obMake("","double",$B206),LIBORMarketModel!$J$15,[1]!obMake("","String","EUR"),[1]!obcall("SensitivityMode",$B$7&amp;"$SensitivityMode","valueOf",[1]!obMake("","String",$D$47)),$B$37:$D$37)),"")</f>
        <v/>
      </c>
      <c r="D206" s="69" t="str">
        <f>IF($D$42,[1]!obget([1]!obcall("",$C206,"getAverage")),"")</f>
        <v/>
      </c>
      <c r="E206" s="72" t="str">
        <f>IF(AND($D$41,$F$38&gt;=$B206),[1]!obget([1]!obcall("",[1]!obcall("",$C$33,"getInitialMargin",[1]!obMake("","double",$B206),LIBORMarketModel!$J$15,[1]!obMake("","String","EUR"),[1]!obcall("SensitivityMode",$B$7&amp;"$SensitivityMode","valueOf",[1]!obMake("","String",E$47)),$B$37:$D$37),"getAverage")),"")</f>
        <v/>
      </c>
      <c r="F206" s="72" t="str">
        <f>IF(AND($D$40,$F$38&gt;=$B206),[1]!obget([1]!obcall("",[1]!obcall("",$C$33,"getInitialMargin",[1]!obMake("","double",$B206),LIBORMarketModel!$J$15,[1]!obMake("","String","EUR"),[1]!obcall("SensitivityMode",$B$7&amp;"$SensitivityMode","valueOf",[1]!obMake("","String",F$47)),$B$37:$D$37),"getAverage")),"")</f>
        <v/>
      </c>
      <c r="G206" s="70" t="str">
        <f>IF($D$42,[1]!obget([1]!obcall("",$C206,"getQuantile",[1]!obMake("","double",G$47))),"")</f>
        <v/>
      </c>
      <c r="H206" s="70" t="str">
        <f>IF($D$42,[1]!obget([1]!obcall("",$C206,"getQuantile",[1]!obMake("","double",H$47))),"")</f>
        <v/>
      </c>
      <c r="I206" s="70" t="str">
        <f>IF($D$42,[1]!obget([1]!obcall("",$C206,"get",[1]!obMake("","int",COLUMN()))),"")</f>
        <v/>
      </c>
      <c r="J206" s="55" t="str">
        <f>IF($D$42,[1]!obget([1]!obcall("",$C206,"get",[1]!obMake("","int",COLUMN()))),"")</f>
        <v/>
      </c>
      <c r="K206" s="55" t="str">
        <f>IF($D$42,[1]!obget([1]!obcall("",$C206,"get",[1]!obMake("","int",COLUMN()))),"")</f>
        <v/>
      </c>
      <c r="L206" s="55" t="str">
        <f>IF($D$42,[1]!obget([1]!obcall("",$C206,"get",[1]!obMake("","int",COLUMN()))),"")</f>
        <v/>
      </c>
      <c r="M206" s="55" t="str">
        <f>IF($D$42,[1]!obget([1]!obcall("",$C206,"get",[1]!obMake("","int",COLUMN()))),"")</f>
        <v/>
      </c>
      <c r="N206" s="55" t="str">
        <f>IF($D$42,[1]!obget([1]!obcall("",$C206,"get",[1]!obMake("","int",COLUMN()))),"")</f>
        <v/>
      </c>
      <c r="O206" s="55" t="str">
        <f>IF($D$42,[1]!obget([1]!obcall("",$C206,"get",[1]!obMake("","int",COLUMN()))),"")</f>
        <v/>
      </c>
      <c r="P206" s="55" t="str">
        <f>IF($D$42,[1]!obget([1]!obcall("",$C206,"get",[1]!obMake("","int",COLUMN()))),"")</f>
        <v/>
      </c>
      <c r="Q206" s="55" t="str">
        <f>IF($D$42,[1]!obget([1]!obcall("",$C206,"get",[1]!obMake("","int",COLUMN()))),"")</f>
        <v/>
      </c>
      <c r="R206" s="55" t="str">
        <f>IF($D$42,[1]!obget([1]!obcall("",$C206,"get",[1]!obMake("","int",COLUMN()))),"")</f>
        <v/>
      </c>
      <c r="S206" s="45"/>
      <c r="T206" s="45"/>
      <c r="U206" s="45"/>
      <c r="V206" s="45"/>
      <c r="W206" s="45"/>
      <c r="X206" s="45"/>
      <c r="AH206" s="35"/>
      <c r="AI206" s="35"/>
      <c r="IW206" s="45"/>
      <c r="IX206" s="45"/>
    </row>
    <row r="207" spans="1:258" ht="11.85" customHeight="1" x14ac:dyDescent="0.3">
      <c r="A207" s="45" t="str">
        <f t="shared" si="7"/>
        <v/>
      </c>
      <c r="B207" s="45" t="str">
        <f t="shared" si="8"/>
        <v/>
      </c>
      <c r="C207" s="45" t="str">
        <f>IF($D$42,[1]!obMake("RV"&amp;ROW(),obLibs&amp;"net.finmath.montecarlo.RandomVariable",[1]!obcall("",$C$33,"getInitialMargin",[1]!obMake("","double",$B207),LIBORMarketModel!$J$15,[1]!obMake("","String","EUR"),[1]!obcall("SensitivityMode",$B$7&amp;"$SensitivityMode","valueOf",[1]!obMake("","String",$D$47)),$B$37:$D$37)),"")</f>
        <v/>
      </c>
      <c r="D207" s="69" t="str">
        <f>IF($D$42,[1]!obget([1]!obcall("",$C207,"getAverage")),"")</f>
        <v/>
      </c>
      <c r="E207" s="72" t="str">
        <f>IF(AND($D$41,$F$38&gt;=$B207),[1]!obget([1]!obcall("",[1]!obcall("",$C$33,"getInitialMargin",[1]!obMake("","double",$B207),LIBORMarketModel!$J$15,[1]!obMake("","String","EUR"),[1]!obcall("SensitivityMode",$B$7&amp;"$SensitivityMode","valueOf",[1]!obMake("","String",E$47)),$B$37:$D$37),"getAverage")),"")</f>
        <v/>
      </c>
      <c r="F207" s="72" t="str">
        <f>IF(AND($D$40,$F$38&gt;=$B207),[1]!obget([1]!obcall("",[1]!obcall("",$C$33,"getInitialMargin",[1]!obMake("","double",$B207),LIBORMarketModel!$J$15,[1]!obMake("","String","EUR"),[1]!obcall("SensitivityMode",$B$7&amp;"$SensitivityMode","valueOf",[1]!obMake("","String",F$47)),$B$37:$D$37),"getAverage")),"")</f>
        <v/>
      </c>
      <c r="G207" s="70" t="str">
        <f>IF($D$42,[1]!obget([1]!obcall("",$C207,"getQuantile",[1]!obMake("","double",G$47))),"")</f>
        <v/>
      </c>
      <c r="H207" s="70" t="str">
        <f>IF($D$42,[1]!obget([1]!obcall("",$C207,"getQuantile",[1]!obMake("","double",H$47))),"")</f>
        <v/>
      </c>
      <c r="I207" s="70" t="str">
        <f>IF($D$42,[1]!obget([1]!obcall("",$C207,"get",[1]!obMake("","int",COLUMN()))),"")</f>
        <v/>
      </c>
      <c r="J207" s="55" t="str">
        <f>IF($D$42,[1]!obget([1]!obcall("",$C207,"get",[1]!obMake("","int",COLUMN()))),"")</f>
        <v/>
      </c>
      <c r="K207" s="55" t="str">
        <f>IF($D$42,[1]!obget([1]!obcall("",$C207,"get",[1]!obMake("","int",COLUMN()))),"")</f>
        <v/>
      </c>
      <c r="L207" s="55" t="str">
        <f>IF($D$42,[1]!obget([1]!obcall("",$C207,"get",[1]!obMake("","int",COLUMN()))),"")</f>
        <v/>
      </c>
      <c r="M207" s="55" t="str">
        <f>IF($D$42,[1]!obget([1]!obcall("",$C207,"get",[1]!obMake("","int",COLUMN()))),"")</f>
        <v/>
      </c>
      <c r="N207" s="55" t="str">
        <f>IF($D$42,[1]!obget([1]!obcall("",$C207,"get",[1]!obMake("","int",COLUMN()))),"")</f>
        <v/>
      </c>
      <c r="O207" s="55" t="str">
        <f>IF($D$42,[1]!obget([1]!obcall("",$C207,"get",[1]!obMake("","int",COLUMN()))),"")</f>
        <v/>
      </c>
      <c r="P207" s="55" t="str">
        <f>IF($D$42,[1]!obget([1]!obcall("",$C207,"get",[1]!obMake("","int",COLUMN()))),"")</f>
        <v/>
      </c>
      <c r="Q207" s="55" t="str">
        <f>IF($D$42,[1]!obget([1]!obcall("",$C207,"get",[1]!obMake("","int",COLUMN()))),"")</f>
        <v/>
      </c>
      <c r="R207" s="55" t="str">
        <f>IF($D$42,[1]!obget([1]!obcall("",$C207,"get",[1]!obMake("","int",COLUMN()))),"")</f>
        <v/>
      </c>
      <c r="S207" s="45"/>
      <c r="T207" s="45"/>
      <c r="U207" s="45"/>
      <c r="V207" s="45"/>
      <c r="W207" s="45"/>
      <c r="X207" s="45"/>
      <c r="AH207" s="35"/>
      <c r="AI207" s="35"/>
      <c r="IW207" s="45"/>
      <c r="IX207" s="45"/>
    </row>
    <row r="208" spans="1:258" ht="11.85" customHeight="1" x14ac:dyDescent="0.3">
      <c r="A208" s="45" t="str">
        <f t="shared" si="7"/>
        <v/>
      </c>
      <c r="B208" s="45" t="str">
        <f t="shared" si="8"/>
        <v/>
      </c>
      <c r="C208" s="45" t="str">
        <f>IF($D$42,[1]!obMake("RV"&amp;ROW(),obLibs&amp;"net.finmath.montecarlo.RandomVariable",[1]!obcall("",$C$33,"getInitialMargin",[1]!obMake("","double",$B208),LIBORMarketModel!$J$15,[1]!obMake("","String","EUR"),[1]!obcall("SensitivityMode",$B$7&amp;"$SensitivityMode","valueOf",[1]!obMake("","String",$D$47)),$B$37:$D$37)),"")</f>
        <v/>
      </c>
      <c r="D208" s="69" t="str">
        <f>IF($D$42,[1]!obget([1]!obcall("",$C208,"getAverage")),"")</f>
        <v/>
      </c>
      <c r="E208" s="72" t="str">
        <f>IF(AND($D$41,$F$38&gt;=$B208),[1]!obget([1]!obcall("",[1]!obcall("",$C$33,"getInitialMargin",[1]!obMake("","double",$B208),LIBORMarketModel!$J$15,[1]!obMake("","String","EUR"),[1]!obcall("SensitivityMode",$B$7&amp;"$SensitivityMode","valueOf",[1]!obMake("","String",E$47)),$B$37:$D$37),"getAverage")),"")</f>
        <v/>
      </c>
      <c r="F208" s="72" t="str">
        <f>IF(AND($D$40,$F$38&gt;=$B208),[1]!obget([1]!obcall("",[1]!obcall("",$C$33,"getInitialMargin",[1]!obMake("","double",$B208),LIBORMarketModel!$J$15,[1]!obMake("","String","EUR"),[1]!obcall("SensitivityMode",$B$7&amp;"$SensitivityMode","valueOf",[1]!obMake("","String",F$47)),$B$37:$D$37),"getAverage")),"")</f>
        <v/>
      </c>
      <c r="G208" s="70" t="str">
        <f>IF($D$42,[1]!obget([1]!obcall("",$C208,"getQuantile",[1]!obMake("","double",G$47))),"")</f>
        <v/>
      </c>
      <c r="H208" s="70" t="str">
        <f>IF($D$42,[1]!obget([1]!obcall("",$C208,"getQuantile",[1]!obMake("","double",H$47))),"")</f>
        <v/>
      </c>
      <c r="I208" s="70" t="str">
        <f>IF($D$42,[1]!obget([1]!obcall("",$C208,"get",[1]!obMake("","int",COLUMN()))),"")</f>
        <v/>
      </c>
      <c r="J208" s="55" t="str">
        <f>IF($D$42,[1]!obget([1]!obcall("",$C208,"get",[1]!obMake("","int",COLUMN()))),"")</f>
        <v/>
      </c>
      <c r="K208" s="55" t="str">
        <f>IF($D$42,[1]!obget([1]!obcall("",$C208,"get",[1]!obMake("","int",COLUMN()))),"")</f>
        <v/>
      </c>
      <c r="L208" s="55" t="str">
        <f>IF($D$42,[1]!obget([1]!obcall("",$C208,"get",[1]!obMake("","int",COLUMN()))),"")</f>
        <v/>
      </c>
      <c r="M208" s="55" t="str">
        <f>IF($D$42,[1]!obget([1]!obcall("",$C208,"get",[1]!obMake("","int",COLUMN()))),"")</f>
        <v/>
      </c>
      <c r="N208" s="55" t="str">
        <f>IF($D$42,[1]!obget([1]!obcall("",$C208,"get",[1]!obMake("","int",COLUMN()))),"")</f>
        <v/>
      </c>
      <c r="O208" s="55" t="str">
        <f>IF($D$42,[1]!obget([1]!obcall("",$C208,"get",[1]!obMake("","int",COLUMN()))),"")</f>
        <v/>
      </c>
      <c r="P208" s="55" t="str">
        <f>IF($D$42,[1]!obget([1]!obcall("",$C208,"get",[1]!obMake("","int",COLUMN()))),"")</f>
        <v/>
      </c>
      <c r="Q208" s="55" t="str">
        <f>IF($D$42,[1]!obget([1]!obcall("",$C208,"get",[1]!obMake("","int",COLUMN()))),"")</f>
        <v/>
      </c>
      <c r="R208" s="55" t="str">
        <f>IF($D$42,[1]!obget([1]!obcall("",$C208,"get",[1]!obMake("","int",COLUMN()))),"")</f>
        <v/>
      </c>
      <c r="S208" s="45"/>
      <c r="T208" s="45"/>
      <c r="U208" s="45"/>
      <c r="V208" s="45"/>
      <c r="W208" s="45"/>
      <c r="X208" s="45"/>
      <c r="AH208" s="35"/>
      <c r="AI208" s="35"/>
      <c r="IW208" s="45"/>
      <c r="IX208" s="45"/>
    </row>
    <row r="209" spans="1:258" ht="11.85" customHeight="1" x14ac:dyDescent="0.3">
      <c r="A209" s="45" t="str">
        <f t="shared" si="7"/>
        <v/>
      </c>
      <c r="B209" s="45" t="str">
        <f t="shared" si="8"/>
        <v/>
      </c>
      <c r="C209" s="45" t="str">
        <f>IF($D$42,[1]!obMake("RV"&amp;ROW(),obLibs&amp;"net.finmath.montecarlo.RandomVariable",[1]!obcall("",$C$33,"getInitialMargin",[1]!obMake("","double",$B209),LIBORMarketModel!$J$15,[1]!obMake("","String","EUR"),[1]!obcall("SensitivityMode",$B$7&amp;"$SensitivityMode","valueOf",[1]!obMake("","String",$D$47)),$B$37:$D$37)),"")</f>
        <v/>
      </c>
      <c r="D209" s="69" t="str">
        <f>IF($D$42,[1]!obget([1]!obcall("",$C209,"getAverage")),"")</f>
        <v/>
      </c>
      <c r="E209" s="72" t="str">
        <f>IF(AND($D$41,$F$38&gt;=$B209),[1]!obget([1]!obcall("",[1]!obcall("",$C$33,"getInitialMargin",[1]!obMake("","double",$B209),LIBORMarketModel!$J$15,[1]!obMake("","String","EUR"),[1]!obcall("SensitivityMode",$B$7&amp;"$SensitivityMode","valueOf",[1]!obMake("","String",E$47)),$B$37:$D$37),"getAverage")),"")</f>
        <v/>
      </c>
      <c r="F209" s="72" t="str">
        <f>IF(AND($D$40,$F$38&gt;=$B209),[1]!obget([1]!obcall("",[1]!obcall("",$C$33,"getInitialMargin",[1]!obMake("","double",$B209),LIBORMarketModel!$J$15,[1]!obMake("","String","EUR"),[1]!obcall("SensitivityMode",$B$7&amp;"$SensitivityMode","valueOf",[1]!obMake("","String",F$47)),$B$37:$D$37),"getAverage")),"")</f>
        <v/>
      </c>
      <c r="G209" s="70" t="str">
        <f>IF($D$42,[1]!obget([1]!obcall("",$C209,"getQuantile",[1]!obMake("","double",G$47))),"")</f>
        <v/>
      </c>
      <c r="H209" s="70" t="str">
        <f>IF($D$42,[1]!obget([1]!obcall("",$C209,"getQuantile",[1]!obMake("","double",H$47))),"")</f>
        <v/>
      </c>
      <c r="I209" s="70" t="str">
        <f>IF($D$42,[1]!obget([1]!obcall("",$C209,"get",[1]!obMake("","int",COLUMN()))),"")</f>
        <v/>
      </c>
      <c r="J209" s="55" t="str">
        <f>IF($D$42,[1]!obget([1]!obcall("",$C209,"get",[1]!obMake("","int",COLUMN()))),"")</f>
        <v/>
      </c>
      <c r="K209" s="55" t="str">
        <f>IF($D$42,[1]!obget([1]!obcall("",$C209,"get",[1]!obMake("","int",COLUMN()))),"")</f>
        <v/>
      </c>
      <c r="L209" s="55" t="str">
        <f>IF($D$42,[1]!obget([1]!obcall("",$C209,"get",[1]!obMake("","int",COLUMN()))),"")</f>
        <v/>
      </c>
      <c r="M209" s="55" t="str">
        <f>IF($D$42,[1]!obget([1]!obcall("",$C209,"get",[1]!obMake("","int",COLUMN()))),"")</f>
        <v/>
      </c>
      <c r="N209" s="55" t="str">
        <f>IF($D$42,[1]!obget([1]!obcall("",$C209,"get",[1]!obMake("","int",COLUMN()))),"")</f>
        <v/>
      </c>
      <c r="O209" s="55" t="str">
        <f>IF($D$42,[1]!obget([1]!obcall("",$C209,"get",[1]!obMake("","int",COLUMN()))),"")</f>
        <v/>
      </c>
      <c r="P209" s="55" t="str">
        <f>IF($D$42,[1]!obget([1]!obcall("",$C209,"get",[1]!obMake("","int",COLUMN()))),"")</f>
        <v/>
      </c>
      <c r="Q209" s="55" t="str">
        <f>IF($D$42,[1]!obget([1]!obcall("",$C209,"get",[1]!obMake("","int",COLUMN()))),"")</f>
        <v/>
      </c>
      <c r="R209" s="55" t="str">
        <f>IF($D$42,[1]!obget([1]!obcall("",$C209,"get",[1]!obMake("","int",COLUMN()))),"")</f>
        <v/>
      </c>
      <c r="S209" s="45"/>
      <c r="T209" s="45"/>
      <c r="U209" s="45"/>
      <c r="V209" s="45"/>
      <c r="W209" s="45"/>
      <c r="X209" s="45"/>
      <c r="AH209" s="35"/>
      <c r="AI209" s="35"/>
      <c r="IW209" s="45"/>
      <c r="IX209" s="45"/>
    </row>
    <row r="210" spans="1:258" ht="11.85" customHeight="1" x14ac:dyDescent="0.3">
      <c r="A210" s="45" t="str">
        <f t="shared" si="7"/>
        <v/>
      </c>
      <c r="B210" s="45" t="str">
        <f t="shared" si="8"/>
        <v/>
      </c>
      <c r="C210" s="45" t="str">
        <f>IF($D$42,[1]!obMake("RV"&amp;ROW(),obLibs&amp;"net.finmath.montecarlo.RandomVariable",[1]!obcall("",$C$33,"getInitialMargin",[1]!obMake("","double",$B210),LIBORMarketModel!$J$15,[1]!obMake("","String","EUR"),[1]!obcall("SensitivityMode",$B$7&amp;"$SensitivityMode","valueOf",[1]!obMake("","String",$D$47)),$B$37:$D$37)),"")</f>
        <v/>
      </c>
      <c r="D210" s="69" t="str">
        <f>IF($D$42,[1]!obget([1]!obcall("",$C210,"getAverage")),"")</f>
        <v/>
      </c>
      <c r="E210" s="72" t="str">
        <f>IF(AND($D$41,$F$38&gt;=$B210),[1]!obget([1]!obcall("",[1]!obcall("",$C$33,"getInitialMargin",[1]!obMake("","double",$B210),LIBORMarketModel!$J$15,[1]!obMake("","String","EUR"),[1]!obcall("SensitivityMode",$B$7&amp;"$SensitivityMode","valueOf",[1]!obMake("","String",E$47)),$B$37:$D$37),"getAverage")),"")</f>
        <v/>
      </c>
      <c r="F210" s="72" t="str">
        <f>IF(AND($D$40,$F$38&gt;=$B210),[1]!obget([1]!obcall("",[1]!obcall("",$C$33,"getInitialMargin",[1]!obMake("","double",$B210),LIBORMarketModel!$J$15,[1]!obMake("","String","EUR"),[1]!obcall("SensitivityMode",$B$7&amp;"$SensitivityMode","valueOf",[1]!obMake("","String",F$47)),$B$37:$D$37),"getAverage")),"")</f>
        <v/>
      </c>
      <c r="G210" s="70" t="str">
        <f>IF($D$42,[1]!obget([1]!obcall("",$C210,"getQuantile",[1]!obMake("","double",G$47))),"")</f>
        <v/>
      </c>
      <c r="H210" s="70" t="str">
        <f>IF($D$42,[1]!obget([1]!obcall("",$C210,"getQuantile",[1]!obMake("","double",H$47))),"")</f>
        <v/>
      </c>
      <c r="I210" s="70" t="str">
        <f>IF($D$42,[1]!obget([1]!obcall("",$C210,"get",[1]!obMake("","int",COLUMN()))),"")</f>
        <v/>
      </c>
      <c r="J210" s="55" t="str">
        <f>IF($D$42,[1]!obget([1]!obcall("",$C210,"get",[1]!obMake("","int",COLUMN()))),"")</f>
        <v/>
      </c>
      <c r="K210" s="55" t="str">
        <f>IF($D$42,[1]!obget([1]!obcall("",$C210,"get",[1]!obMake("","int",COLUMN()))),"")</f>
        <v/>
      </c>
      <c r="L210" s="55" t="str">
        <f>IF($D$42,[1]!obget([1]!obcall("",$C210,"get",[1]!obMake("","int",COLUMN()))),"")</f>
        <v/>
      </c>
      <c r="M210" s="55" t="str">
        <f>IF($D$42,[1]!obget([1]!obcall("",$C210,"get",[1]!obMake("","int",COLUMN()))),"")</f>
        <v/>
      </c>
      <c r="N210" s="55" t="str">
        <f>IF($D$42,[1]!obget([1]!obcall("",$C210,"get",[1]!obMake("","int",COLUMN()))),"")</f>
        <v/>
      </c>
      <c r="O210" s="55" t="str">
        <f>IF($D$42,[1]!obget([1]!obcall("",$C210,"get",[1]!obMake("","int",COLUMN()))),"")</f>
        <v/>
      </c>
      <c r="P210" s="55" t="str">
        <f>IF($D$42,[1]!obget([1]!obcall("",$C210,"get",[1]!obMake("","int",COLUMN()))),"")</f>
        <v/>
      </c>
      <c r="Q210" s="55" t="str">
        <f>IF($D$42,[1]!obget([1]!obcall("",$C210,"get",[1]!obMake("","int",COLUMN()))),"")</f>
        <v/>
      </c>
      <c r="R210" s="55" t="str">
        <f>IF($D$42,[1]!obget([1]!obcall("",$C210,"get",[1]!obMake("","int",COLUMN()))),"")</f>
        <v/>
      </c>
      <c r="S210" s="45"/>
      <c r="T210" s="45"/>
      <c r="U210" s="45"/>
      <c r="V210" s="45"/>
      <c r="W210" s="45"/>
      <c r="X210" s="45"/>
      <c r="AH210" s="35"/>
      <c r="AI210" s="35"/>
      <c r="IW210" s="45"/>
      <c r="IX210" s="45"/>
    </row>
    <row r="211" spans="1:258" ht="11.85" customHeight="1" x14ac:dyDescent="0.3">
      <c r="A211" s="45" t="str">
        <f t="shared" si="7"/>
        <v/>
      </c>
      <c r="B211" s="45" t="str">
        <f t="shared" si="8"/>
        <v/>
      </c>
      <c r="C211" s="45" t="str">
        <f>IF($D$42,[1]!obMake("RV"&amp;ROW(),obLibs&amp;"net.finmath.montecarlo.RandomVariable",[1]!obcall("",$C$33,"getInitialMargin",[1]!obMake("","double",$B211),LIBORMarketModel!$J$15,[1]!obMake("","String","EUR"),[1]!obcall("SensitivityMode",$B$7&amp;"$SensitivityMode","valueOf",[1]!obMake("","String",$D$47)),$B$37:$D$37)),"")</f>
        <v/>
      </c>
      <c r="D211" s="69" t="str">
        <f>IF($D$42,[1]!obget([1]!obcall("",$C211,"getAverage")),"")</f>
        <v/>
      </c>
      <c r="E211" s="72" t="str">
        <f>IF(AND($D$41,$F$38&gt;=$B211),[1]!obget([1]!obcall("",[1]!obcall("",$C$33,"getInitialMargin",[1]!obMake("","double",$B211),LIBORMarketModel!$J$15,[1]!obMake("","String","EUR"),[1]!obcall("SensitivityMode",$B$7&amp;"$SensitivityMode","valueOf",[1]!obMake("","String",E$47)),$B$37:$D$37),"getAverage")),"")</f>
        <v/>
      </c>
      <c r="F211" s="72" t="str">
        <f>IF(AND($D$40,$F$38&gt;=$B211),[1]!obget([1]!obcall("",[1]!obcall("",$C$33,"getInitialMargin",[1]!obMake("","double",$B211),LIBORMarketModel!$J$15,[1]!obMake("","String","EUR"),[1]!obcall("SensitivityMode",$B$7&amp;"$SensitivityMode","valueOf",[1]!obMake("","String",F$47)),$B$37:$D$37),"getAverage")),"")</f>
        <v/>
      </c>
      <c r="G211" s="70" t="str">
        <f>IF($D$42,[1]!obget([1]!obcall("",$C211,"getQuantile",[1]!obMake("","double",G$47))),"")</f>
        <v/>
      </c>
      <c r="H211" s="70" t="str">
        <f>IF($D$42,[1]!obget([1]!obcall("",$C211,"getQuantile",[1]!obMake("","double",H$47))),"")</f>
        <v/>
      </c>
      <c r="I211" s="70" t="str">
        <f>IF($D$42,[1]!obget([1]!obcall("",$C211,"get",[1]!obMake("","int",COLUMN()))),"")</f>
        <v/>
      </c>
      <c r="J211" s="55" t="str">
        <f>IF($D$42,[1]!obget([1]!obcall("",$C211,"get",[1]!obMake("","int",COLUMN()))),"")</f>
        <v/>
      </c>
      <c r="K211" s="55" t="str">
        <f>IF($D$42,[1]!obget([1]!obcall("",$C211,"get",[1]!obMake("","int",COLUMN()))),"")</f>
        <v/>
      </c>
      <c r="L211" s="55" t="str">
        <f>IF($D$42,[1]!obget([1]!obcall("",$C211,"get",[1]!obMake("","int",COLUMN()))),"")</f>
        <v/>
      </c>
      <c r="M211" s="55" t="str">
        <f>IF($D$42,[1]!obget([1]!obcall("",$C211,"get",[1]!obMake("","int",COLUMN()))),"")</f>
        <v/>
      </c>
      <c r="N211" s="55" t="str">
        <f>IF($D$42,[1]!obget([1]!obcall("",$C211,"get",[1]!obMake("","int",COLUMN()))),"")</f>
        <v/>
      </c>
      <c r="O211" s="55" t="str">
        <f>IF($D$42,[1]!obget([1]!obcall("",$C211,"get",[1]!obMake("","int",COLUMN()))),"")</f>
        <v/>
      </c>
      <c r="P211" s="55" t="str">
        <f>IF($D$42,[1]!obget([1]!obcall("",$C211,"get",[1]!obMake("","int",COLUMN()))),"")</f>
        <v/>
      </c>
      <c r="Q211" s="55" t="str">
        <f>IF($D$42,[1]!obget([1]!obcall("",$C211,"get",[1]!obMake("","int",COLUMN()))),"")</f>
        <v/>
      </c>
      <c r="R211" s="55" t="str">
        <f>IF($D$42,[1]!obget([1]!obcall("",$C211,"get",[1]!obMake("","int",COLUMN()))),"")</f>
        <v/>
      </c>
      <c r="S211" s="45"/>
      <c r="T211" s="45"/>
      <c r="U211" s="45"/>
      <c r="V211" s="45"/>
      <c r="W211" s="45"/>
      <c r="X211" s="45"/>
      <c r="AH211" s="35"/>
      <c r="AI211" s="35"/>
      <c r="IW211" s="45"/>
      <c r="IX211" s="45"/>
    </row>
    <row r="212" spans="1:258" ht="11.85" customHeight="1" x14ac:dyDescent="0.3">
      <c r="A212" s="45" t="str">
        <f t="shared" si="7"/>
        <v/>
      </c>
      <c r="B212" s="45" t="str">
        <f t="shared" si="8"/>
        <v/>
      </c>
      <c r="C212" s="45" t="str">
        <f>IF($D$42,[1]!obMake("RV"&amp;ROW(),obLibs&amp;"net.finmath.montecarlo.RandomVariable",[1]!obcall("",$C$33,"getInitialMargin",[1]!obMake("","double",$B212),LIBORMarketModel!$J$15,[1]!obMake("","String","EUR"),[1]!obcall("SensitivityMode",$B$7&amp;"$SensitivityMode","valueOf",[1]!obMake("","String",$D$47)),$B$37:$D$37)),"")</f>
        <v/>
      </c>
      <c r="D212" s="69" t="str">
        <f>IF($D$42,[1]!obget([1]!obcall("",$C212,"getAverage")),"")</f>
        <v/>
      </c>
      <c r="E212" s="72" t="str">
        <f>IF(AND($D$41,$F$38&gt;=$B212),[1]!obget([1]!obcall("",[1]!obcall("",$C$33,"getInitialMargin",[1]!obMake("","double",$B212),LIBORMarketModel!$J$15,[1]!obMake("","String","EUR"),[1]!obcall("SensitivityMode",$B$7&amp;"$SensitivityMode","valueOf",[1]!obMake("","String",E$47)),$B$37:$D$37),"getAverage")),"")</f>
        <v/>
      </c>
      <c r="F212" s="72" t="str">
        <f>IF(AND($D$40,$F$38&gt;=$B212),[1]!obget([1]!obcall("",[1]!obcall("",$C$33,"getInitialMargin",[1]!obMake("","double",$B212),LIBORMarketModel!$J$15,[1]!obMake("","String","EUR"),[1]!obcall("SensitivityMode",$B$7&amp;"$SensitivityMode","valueOf",[1]!obMake("","String",F$47)),$B$37:$D$37),"getAverage")),"")</f>
        <v/>
      </c>
      <c r="G212" s="70" t="str">
        <f>IF($D$42,[1]!obget([1]!obcall("",$C212,"getQuantile",[1]!obMake("","double",G$47))),"")</f>
        <v/>
      </c>
      <c r="H212" s="70" t="str">
        <f>IF($D$42,[1]!obget([1]!obcall("",$C212,"getQuantile",[1]!obMake("","double",H$47))),"")</f>
        <v/>
      </c>
      <c r="I212" s="70" t="str">
        <f>IF($D$42,[1]!obget([1]!obcall("",$C212,"get",[1]!obMake("","int",COLUMN()))),"")</f>
        <v/>
      </c>
      <c r="J212" s="55" t="str">
        <f>IF($D$42,[1]!obget([1]!obcall("",$C212,"get",[1]!obMake("","int",COLUMN()))),"")</f>
        <v/>
      </c>
      <c r="K212" s="55" t="str">
        <f>IF($D$42,[1]!obget([1]!obcall("",$C212,"get",[1]!obMake("","int",COLUMN()))),"")</f>
        <v/>
      </c>
      <c r="L212" s="55" t="str">
        <f>IF($D$42,[1]!obget([1]!obcall("",$C212,"get",[1]!obMake("","int",COLUMN()))),"")</f>
        <v/>
      </c>
      <c r="M212" s="55" t="str">
        <f>IF($D$42,[1]!obget([1]!obcall("",$C212,"get",[1]!obMake("","int",COLUMN()))),"")</f>
        <v/>
      </c>
      <c r="N212" s="55" t="str">
        <f>IF($D$42,[1]!obget([1]!obcall("",$C212,"get",[1]!obMake("","int",COLUMN()))),"")</f>
        <v/>
      </c>
      <c r="O212" s="55" t="str">
        <f>IF($D$42,[1]!obget([1]!obcall("",$C212,"get",[1]!obMake("","int",COLUMN()))),"")</f>
        <v/>
      </c>
      <c r="P212" s="55" t="str">
        <f>IF($D$42,[1]!obget([1]!obcall("",$C212,"get",[1]!obMake("","int",COLUMN()))),"")</f>
        <v/>
      </c>
      <c r="Q212" s="55" t="str">
        <f>IF($D$42,[1]!obget([1]!obcall("",$C212,"get",[1]!obMake("","int",COLUMN()))),"")</f>
        <v/>
      </c>
      <c r="R212" s="55" t="str">
        <f>IF($D$42,[1]!obget([1]!obcall("",$C212,"get",[1]!obMake("","int",COLUMN()))),"")</f>
        <v/>
      </c>
      <c r="S212" s="45"/>
      <c r="T212" s="45"/>
      <c r="U212" s="45"/>
      <c r="V212" s="45"/>
      <c r="W212" s="45"/>
      <c r="X212" s="45"/>
      <c r="AH212" s="35"/>
      <c r="AI212" s="35"/>
      <c r="IW212" s="45"/>
      <c r="IX212" s="45"/>
    </row>
    <row r="213" spans="1:258" ht="11.85" customHeight="1" x14ac:dyDescent="0.3">
      <c r="A213" s="45" t="str">
        <f t="shared" si="7"/>
        <v/>
      </c>
      <c r="B213" s="45" t="str">
        <f t="shared" si="8"/>
        <v/>
      </c>
      <c r="C213" s="45" t="str">
        <f>IF($D$42,[1]!obMake("RV"&amp;ROW(),obLibs&amp;"net.finmath.montecarlo.RandomVariable",[1]!obcall("",$C$33,"getInitialMargin",[1]!obMake("","double",$B213),LIBORMarketModel!$J$15,[1]!obMake("","String","EUR"),[1]!obcall("SensitivityMode",$B$7&amp;"$SensitivityMode","valueOf",[1]!obMake("","String",$D$47)),$B$37:$D$37)),"")</f>
        <v/>
      </c>
      <c r="D213" s="69" t="str">
        <f>IF($D$42,[1]!obget([1]!obcall("",$C213,"getAverage")),"")</f>
        <v/>
      </c>
      <c r="E213" s="72" t="str">
        <f>IF(AND($D$41,$F$38&gt;=$B213),[1]!obget([1]!obcall("",[1]!obcall("",$C$33,"getInitialMargin",[1]!obMake("","double",$B213),LIBORMarketModel!$J$15,[1]!obMake("","String","EUR"),[1]!obcall("SensitivityMode",$B$7&amp;"$SensitivityMode","valueOf",[1]!obMake("","String",E$47)),$B$37:$D$37),"getAverage")),"")</f>
        <v/>
      </c>
      <c r="F213" s="72" t="str">
        <f>IF(AND($D$40,$F$38&gt;=$B213),[1]!obget([1]!obcall("",[1]!obcall("",$C$33,"getInitialMargin",[1]!obMake("","double",$B213),LIBORMarketModel!$J$15,[1]!obMake("","String","EUR"),[1]!obcall("SensitivityMode",$B$7&amp;"$SensitivityMode","valueOf",[1]!obMake("","String",F$47)),$B$37:$D$37),"getAverage")),"")</f>
        <v/>
      </c>
      <c r="G213" s="70" t="str">
        <f>IF($D$42,[1]!obget([1]!obcall("",$C213,"getQuantile",[1]!obMake("","double",G$47))),"")</f>
        <v/>
      </c>
      <c r="H213" s="70" t="str">
        <f>IF($D$42,[1]!obget([1]!obcall("",$C213,"getQuantile",[1]!obMake("","double",H$47))),"")</f>
        <v/>
      </c>
      <c r="I213" s="70" t="str">
        <f>IF($D$42,[1]!obget([1]!obcall("",$C213,"get",[1]!obMake("","int",COLUMN()))),"")</f>
        <v/>
      </c>
      <c r="J213" s="55" t="str">
        <f>IF($D$42,[1]!obget([1]!obcall("",$C213,"get",[1]!obMake("","int",COLUMN()))),"")</f>
        <v/>
      </c>
      <c r="K213" s="55" t="str">
        <f>IF($D$42,[1]!obget([1]!obcall("",$C213,"get",[1]!obMake("","int",COLUMN()))),"")</f>
        <v/>
      </c>
      <c r="L213" s="55" t="str">
        <f>IF($D$42,[1]!obget([1]!obcall("",$C213,"get",[1]!obMake("","int",COLUMN()))),"")</f>
        <v/>
      </c>
      <c r="M213" s="55" t="str">
        <f>IF($D$42,[1]!obget([1]!obcall("",$C213,"get",[1]!obMake("","int",COLUMN()))),"")</f>
        <v/>
      </c>
      <c r="N213" s="55" t="str">
        <f>IF($D$42,[1]!obget([1]!obcall("",$C213,"get",[1]!obMake("","int",COLUMN()))),"")</f>
        <v/>
      </c>
      <c r="O213" s="55" t="str">
        <f>IF($D$42,[1]!obget([1]!obcall("",$C213,"get",[1]!obMake("","int",COLUMN()))),"")</f>
        <v/>
      </c>
      <c r="P213" s="55" t="str">
        <f>IF($D$42,[1]!obget([1]!obcall("",$C213,"get",[1]!obMake("","int",COLUMN()))),"")</f>
        <v/>
      </c>
      <c r="Q213" s="55" t="str">
        <f>IF($D$42,[1]!obget([1]!obcall("",$C213,"get",[1]!obMake("","int",COLUMN()))),"")</f>
        <v/>
      </c>
      <c r="R213" s="55" t="str">
        <f>IF($D$42,[1]!obget([1]!obcall("",$C213,"get",[1]!obMake("","int",COLUMN()))),"")</f>
        <v/>
      </c>
      <c r="S213" s="45"/>
      <c r="T213" s="45"/>
      <c r="U213" s="45"/>
      <c r="V213" s="45"/>
      <c r="W213" s="45"/>
      <c r="X213" s="45"/>
      <c r="AH213" s="35"/>
      <c r="AI213" s="35"/>
      <c r="IW213" s="45"/>
      <c r="IX213" s="45"/>
    </row>
    <row r="214" spans="1:258" ht="11.85" customHeight="1" x14ac:dyDescent="0.3">
      <c r="A214" s="45" t="str">
        <f t="shared" si="7"/>
        <v/>
      </c>
      <c r="B214" s="45" t="str">
        <f t="shared" si="8"/>
        <v/>
      </c>
      <c r="C214" s="45" t="str">
        <f>IF($D$42,[1]!obMake("RV"&amp;ROW(),obLibs&amp;"net.finmath.montecarlo.RandomVariable",[1]!obcall("",$C$33,"getInitialMargin",[1]!obMake("","double",$B214),LIBORMarketModel!$J$15,[1]!obMake("","String","EUR"),[1]!obcall("SensitivityMode",$B$7&amp;"$SensitivityMode","valueOf",[1]!obMake("","String",$D$47)),$B$37:$D$37)),"")</f>
        <v/>
      </c>
      <c r="D214" s="69" t="str">
        <f>IF($D$42,[1]!obget([1]!obcall("",$C214,"getAverage")),"")</f>
        <v/>
      </c>
      <c r="E214" s="72" t="str">
        <f>IF(AND($D$41,$F$38&gt;=$B214),[1]!obget([1]!obcall("",[1]!obcall("",$C$33,"getInitialMargin",[1]!obMake("","double",$B214),LIBORMarketModel!$J$15,[1]!obMake("","String","EUR"),[1]!obcall("SensitivityMode",$B$7&amp;"$SensitivityMode","valueOf",[1]!obMake("","String",E$47)),$B$37:$D$37),"getAverage")),"")</f>
        <v/>
      </c>
      <c r="F214" s="72" t="str">
        <f>IF(AND($D$40,$F$38&gt;=$B214),[1]!obget([1]!obcall("",[1]!obcall("",$C$33,"getInitialMargin",[1]!obMake("","double",$B214),LIBORMarketModel!$J$15,[1]!obMake("","String","EUR"),[1]!obcall("SensitivityMode",$B$7&amp;"$SensitivityMode","valueOf",[1]!obMake("","String",F$47)),$B$37:$D$37),"getAverage")),"")</f>
        <v/>
      </c>
      <c r="G214" s="70" t="str">
        <f>IF($D$42,[1]!obget([1]!obcall("",$C214,"getQuantile",[1]!obMake("","double",G$47))),"")</f>
        <v/>
      </c>
      <c r="H214" s="70" t="str">
        <f>IF($D$42,[1]!obget([1]!obcall("",$C214,"getQuantile",[1]!obMake("","double",H$47))),"")</f>
        <v/>
      </c>
      <c r="I214" s="70" t="str">
        <f>IF($D$42,[1]!obget([1]!obcall("",$C214,"get",[1]!obMake("","int",COLUMN()))),"")</f>
        <v/>
      </c>
      <c r="J214" s="55" t="str">
        <f>IF($D$42,[1]!obget([1]!obcall("",$C214,"get",[1]!obMake("","int",COLUMN()))),"")</f>
        <v/>
      </c>
      <c r="K214" s="55" t="str">
        <f>IF($D$42,[1]!obget([1]!obcall("",$C214,"get",[1]!obMake("","int",COLUMN()))),"")</f>
        <v/>
      </c>
      <c r="L214" s="55" t="str">
        <f>IF($D$42,[1]!obget([1]!obcall("",$C214,"get",[1]!obMake("","int",COLUMN()))),"")</f>
        <v/>
      </c>
      <c r="M214" s="55" t="str">
        <f>IF($D$42,[1]!obget([1]!obcall("",$C214,"get",[1]!obMake("","int",COLUMN()))),"")</f>
        <v/>
      </c>
      <c r="N214" s="55" t="str">
        <f>IF($D$42,[1]!obget([1]!obcall("",$C214,"get",[1]!obMake("","int",COLUMN()))),"")</f>
        <v/>
      </c>
      <c r="O214" s="55" t="str">
        <f>IF($D$42,[1]!obget([1]!obcall("",$C214,"get",[1]!obMake("","int",COLUMN()))),"")</f>
        <v/>
      </c>
      <c r="P214" s="55" t="str">
        <f>IF($D$42,[1]!obget([1]!obcall("",$C214,"get",[1]!obMake("","int",COLUMN()))),"")</f>
        <v/>
      </c>
      <c r="Q214" s="55" t="str">
        <f>IF($D$42,[1]!obget([1]!obcall("",$C214,"get",[1]!obMake("","int",COLUMN()))),"")</f>
        <v/>
      </c>
      <c r="R214" s="55" t="str">
        <f>IF($D$42,[1]!obget([1]!obcall("",$C214,"get",[1]!obMake("","int",COLUMN()))),"")</f>
        <v/>
      </c>
      <c r="S214" s="45"/>
      <c r="T214" s="45"/>
      <c r="U214" s="45"/>
      <c r="V214" s="45"/>
      <c r="W214" s="45"/>
      <c r="X214" s="45"/>
      <c r="AH214" s="35"/>
      <c r="AI214" s="35"/>
      <c r="IW214" s="45"/>
      <c r="IX214" s="45"/>
    </row>
    <row r="215" spans="1:258" ht="11.85" customHeight="1" x14ac:dyDescent="0.3">
      <c r="A215" s="45" t="str">
        <f t="shared" si="7"/>
        <v/>
      </c>
      <c r="B215" s="45" t="str">
        <f t="shared" si="8"/>
        <v/>
      </c>
      <c r="C215" s="45" t="str">
        <f>IF($D$42,[1]!obMake("RV"&amp;ROW(),obLibs&amp;"net.finmath.montecarlo.RandomVariable",[1]!obcall("",$C$33,"getInitialMargin",[1]!obMake("","double",$B215),LIBORMarketModel!$J$15,[1]!obMake("","String","EUR"),[1]!obcall("SensitivityMode",$B$7&amp;"$SensitivityMode","valueOf",[1]!obMake("","String",$D$47)),$B$37:$D$37)),"")</f>
        <v/>
      </c>
      <c r="D215" s="69" t="str">
        <f>IF($D$42,[1]!obget([1]!obcall("",$C215,"getAverage")),"")</f>
        <v/>
      </c>
      <c r="E215" s="72" t="str">
        <f>IF(AND($D$41,$F$38&gt;=$B215),[1]!obget([1]!obcall("",[1]!obcall("",$C$33,"getInitialMargin",[1]!obMake("","double",$B215),LIBORMarketModel!$J$15,[1]!obMake("","String","EUR"),[1]!obcall("SensitivityMode",$B$7&amp;"$SensitivityMode","valueOf",[1]!obMake("","String",E$47)),$B$37:$D$37),"getAverage")),"")</f>
        <v/>
      </c>
      <c r="F215" s="72" t="str">
        <f>IF(AND($D$40,$F$38&gt;=$B215),[1]!obget([1]!obcall("",[1]!obcall("",$C$33,"getInitialMargin",[1]!obMake("","double",$B215),LIBORMarketModel!$J$15,[1]!obMake("","String","EUR"),[1]!obcall("SensitivityMode",$B$7&amp;"$SensitivityMode","valueOf",[1]!obMake("","String",F$47)),$B$37:$D$37),"getAverage")),"")</f>
        <v/>
      </c>
      <c r="G215" s="70" t="str">
        <f>IF($D$42,[1]!obget([1]!obcall("",$C215,"getQuantile",[1]!obMake("","double",G$47))),"")</f>
        <v/>
      </c>
      <c r="H215" s="70" t="str">
        <f>IF($D$42,[1]!obget([1]!obcall("",$C215,"getQuantile",[1]!obMake("","double",H$47))),"")</f>
        <v/>
      </c>
      <c r="I215" s="70" t="str">
        <f>IF($D$42,[1]!obget([1]!obcall("",$C215,"get",[1]!obMake("","int",COLUMN()))),"")</f>
        <v/>
      </c>
      <c r="J215" s="55" t="str">
        <f>IF($D$42,[1]!obget([1]!obcall("",$C215,"get",[1]!obMake("","int",COLUMN()))),"")</f>
        <v/>
      </c>
      <c r="K215" s="55" t="str">
        <f>IF($D$42,[1]!obget([1]!obcall("",$C215,"get",[1]!obMake("","int",COLUMN()))),"")</f>
        <v/>
      </c>
      <c r="L215" s="55" t="str">
        <f>IF($D$42,[1]!obget([1]!obcall("",$C215,"get",[1]!obMake("","int",COLUMN()))),"")</f>
        <v/>
      </c>
      <c r="M215" s="55" t="str">
        <f>IF($D$42,[1]!obget([1]!obcall("",$C215,"get",[1]!obMake("","int",COLUMN()))),"")</f>
        <v/>
      </c>
      <c r="N215" s="55" t="str">
        <f>IF($D$42,[1]!obget([1]!obcall("",$C215,"get",[1]!obMake("","int",COLUMN()))),"")</f>
        <v/>
      </c>
      <c r="O215" s="55" t="str">
        <f>IF($D$42,[1]!obget([1]!obcall("",$C215,"get",[1]!obMake("","int",COLUMN()))),"")</f>
        <v/>
      </c>
      <c r="P215" s="55" t="str">
        <f>IF($D$42,[1]!obget([1]!obcall("",$C215,"get",[1]!obMake("","int",COLUMN()))),"")</f>
        <v/>
      </c>
      <c r="Q215" s="55" t="str">
        <f>IF($D$42,[1]!obget([1]!obcall("",$C215,"get",[1]!obMake("","int",COLUMN()))),"")</f>
        <v/>
      </c>
      <c r="R215" s="55" t="str">
        <f>IF($D$42,[1]!obget([1]!obcall("",$C215,"get",[1]!obMake("","int",COLUMN()))),"")</f>
        <v/>
      </c>
      <c r="S215" s="45"/>
      <c r="T215" s="45"/>
      <c r="U215" s="45"/>
      <c r="V215" s="45"/>
      <c r="W215" s="45"/>
      <c r="X215" s="45"/>
      <c r="AH215" s="35"/>
      <c r="AI215" s="35"/>
      <c r="IW215" s="45"/>
      <c r="IX215" s="45"/>
    </row>
    <row r="216" spans="1:258" ht="11.85" customHeight="1" x14ac:dyDescent="0.3">
      <c r="A216" s="45" t="str">
        <f t="shared" si="7"/>
        <v/>
      </c>
      <c r="B216" s="45" t="str">
        <f t="shared" si="8"/>
        <v/>
      </c>
      <c r="C216" s="45" t="str">
        <f>IF($D$42,[1]!obMake("RV"&amp;ROW(),obLibs&amp;"net.finmath.montecarlo.RandomVariable",[1]!obcall("",$C$33,"getInitialMargin",[1]!obMake("","double",$B216),LIBORMarketModel!$J$15,[1]!obMake("","String","EUR"),[1]!obcall("SensitivityMode",$B$7&amp;"$SensitivityMode","valueOf",[1]!obMake("","String",$D$47)),$B$37:$D$37)),"")</f>
        <v/>
      </c>
      <c r="D216" s="69" t="str">
        <f>IF($D$42,[1]!obget([1]!obcall("",$C216,"getAverage")),"")</f>
        <v/>
      </c>
      <c r="E216" s="72" t="str">
        <f>IF(AND($D$41,$F$38&gt;=$B216),[1]!obget([1]!obcall("",[1]!obcall("",$C$33,"getInitialMargin",[1]!obMake("","double",$B216),LIBORMarketModel!$J$15,[1]!obMake("","String","EUR"),[1]!obcall("SensitivityMode",$B$7&amp;"$SensitivityMode","valueOf",[1]!obMake("","String",E$47)),$B$37:$D$37),"getAverage")),"")</f>
        <v/>
      </c>
      <c r="F216" s="72" t="str">
        <f>IF(AND($D$40,$F$38&gt;=$B216),[1]!obget([1]!obcall("",[1]!obcall("",$C$33,"getInitialMargin",[1]!obMake("","double",$B216),LIBORMarketModel!$J$15,[1]!obMake("","String","EUR"),[1]!obcall("SensitivityMode",$B$7&amp;"$SensitivityMode","valueOf",[1]!obMake("","String",F$47)),$B$37:$D$37),"getAverage")),"")</f>
        <v/>
      </c>
      <c r="G216" s="70" t="str">
        <f>IF($D$42,[1]!obget([1]!obcall("",$C216,"getQuantile",[1]!obMake("","double",G$47))),"")</f>
        <v/>
      </c>
      <c r="H216" s="70" t="str">
        <f>IF($D$42,[1]!obget([1]!obcall("",$C216,"getQuantile",[1]!obMake("","double",H$47))),"")</f>
        <v/>
      </c>
      <c r="I216" s="70" t="str">
        <f>IF($D$42,[1]!obget([1]!obcall("",$C216,"get",[1]!obMake("","int",COLUMN()))),"")</f>
        <v/>
      </c>
      <c r="J216" s="55" t="str">
        <f>IF($D$42,[1]!obget([1]!obcall("",$C216,"get",[1]!obMake("","int",COLUMN()))),"")</f>
        <v/>
      </c>
      <c r="K216" s="55" t="str">
        <f>IF($D$42,[1]!obget([1]!obcall("",$C216,"get",[1]!obMake("","int",COLUMN()))),"")</f>
        <v/>
      </c>
      <c r="L216" s="55" t="str">
        <f>IF($D$42,[1]!obget([1]!obcall("",$C216,"get",[1]!obMake("","int",COLUMN()))),"")</f>
        <v/>
      </c>
      <c r="M216" s="55" t="str">
        <f>IF($D$42,[1]!obget([1]!obcall("",$C216,"get",[1]!obMake("","int",COLUMN()))),"")</f>
        <v/>
      </c>
      <c r="N216" s="55" t="str">
        <f>IF($D$42,[1]!obget([1]!obcall("",$C216,"get",[1]!obMake("","int",COLUMN()))),"")</f>
        <v/>
      </c>
      <c r="O216" s="55" t="str">
        <f>IF($D$42,[1]!obget([1]!obcall("",$C216,"get",[1]!obMake("","int",COLUMN()))),"")</f>
        <v/>
      </c>
      <c r="P216" s="55" t="str">
        <f>IF($D$42,[1]!obget([1]!obcall("",$C216,"get",[1]!obMake("","int",COLUMN()))),"")</f>
        <v/>
      </c>
      <c r="Q216" s="55" t="str">
        <f>IF($D$42,[1]!obget([1]!obcall("",$C216,"get",[1]!obMake("","int",COLUMN()))),"")</f>
        <v/>
      </c>
      <c r="R216" s="55" t="str">
        <f>IF($D$42,[1]!obget([1]!obcall("",$C216,"get",[1]!obMake("","int",COLUMN()))),"")</f>
        <v/>
      </c>
      <c r="S216" s="45"/>
      <c r="T216" s="45"/>
      <c r="U216" s="45"/>
      <c r="V216" s="45"/>
      <c r="W216" s="45"/>
      <c r="X216" s="45"/>
      <c r="AH216" s="35"/>
      <c r="AI216" s="35"/>
      <c r="IW216" s="45"/>
      <c r="IX216" s="45"/>
    </row>
    <row r="217" spans="1:258" ht="11.85" customHeight="1" x14ac:dyDescent="0.3">
      <c r="A217" s="45" t="str">
        <f t="shared" si="7"/>
        <v/>
      </c>
      <c r="B217" s="45" t="str">
        <f t="shared" si="8"/>
        <v/>
      </c>
      <c r="C217" s="45" t="str">
        <f>IF($D$42,[1]!obMake("RV"&amp;ROW(),obLibs&amp;"net.finmath.montecarlo.RandomVariable",[1]!obcall("",$C$33,"getInitialMargin",[1]!obMake("","double",$B217),LIBORMarketModel!$J$15,[1]!obMake("","String","EUR"),[1]!obcall("SensitivityMode",$B$7&amp;"$SensitivityMode","valueOf",[1]!obMake("","String",$D$47)),$B$37:$D$37)),"")</f>
        <v/>
      </c>
      <c r="D217" s="69" t="str">
        <f>IF($D$42,[1]!obget([1]!obcall("",$C217,"getAverage")),"")</f>
        <v/>
      </c>
      <c r="E217" s="72" t="str">
        <f>IF(AND($D$41,$F$38&gt;=$B217),[1]!obget([1]!obcall("",[1]!obcall("",$C$33,"getInitialMargin",[1]!obMake("","double",$B217),LIBORMarketModel!$J$15,[1]!obMake("","String","EUR"),[1]!obcall("SensitivityMode",$B$7&amp;"$SensitivityMode","valueOf",[1]!obMake("","String",E$47)),$B$37:$D$37),"getAverage")),"")</f>
        <v/>
      </c>
      <c r="F217" s="72" t="str">
        <f>IF(AND($D$40,$F$38&gt;=$B217),[1]!obget([1]!obcall("",[1]!obcall("",$C$33,"getInitialMargin",[1]!obMake("","double",$B217),LIBORMarketModel!$J$15,[1]!obMake("","String","EUR"),[1]!obcall("SensitivityMode",$B$7&amp;"$SensitivityMode","valueOf",[1]!obMake("","String",F$47)),$B$37:$D$37),"getAverage")),"")</f>
        <v/>
      </c>
      <c r="G217" s="70" t="str">
        <f>IF($D$42,[1]!obget([1]!obcall("",$C217,"getQuantile",[1]!obMake("","double",G$47))),"")</f>
        <v/>
      </c>
      <c r="H217" s="70" t="str">
        <f>IF($D$42,[1]!obget([1]!obcall("",$C217,"getQuantile",[1]!obMake("","double",H$47))),"")</f>
        <v/>
      </c>
      <c r="I217" s="70" t="str">
        <f>IF($D$42,[1]!obget([1]!obcall("",$C217,"get",[1]!obMake("","int",COLUMN()))),"")</f>
        <v/>
      </c>
      <c r="J217" s="55" t="str">
        <f>IF($D$42,[1]!obget([1]!obcall("",$C217,"get",[1]!obMake("","int",COLUMN()))),"")</f>
        <v/>
      </c>
      <c r="K217" s="55" t="str">
        <f>IF($D$42,[1]!obget([1]!obcall("",$C217,"get",[1]!obMake("","int",COLUMN()))),"")</f>
        <v/>
      </c>
      <c r="L217" s="55" t="str">
        <f>IF($D$42,[1]!obget([1]!obcall("",$C217,"get",[1]!obMake("","int",COLUMN()))),"")</f>
        <v/>
      </c>
      <c r="M217" s="55" t="str">
        <f>IF($D$42,[1]!obget([1]!obcall("",$C217,"get",[1]!obMake("","int",COLUMN()))),"")</f>
        <v/>
      </c>
      <c r="N217" s="55" t="str">
        <f>IF($D$42,[1]!obget([1]!obcall("",$C217,"get",[1]!obMake("","int",COLUMN()))),"")</f>
        <v/>
      </c>
      <c r="O217" s="55" t="str">
        <f>IF($D$42,[1]!obget([1]!obcall("",$C217,"get",[1]!obMake("","int",COLUMN()))),"")</f>
        <v/>
      </c>
      <c r="P217" s="55" t="str">
        <f>IF($D$42,[1]!obget([1]!obcall("",$C217,"get",[1]!obMake("","int",COLUMN()))),"")</f>
        <v/>
      </c>
      <c r="Q217" s="55" t="str">
        <f>IF($D$42,[1]!obget([1]!obcall("",$C217,"get",[1]!obMake("","int",COLUMN()))),"")</f>
        <v/>
      </c>
      <c r="R217" s="55" t="str">
        <f>IF($D$42,[1]!obget([1]!obcall("",$C217,"get",[1]!obMake("","int",COLUMN()))),"")</f>
        <v/>
      </c>
      <c r="S217" s="45"/>
      <c r="T217" s="45"/>
      <c r="U217" s="45"/>
      <c r="V217" s="45"/>
      <c r="W217" s="45"/>
      <c r="X217" s="45"/>
      <c r="AH217" s="35"/>
      <c r="AI217" s="35"/>
      <c r="IW217" s="45"/>
      <c r="IX217" s="45"/>
    </row>
    <row r="218" spans="1:258" ht="11.85" customHeight="1" x14ac:dyDescent="0.3">
      <c r="A218" s="45" t="str">
        <f t="shared" si="7"/>
        <v/>
      </c>
      <c r="B218" s="45" t="str">
        <f t="shared" si="8"/>
        <v/>
      </c>
      <c r="C218" s="45" t="str">
        <f>IF($D$42,[1]!obMake("RV"&amp;ROW(),obLibs&amp;"net.finmath.montecarlo.RandomVariable",[1]!obcall("",$C$33,"getInitialMargin",[1]!obMake("","double",$B218),LIBORMarketModel!$J$15,[1]!obMake("","String","EUR"),[1]!obcall("SensitivityMode",$B$7&amp;"$SensitivityMode","valueOf",[1]!obMake("","String",$D$47)),$B$37:$D$37)),"")</f>
        <v/>
      </c>
      <c r="D218" s="69" t="str">
        <f>IF($D$42,[1]!obget([1]!obcall("",$C218,"getAverage")),"")</f>
        <v/>
      </c>
      <c r="E218" s="72" t="str">
        <f>IF(AND($D$41,$F$38&gt;=$B218),[1]!obget([1]!obcall("",[1]!obcall("",$C$33,"getInitialMargin",[1]!obMake("","double",$B218),LIBORMarketModel!$J$15,[1]!obMake("","String","EUR"),[1]!obcall("SensitivityMode",$B$7&amp;"$SensitivityMode","valueOf",[1]!obMake("","String",E$47)),$B$37:$D$37),"getAverage")),"")</f>
        <v/>
      </c>
      <c r="F218" s="72" t="str">
        <f>IF(AND($D$40,$F$38&gt;=$B218),[1]!obget([1]!obcall("",[1]!obcall("",$C$33,"getInitialMargin",[1]!obMake("","double",$B218),LIBORMarketModel!$J$15,[1]!obMake("","String","EUR"),[1]!obcall("SensitivityMode",$B$7&amp;"$SensitivityMode","valueOf",[1]!obMake("","String",F$47)),$B$37:$D$37),"getAverage")),"")</f>
        <v/>
      </c>
      <c r="G218" s="70" t="str">
        <f>IF($D$42,[1]!obget([1]!obcall("",$C218,"getQuantile",[1]!obMake("","double",G$47))),"")</f>
        <v/>
      </c>
      <c r="H218" s="70" t="str">
        <f>IF($D$42,[1]!obget([1]!obcall("",$C218,"getQuantile",[1]!obMake("","double",H$47))),"")</f>
        <v/>
      </c>
      <c r="I218" s="70" t="str">
        <f>IF($D$42,[1]!obget([1]!obcall("",$C218,"get",[1]!obMake("","int",COLUMN()))),"")</f>
        <v/>
      </c>
      <c r="J218" s="55" t="str">
        <f>IF($D$42,[1]!obget([1]!obcall("",$C218,"get",[1]!obMake("","int",COLUMN()))),"")</f>
        <v/>
      </c>
      <c r="K218" s="55" t="str">
        <f>IF($D$42,[1]!obget([1]!obcall("",$C218,"get",[1]!obMake("","int",COLUMN()))),"")</f>
        <v/>
      </c>
      <c r="L218" s="55" t="str">
        <f>IF($D$42,[1]!obget([1]!obcall("",$C218,"get",[1]!obMake("","int",COLUMN()))),"")</f>
        <v/>
      </c>
      <c r="M218" s="55" t="str">
        <f>IF($D$42,[1]!obget([1]!obcall("",$C218,"get",[1]!obMake("","int",COLUMN()))),"")</f>
        <v/>
      </c>
      <c r="N218" s="55" t="str">
        <f>IF($D$42,[1]!obget([1]!obcall("",$C218,"get",[1]!obMake("","int",COLUMN()))),"")</f>
        <v/>
      </c>
      <c r="O218" s="55" t="str">
        <f>IF($D$42,[1]!obget([1]!obcall("",$C218,"get",[1]!obMake("","int",COLUMN()))),"")</f>
        <v/>
      </c>
      <c r="P218" s="55" t="str">
        <f>IF($D$42,[1]!obget([1]!obcall("",$C218,"get",[1]!obMake("","int",COLUMN()))),"")</f>
        <v/>
      </c>
      <c r="Q218" s="55" t="str">
        <f>IF($D$42,[1]!obget([1]!obcall("",$C218,"get",[1]!obMake("","int",COLUMN()))),"")</f>
        <v/>
      </c>
      <c r="R218" s="55" t="str">
        <f>IF($D$42,[1]!obget([1]!obcall("",$C218,"get",[1]!obMake("","int",COLUMN()))),"")</f>
        <v/>
      </c>
      <c r="S218" s="45"/>
      <c r="T218" s="45"/>
      <c r="U218" s="45"/>
      <c r="V218" s="45"/>
      <c r="W218" s="45"/>
      <c r="X218" s="45"/>
      <c r="AH218" s="35"/>
      <c r="AI218" s="35"/>
      <c r="IW218" s="45"/>
      <c r="IX218" s="45"/>
    </row>
    <row r="219" spans="1:258" ht="11.85" customHeight="1" x14ac:dyDescent="0.3">
      <c r="A219" s="45" t="str">
        <f t="shared" si="7"/>
        <v/>
      </c>
      <c r="B219" s="45" t="str">
        <f t="shared" si="8"/>
        <v/>
      </c>
      <c r="C219" s="45" t="str">
        <f>IF($D$42,[1]!obMake("RV"&amp;ROW(),obLibs&amp;"net.finmath.montecarlo.RandomVariable",[1]!obcall("",$C$33,"getInitialMargin",[1]!obMake("","double",$B219),LIBORMarketModel!$J$15,[1]!obMake("","String","EUR"),[1]!obcall("SensitivityMode",$B$7&amp;"$SensitivityMode","valueOf",[1]!obMake("","String",$D$47)),$B$37:$D$37)),"")</f>
        <v/>
      </c>
      <c r="D219" s="69" t="str">
        <f>IF($D$42,[1]!obget([1]!obcall("",$C219,"getAverage")),"")</f>
        <v/>
      </c>
      <c r="E219" s="72" t="str">
        <f>IF(AND($D$41,$F$38&gt;=$B219),[1]!obget([1]!obcall("",[1]!obcall("",$C$33,"getInitialMargin",[1]!obMake("","double",$B219),LIBORMarketModel!$J$15,[1]!obMake("","String","EUR"),[1]!obcall("SensitivityMode",$B$7&amp;"$SensitivityMode","valueOf",[1]!obMake("","String",E$47)),$B$37:$D$37),"getAverage")),"")</f>
        <v/>
      </c>
      <c r="F219" s="72" t="str">
        <f>IF(AND($D$40,$F$38&gt;=$B219),[1]!obget([1]!obcall("",[1]!obcall("",$C$33,"getInitialMargin",[1]!obMake("","double",$B219),LIBORMarketModel!$J$15,[1]!obMake("","String","EUR"),[1]!obcall("SensitivityMode",$B$7&amp;"$SensitivityMode","valueOf",[1]!obMake("","String",F$47)),$B$37:$D$37),"getAverage")),"")</f>
        <v/>
      </c>
      <c r="G219" s="70" t="str">
        <f>IF($D$42,[1]!obget([1]!obcall("",$C219,"getQuantile",[1]!obMake("","double",G$47))),"")</f>
        <v/>
      </c>
      <c r="H219" s="70" t="str">
        <f>IF($D$42,[1]!obget([1]!obcall("",$C219,"getQuantile",[1]!obMake("","double",H$47))),"")</f>
        <v/>
      </c>
      <c r="I219" s="70" t="str">
        <f>IF($D$42,[1]!obget([1]!obcall("",$C219,"get",[1]!obMake("","int",COLUMN()))),"")</f>
        <v/>
      </c>
      <c r="J219" s="55" t="str">
        <f>IF($D$42,[1]!obget([1]!obcall("",$C219,"get",[1]!obMake("","int",COLUMN()))),"")</f>
        <v/>
      </c>
      <c r="K219" s="55" t="str">
        <f>IF($D$42,[1]!obget([1]!obcall("",$C219,"get",[1]!obMake("","int",COLUMN()))),"")</f>
        <v/>
      </c>
      <c r="L219" s="55" t="str">
        <f>IF($D$42,[1]!obget([1]!obcall("",$C219,"get",[1]!obMake("","int",COLUMN()))),"")</f>
        <v/>
      </c>
      <c r="M219" s="55" t="str">
        <f>IF($D$42,[1]!obget([1]!obcall("",$C219,"get",[1]!obMake("","int",COLUMN()))),"")</f>
        <v/>
      </c>
      <c r="N219" s="55" t="str">
        <f>IF($D$42,[1]!obget([1]!obcall("",$C219,"get",[1]!obMake("","int",COLUMN()))),"")</f>
        <v/>
      </c>
      <c r="O219" s="55" t="str">
        <f>IF($D$42,[1]!obget([1]!obcall("",$C219,"get",[1]!obMake("","int",COLUMN()))),"")</f>
        <v/>
      </c>
      <c r="P219" s="55" t="str">
        <f>IF($D$42,[1]!obget([1]!obcall("",$C219,"get",[1]!obMake("","int",COLUMN()))),"")</f>
        <v/>
      </c>
      <c r="Q219" s="55" t="str">
        <f>IF($D$42,[1]!obget([1]!obcall("",$C219,"get",[1]!obMake("","int",COLUMN()))),"")</f>
        <v/>
      </c>
      <c r="R219" s="55" t="str">
        <f>IF($D$42,[1]!obget([1]!obcall("",$C219,"get",[1]!obMake("","int",COLUMN()))),"")</f>
        <v/>
      </c>
      <c r="S219" s="45"/>
      <c r="T219" s="45"/>
      <c r="U219" s="45"/>
      <c r="V219" s="45"/>
      <c r="W219" s="45"/>
      <c r="X219" s="45"/>
      <c r="AH219" s="35"/>
      <c r="AI219" s="35"/>
      <c r="IW219" s="45"/>
      <c r="IX219" s="45"/>
    </row>
    <row r="220" spans="1:258" ht="11.85" customHeight="1" x14ac:dyDescent="0.3">
      <c r="A220" s="45" t="str">
        <f t="shared" si="7"/>
        <v/>
      </c>
      <c r="B220" s="45" t="str">
        <f t="shared" si="8"/>
        <v/>
      </c>
      <c r="C220" s="45" t="str">
        <f>IF($D$42,[1]!obMake("RV"&amp;ROW(),obLibs&amp;"net.finmath.montecarlo.RandomVariable",[1]!obcall("",$C$33,"getInitialMargin",[1]!obMake("","double",$B220),LIBORMarketModel!$J$15,[1]!obMake("","String","EUR"),[1]!obcall("SensitivityMode",$B$7&amp;"$SensitivityMode","valueOf",[1]!obMake("","String",$D$47)),$B$37:$D$37)),"")</f>
        <v/>
      </c>
      <c r="D220" s="69" t="str">
        <f>IF($D$42,[1]!obget([1]!obcall("",$C220,"getAverage")),"")</f>
        <v/>
      </c>
      <c r="E220" s="72" t="str">
        <f>IF(AND($D$41,$F$38&gt;=$B220),[1]!obget([1]!obcall("",[1]!obcall("",$C$33,"getInitialMargin",[1]!obMake("","double",$B220),LIBORMarketModel!$J$15,[1]!obMake("","String","EUR"),[1]!obcall("SensitivityMode",$B$7&amp;"$SensitivityMode","valueOf",[1]!obMake("","String",E$47)),$B$37:$D$37),"getAverage")),"")</f>
        <v/>
      </c>
      <c r="F220" s="72" t="str">
        <f>IF(AND($D$40,$F$38&gt;=$B220),[1]!obget([1]!obcall("",[1]!obcall("",$C$33,"getInitialMargin",[1]!obMake("","double",$B220),LIBORMarketModel!$J$15,[1]!obMake("","String","EUR"),[1]!obcall("SensitivityMode",$B$7&amp;"$SensitivityMode","valueOf",[1]!obMake("","String",F$47)),$B$37:$D$37),"getAverage")),"")</f>
        <v/>
      </c>
      <c r="G220" s="70" t="str">
        <f>IF($D$42,[1]!obget([1]!obcall("",$C220,"getQuantile",[1]!obMake("","double",G$47))),"")</f>
        <v/>
      </c>
      <c r="H220" s="70" t="str">
        <f>IF($D$42,[1]!obget([1]!obcall("",$C220,"getQuantile",[1]!obMake("","double",H$47))),"")</f>
        <v/>
      </c>
      <c r="I220" s="70" t="str">
        <f>IF($D$42,[1]!obget([1]!obcall("",$C220,"get",[1]!obMake("","int",COLUMN()))),"")</f>
        <v/>
      </c>
      <c r="J220" s="55" t="str">
        <f>IF($D$42,[1]!obget([1]!obcall("",$C220,"get",[1]!obMake("","int",COLUMN()))),"")</f>
        <v/>
      </c>
      <c r="K220" s="55" t="str">
        <f>IF($D$42,[1]!obget([1]!obcall("",$C220,"get",[1]!obMake("","int",COLUMN()))),"")</f>
        <v/>
      </c>
      <c r="L220" s="55" t="str">
        <f>IF($D$42,[1]!obget([1]!obcall("",$C220,"get",[1]!obMake("","int",COLUMN()))),"")</f>
        <v/>
      </c>
      <c r="M220" s="55" t="str">
        <f>IF($D$42,[1]!obget([1]!obcall("",$C220,"get",[1]!obMake("","int",COLUMN()))),"")</f>
        <v/>
      </c>
      <c r="N220" s="55" t="str">
        <f>IF($D$42,[1]!obget([1]!obcall("",$C220,"get",[1]!obMake("","int",COLUMN()))),"")</f>
        <v/>
      </c>
      <c r="O220" s="55" t="str">
        <f>IF($D$42,[1]!obget([1]!obcall("",$C220,"get",[1]!obMake("","int",COLUMN()))),"")</f>
        <v/>
      </c>
      <c r="P220" s="55" t="str">
        <f>IF($D$42,[1]!obget([1]!obcall("",$C220,"get",[1]!obMake("","int",COLUMN()))),"")</f>
        <v/>
      </c>
      <c r="Q220" s="55" t="str">
        <f>IF($D$42,[1]!obget([1]!obcall("",$C220,"get",[1]!obMake("","int",COLUMN()))),"")</f>
        <v/>
      </c>
      <c r="R220" s="55" t="str">
        <f>IF($D$42,[1]!obget([1]!obcall("",$C220,"get",[1]!obMake("","int",COLUMN()))),"")</f>
        <v/>
      </c>
      <c r="S220" s="45"/>
      <c r="T220" s="45"/>
      <c r="U220" s="45"/>
      <c r="V220" s="45"/>
      <c r="W220" s="45"/>
      <c r="X220" s="45"/>
      <c r="AH220" s="35"/>
      <c r="AI220" s="35"/>
      <c r="IW220" s="45"/>
      <c r="IX220" s="45"/>
    </row>
    <row r="221" spans="1:258" ht="11.85" customHeight="1" x14ac:dyDescent="0.3">
      <c r="A221" s="45" t="str">
        <f t="shared" si="7"/>
        <v/>
      </c>
      <c r="B221" s="45" t="str">
        <f t="shared" si="8"/>
        <v/>
      </c>
      <c r="C221" s="45" t="str">
        <f>IF($D$42,[1]!obMake("RV"&amp;ROW(),obLibs&amp;"net.finmath.montecarlo.RandomVariable",[1]!obcall("",$C$33,"getInitialMargin",[1]!obMake("","double",$B221),LIBORMarketModel!$J$15,[1]!obMake("","String","EUR"),[1]!obcall("SensitivityMode",$B$7&amp;"$SensitivityMode","valueOf",[1]!obMake("","String",$D$47)),$B$37:$D$37)),"")</f>
        <v/>
      </c>
      <c r="D221" s="69" t="str">
        <f>IF($D$42,[1]!obget([1]!obcall("",$C221,"getAverage")),"")</f>
        <v/>
      </c>
      <c r="E221" s="72" t="str">
        <f>IF(AND($D$41,$F$38&gt;=$B221),[1]!obget([1]!obcall("",[1]!obcall("",$C$33,"getInitialMargin",[1]!obMake("","double",$B221),LIBORMarketModel!$J$15,[1]!obMake("","String","EUR"),[1]!obcall("SensitivityMode",$B$7&amp;"$SensitivityMode","valueOf",[1]!obMake("","String",E$47)),$B$37:$D$37),"getAverage")),"")</f>
        <v/>
      </c>
      <c r="F221" s="72" t="str">
        <f>IF(AND($D$40,$F$38&gt;=$B221),[1]!obget([1]!obcall("",[1]!obcall("",$C$33,"getInitialMargin",[1]!obMake("","double",$B221),LIBORMarketModel!$J$15,[1]!obMake("","String","EUR"),[1]!obcall("SensitivityMode",$B$7&amp;"$SensitivityMode","valueOf",[1]!obMake("","String",F$47)),$B$37:$D$37),"getAverage")),"")</f>
        <v/>
      </c>
      <c r="G221" s="70" t="str">
        <f>IF($D$42,[1]!obget([1]!obcall("",$C221,"getQuantile",[1]!obMake("","double",G$47))),"")</f>
        <v/>
      </c>
      <c r="H221" s="70" t="str">
        <f>IF($D$42,[1]!obget([1]!obcall("",$C221,"getQuantile",[1]!obMake("","double",H$47))),"")</f>
        <v/>
      </c>
      <c r="I221" s="70" t="str">
        <f>IF($D$42,[1]!obget([1]!obcall("",$C221,"get",[1]!obMake("","int",COLUMN()))),"")</f>
        <v/>
      </c>
      <c r="J221" s="55" t="str">
        <f>IF($D$42,[1]!obget([1]!obcall("",$C221,"get",[1]!obMake("","int",COLUMN()))),"")</f>
        <v/>
      </c>
      <c r="K221" s="55" t="str">
        <f>IF($D$42,[1]!obget([1]!obcall("",$C221,"get",[1]!obMake("","int",COLUMN()))),"")</f>
        <v/>
      </c>
      <c r="L221" s="55" t="str">
        <f>IF($D$42,[1]!obget([1]!obcall("",$C221,"get",[1]!obMake("","int",COLUMN()))),"")</f>
        <v/>
      </c>
      <c r="M221" s="55" t="str">
        <f>IF($D$42,[1]!obget([1]!obcall("",$C221,"get",[1]!obMake("","int",COLUMN()))),"")</f>
        <v/>
      </c>
      <c r="N221" s="55" t="str">
        <f>IF($D$42,[1]!obget([1]!obcall("",$C221,"get",[1]!obMake("","int",COLUMN()))),"")</f>
        <v/>
      </c>
      <c r="O221" s="55" t="str">
        <f>IF($D$42,[1]!obget([1]!obcall("",$C221,"get",[1]!obMake("","int",COLUMN()))),"")</f>
        <v/>
      </c>
      <c r="P221" s="55" t="str">
        <f>IF($D$42,[1]!obget([1]!obcall("",$C221,"get",[1]!obMake("","int",COLUMN()))),"")</f>
        <v/>
      </c>
      <c r="Q221" s="55" t="str">
        <f>IF($D$42,[1]!obget([1]!obcall("",$C221,"get",[1]!obMake("","int",COLUMN()))),"")</f>
        <v/>
      </c>
      <c r="R221" s="55" t="str">
        <f>IF($D$42,[1]!obget([1]!obcall("",$C221,"get",[1]!obMake("","int",COLUMN()))),"")</f>
        <v/>
      </c>
      <c r="S221" s="45"/>
      <c r="T221" s="45"/>
      <c r="U221" s="45"/>
      <c r="V221" s="45"/>
      <c r="W221" s="45"/>
      <c r="X221" s="45"/>
      <c r="AH221" s="35"/>
      <c r="AI221" s="35"/>
      <c r="IW221" s="45"/>
      <c r="IX221" s="45"/>
    </row>
    <row r="222" spans="1:258" ht="11.85" customHeight="1" x14ac:dyDescent="0.3">
      <c r="A222" s="45" t="str">
        <f t="shared" si="7"/>
        <v/>
      </c>
      <c r="B222" s="45" t="str">
        <f t="shared" si="8"/>
        <v/>
      </c>
      <c r="C222" s="45" t="str">
        <f>IF($D$42,[1]!obMake("RV"&amp;ROW(),obLibs&amp;"net.finmath.montecarlo.RandomVariable",[1]!obcall("",$C$33,"getInitialMargin",[1]!obMake("","double",$B222),LIBORMarketModel!$J$15,[1]!obMake("","String","EUR"),[1]!obcall("SensitivityMode",$B$7&amp;"$SensitivityMode","valueOf",[1]!obMake("","String",$D$47)),$B$37:$D$37)),"")</f>
        <v/>
      </c>
      <c r="D222" s="69" t="str">
        <f>IF($D$42,[1]!obget([1]!obcall("",$C222,"getAverage")),"")</f>
        <v/>
      </c>
      <c r="E222" s="72" t="str">
        <f>IF(AND($D$41,$F$38&gt;=$B222),[1]!obget([1]!obcall("",[1]!obcall("",$C$33,"getInitialMargin",[1]!obMake("","double",$B222),LIBORMarketModel!$J$15,[1]!obMake("","String","EUR"),[1]!obcall("SensitivityMode",$B$7&amp;"$SensitivityMode","valueOf",[1]!obMake("","String",E$47)),$B$37:$D$37),"getAverage")),"")</f>
        <v/>
      </c>
      <c r="F222" s="72" t="str">
        <f>IF(AND($D$40,$F$38&gt;=$B222),[1]!obget([1]!obcall("",[1]!obcall("",$C$33,"getInitialMargin",[1]!obMake("","double",$B222),LIBORMarketModel!$J$15,[1]!obMake("","String","EUR"),[1]!obcall("SensitivityMode",$B$7&amp;"$SensitivityMode","valueOf",[1]!obMake("","String",F$47)),$B$37:$D$37),"getAverage")),"")</f>
        <v/>
      </c>
      <c r="G222" s="70" t="str">
        <f>IF($D$42,[1]!obget([1]!obcall("",$C222,"getQuantile",[1]!obMake("","double",G$47))),"")</f>
        <v/>
      </c>
      <c r="H222" s="70" t="str">
        <f>IF($D$42,[1]!obget([1]!obcall("",$C222,"getQuantile",[1]!obMake("","double",H$47))),"")</f>
        <v/>
      </c>
      <c r="I222" s="70" t="str">
        <f>IF($D$42,[1]!obget([1]!obcall("",$C222,"get",[1]!obMake("","int",COLUMN()))),"")</f>
        <v/>
      </c>
      <c r="J222" s="55" t="str">
        <f>IF($D$42,[1]!obget([1]!obcall("",$C222,"get",[1]!obMake("","int",COLUMN()))),"")</f>
        <v/>
      </c>
      <c r="K222" s="55" t="str">
        <f>IF($D$42,[1]!obget([1]!obcall("",$C222,"get",[1]!obMake("","int",COLUMN()))),"")</f>
        <v/>
      </c>
      <c r="L222" s="55" t="str">
        <f>IF($D$42,[1]!obget([1]!obcall("",$C222,"get",[1]!obMake("","int",COLUMN()))),"")</f>
        <v/>
      </c>
      <c r="M222" s="55" t="str">
        <f>IF($D$42,[1]!obget([1]!obcall("",$C222,"get",[1]!obMake("","int",COLUMN()))),"")</f>
        <v/>
      </c>
      <c r="N222" s="55" t="str">
        <f>IF($D$42,[1]!obget([1]!obcall("",$C222,"get",[1]!obMake("","int",COLUMN()))),"")</f>
        <v/>
      </c>
      <c r="O222" s="55" t="str">
        <f>IF($D$42,[1]!obget([1]!obcall("",$C222,"get",[1]!obMake("","int",COLUMN()))),"")</f>
        <v/>
      </c>
      <c r="P222" s="55" t="str">
        <f>IF($D$42,[1]!obget([1]!obcall("",$C222,"get",[1]!obMake("","int",COLUMN()))),"")</f>
        <v/>
      </c>
      <c r="Q222" s="55" t="str">
        <f>IF($D$42,[1]!obget([1]!obcall("",$C222,"get",[1]!obMake("","int",COLUMN()))),"")</f>
        <v/>
      </c>
      <c r="R222" s="55" t="str">
        <f>IF($D$42,[1]!obget([1]!obcall("",$C222,"get",[1]!obMake("","int",COLUMN()))),"")</f>
        <v/>
      </c>
      <c r="S222" s="45"/>
      <c r="T222" s="45"/>
      <c r="U222" s="45"/>
      <c r="V222" s="45"/>
      <c r="W222" s="45"/>
      <c r="X222" s="45"/>
      <c r="AH222" s="35"/>
      <c r="AI222" s="35"/>
      <c r="IW222" s="45"/>
      <c r="IX222" s="45"/>
    </row>
    <row r="223" spans="1:258" ht="11.85" customHeight="1" x14ac:dyDescent="0.3">
      <c r="A223" s="45" t="str">
        <f t="shared" si="7"/>
        <v/>
      </c>
      <c r="B223" s="45" t="str">
        <f t="shared" si="8"/>
        <v/>
      </c>
      <c r="C223" s="45" t="str">
        <f>IF($D$42,[1]!obMake("RV"&amp;ROW(),obLibs&amp;"net.finmath.montecarlo.RandomVariable",[1]!obcall("",$C$33,"getInitialMargin",[1]!obMake("","double",$B223),LIBORMarketModel!$J$15,[1]!obMake("","String","EUR"),[1]!obcall("SensitivityMode",$B$7&amp;"$SensitivityMode","valueOf",[1]!obMake("","String",$D$47)),$B$37:$D$37)),"")</f>
        <v/>
      </c>
      <c r="D223" s="69" t="str">
        <f>IF($D$42,[1]!obget([1]!obcall("",$C223,"getAverage")),"")</f>
        <v/>
      </c>
      <c r="E223" s="72" t="str">
        <f>IF(AND($D$41,$F$38&gt;=$B223),[1]!obget([1]!obcall("",[1]!obcall("",$C$33,"getInitialMargin",[1]!obMake("","double",$B223),LIBORMarketModel!$J$15,[1]!obMake("","String","EUR"),[1]!obcall("SensitivityMode",$B$7&amp;"$SensitivityMode","valueOf",[1]!obMake("","String",E$47)),$B$37:$D$37),"getAverage")),"")</f>
        <v/>
      </c>
      <c r="F223" s="72" t="str">
        <f>IF(AND($D$40,$F$38&gt;=$B223),[1]!obget([1]!obcall("",[1]!obcall("",$C$33,"getInitialMargin",[1]!obMake("","double",$B223),LIBORMarketModel!$J$15,[1]!obMake("","String","EUR"),[1]!obcall("SensitivityMode",$B$7&amp;"$SensitivityMode","valueOf",[1]!obMake("","String",F$47)),$B$37:$D$37),"getAverage")),"")</f>
        <v/>
      </c>
      <c r="G223" s="70" t="str">
        <f>IF($D$42,[1]!obget([1]!obcall("",$C223,"getQuantile",[1]!obMake("","double",G$47))),"")</f>
        <v/>
      </c>
      <c r="H223" s="70" t="str">
        <f>IF($D$42,[1]!obget([1]!obcall("",$C223,"getQuantile",[1]!obMake("","double",H$47))),"")</f>
        <v/>
      </c>
      <c r="I223" s="70" t="str">
        <f>IF($D$42,[1]!obget([1]!obcall("",$C223,"get",[1]!obMake("","int",COLUMN()))),"")</f>
        <v/>
      </c>
      <c r="J223" s="55" t="str">
        <f>IF($D$42,[1]!obget([1]!obcall("",$C223,"get",[1]!obMake("","int",COLUMN()))),"")</f>
        <v/>
      </c>
      <c r="K223" s="55" t="str">
        <f>IF($D$42,[1]!obget([1]!obcall("",$C223,"get",[1]!obMake("","int",COLUMN()))),"")</f>
        <v/>
      </c>
      <c r="L223" s="55" t="str">
        <f>IF($D$42,[1]!obget([1]!obcall("",$C223,"get",[1]!obMake("","int",COLUMN()))),"")</f>
        <v/>
      </c>
      <c r="M223" s="55" t="str">
        <f>IF($D$42,[1]!obget([1]!obcall("",$C223,"get",[1]!obMake("","int",COLUMN()))),"")</f>
        <v/>
      </c>
      <c r="N223" s="55" t="str">
        <f>IF($D$42,[1]!obget([1]!obcall("",$C223,"get",[1]!obMake("","int",COLUMN()))),"")</f>
        <v/>
      </c>
      <c r="O223" s="55" t="str">
        <f>IF($D$42,[1]!obget([1]!obcall("",$C223,"get",[1]!obMake("","int",COLUMN()))),"")</f>
        <v/>
      </c>
      <c r="P223" s="55" t="str">
        <f>IF($D$42,[1]!obget([1]!obcall("",$C223,"get",[1]!obMake("","int",COLUMN()))),"")</f>
        <v/>
      </c>
      <c r="Q223" s="55" t="str">
        <f>IF($D$42,[1]!obget([1]!obcall("",$C223,"get",[1]!obMake("","int",COLUMN()))),"")</f>
        <v/>
      </c>
      <c r="R223" s="55" t="str">
        <f>IF($D$42,[1]!obget([1]!obcall("",$C223,"get",[1]!obMake("","int",COLUMN()))),"")</f>
        <v/>
      </c>
      <c r="S223" s="45"/>
      <c r="T223" s="45"/>
      <c r="U223" s="45"/>
      <c r="V223" s="45"/>
      <c r="W223" s="45"/>
      <c r="X223" s="45"/>
      <c r="AH223" s="35"/>
      <c r="AI223" s="35"/>
      <c r="IW223" s="45"/>
      <c r="IX223" s="45"/>
    </row>
    <row r="224" spans="1:258" ht="11.85" customHeight="1" x14ac:dyDescent="0.3">
      <c r="A224" s="45" t="str">
        <f t="shared" si="7"/>
        <v/>
      </c>
      <c r="B224" s="45" t="str">
        <f t="shared" si="8"/>
        <v/>
      </c>
      <c r="C224" s="45" t="str">
        <f>IF($D$42,[1]!obMake("RV"&amp;ROW(),obLibs&amp;"net.finmath.montecarlo.RandomVariable",[1]!obcall("",$C$33,"getInitialMargin",[1]!obMake("","double",$B224),LIBORMarketModel!$J$15,[1]!obMake("","String","EUR"),[1]!obcall("SensitivityMode",$B$7&amp;"$SensitivityMode","valueOf",[1]!obMake("","String",$D$47)),$B$37:$D$37)),"")</f>
        <v/>
      </c>
      <c r="D224" s="69" t="str">
        <f>IF($D$42,[1]!obget([1]!obcall("",$C224,"getAverage")),"")</f>
        <v/>
      </c>
      <c r="E224" s="72" t="str">
        <f>IF(AND($D$41,$F$38&gt;=$B224),[1]!obget([1]!obcall("",[1]!obcall("",$C$33,"getInitialMargin",[1]!obMake("","double",$B224),LIBORMarketModel!$J$15,[1]!obMake("","String","EUR"),[1]!obcall("SensitivityMode",$B$7&amp;"$SensitivityMode","valueOf",[1]!obMake("","String",E$47)),$B$37:$D$37),"getAverage")),"")</f>
        <v/>
      </c>
      <c r="F224" s="72" t="str">
        <f>IF(AND($D$40,$F$38&gt;=$B224),[1]!obget([1]!obcall("",[1]!obcall("",$C$33,"getInitialMargin",[1]!obMake("","double",$B224),LIBORMarketModel!$J$15,[1]!obMake("","String","EUR"),[1]!obcall("SensitivityMode",$B$7&amp;"$SensitivityMode","valueOf",[1]!obMake("","String",F$47)),$B$37:$D$37),"getAverage")),"")</f>
        <v/>
      </c>
      <c r="G224" s="70" t="str">
        <f>IF($D$42,[1]!obget([1]!obcall("",$C224,"getQuantile",[1]!obMake("","double",G$47))),"")</f>
        <v/>
      </c>
      <c r="H224" s="70" t="str">
        <f>IF($D$42,[1]!obget([1]!obcall("",$C224,"getQuantile",[1]!obMake("","double",H$47))),"")</f>
        <v/>
      </c>
      <c r="I224" s="70" t="str">
        <f>IF($D$42,[1]!obget([1]!obcall("",$C224,"get",[1]!obMake("","int",COLUMN()))),"")</f>
        <v/>
      </c>
      <c r="J224" s="55" t="str">
        <f>IF($D$42,[1]!obget([1]!obcall("",$C224,"get",[1]!obMake("","int",COLUMN()))),"")</f>
        <v/>
      </c>
      <c r="K224" s="55" t="str">
        <f>IF($D$42,[1]!obget([1]!obcall("",$C224,"get",[1]!obMake("","int",COLUMN()))),"")</f>
        <v/>
      </c>
      <c r="L224" s="55" t="str">
        <f>IF($D$42,[1]!obget([1]!obcall("",$C224,"get",[1]!obMake("","int",COLUMN()))),"")</f>
        <v/>
      </c>
      <c r="M224" s="55" t="str">
        <f>IF($D$42,[1]!obget([1]!obcall("",$C224,"get",[1]!obMake("","int",COLUMN()))),"")</f>
        <v/>
      </c>
      <c r="N224" s="55" t="str">
        <f>IF($D$42,[1]!obget([1]!obcall("",$C224,"get",[1]!obMake("","int",COLUMN()))),"")</f>
        <v/>
      </c>
      <c r="O224" s="55" t="str">
        <f>IF($D$42,[1]!obget([1]!obcall("",$C224,"get",[1]!obMake("","int",COLUMN()))),"")</f>
        <v/>
      </c>
      <c r="P224" s="55" t="str">
        <f>IF($D$42,[1]!obget([1]!obcall("",$C224,"get",[1]!obMake("","int",COLUMN()))),"")</f>
        <v/>
      </c>
      <c r="Q224" s="55" t="str">
        <f>IF($D$42,[1]!obget([1]!obcall("",$C224,"get",[1]!obMake("","int",COLUMN()))),"")</f>
        <v/>
      </c>
      <c r="R224" s="55" t="str">
        <f>IF($D$42,[1]!obget([1]!obcall("",$C224,"get",[1]!obMake("","int",COLUMN()))),"")</f>
        <v/>
      </c>
      <c r="S224" s="45"/>
      <c r="T224" s="45"/>
      <c r="U224" s="45"/>
      <c r="V224" s="45"/>
      <c r="W224" s="45"/>
      <c r="X224" s="45"/>
      <c r="AH224" s="35"/>
      <c r="AI224" s="35"/>
      <c r="IW224" s="45"/>
      <c r="IX224" s="45"/>
    </row>
    <row r="225" spans="1:258" ht="11.85" customHeight="1" x14ac:dyDescent="0.3">
      <c r="A225" s="45" t="str">
        <f t="shared" si="7"/>
        <v/>
      </c>
      <c r="B225" s="45" t="str">
        <f t="shared" si="8"/>
        <v/>
      </c>
      <c r="C225" s="45" t="str">
        <f>IF($D$42,[1]!obMake("RV"&amp;ROW(),obLibs&amp;"net.finmath.montecarlo.RandomVariable",[1]!obcall("",$C$33,"getInitialMargin",[1]!obMake("","double",$B225),LIBORMarketModel!$J$15,[1]!obMake("","String","EUR"),[1]!obcall("SensitivityMode",$B$7&amp;"$SensitivityMode","valueOf",[1]!obMake("","String",$D$47)),$B$37:$D$37)),"")</f>
        <v/>
      </c>
      <c r="D225" s="69" t="str">
        <f>IF($D$42,[1]!obget([1]!obcall("",$C225,"getAverage")),"")</f>
        <v/>
      </c>
      <c r="E225" s="72" t="str">
        <f>IF(AND($D$41,$F$38&gt;=$B225),[1]!obget([1]!obcall("",[1]!obcall("",$C$33,"getInitialMargin",[1]!obMake("","double",$B225),LIBORMarketModel!$J$15,[1]!obMake("","String","EUR"),[1]!obcall("SensitivityMode",$B$7&amp;"$SensitivityMode","valueOf",[1]!obMake("","String",E$47)),$B$37:$D$37),"getAverage")),"")</f>
        <v/>
      </c>
      <c r="F225" s="72" t="str">
        <f>IF(AND($D$40,$F$38&gt;=$B225),[1]!obget([1]!obcall("",[1]!obcall("",$C$33,"getInitialMargin",[1]!obMake("","double",$B225),LIBORMarketModel!$J$15,[1]!obMake("","String","EUR"),[1]!obcall("SensitivityMode",$B$7&amp;"$SensitivityMode","valueOf",[1]!obMake("","String",F$47)),$B$37:$D$37),"getAverage")),"")</f>
        <v/>
      </c>
      <c r="G225" s="70" t="str">
        <f>IF($D$42,[1]!obget([1]!obcall("",$C225,"getQuantile",[1]!obMake("","double",G$47))),"")</f>
        <v/>
      </c>
      <c r="H225" s="70" t="str">
        <f>IF($D$42,[1]!obget([1]!obcall("",$C225,"getQuantile",[1]!obMake("","double",H$47))),"")</f>
        <v/>
      </c>
      <c r="I225" s="70" t="str">
        <f>IF($D$42,[1]!obget([1]!obcall("",$C225,"get",[1]!obMake("","int",COLUMN()))),"")</f>
        <v/>
      </c>
      <c r="J225" s="55" t="str">
        <f>IF($D$42,[1]!obget([1]!obcall("",$C225,"get",[1]!obMake("","int",COLUMN()))),"")</f>
        <v/>
      </c>
      <c r="K225" s="55" t="str">
        <f>IF($D$42,[1]!obget([1]!obcall("",$C225,"get",[1]!obMake("","int",COLUMN()))),"")</f>
        <v/>
      </c>
      <c r="L225" s="55" t="str">
        <f>IF($D$42,[1]!obget([1]!obcall("",$C225,"get",[1]!obMake("","int",COLUMN()))),"")</f>
        <v/>
      </c>
      <c r="M225" s="55" t="str">
        <f>IF($D$42,[1]!obget([1]!obcall("",$C225,"get",[1]!obMake("","int",COLUMN()))),"")</f>
        <v/>
      </c>
      <c r="N225" s="55" t="str">
        <f>IF($D$42,[1]!obget([1]!obcall("",$C225,"get",[1]!obMake("","int",COLUMN()))),"")</f>
        <v/>
      </c>
      <c r="O225" s="55" t="str">
        <f>IF($D$42,[1]!obget([1]!obcall("",$C225,"get",[1]!obMake("","int",COLUMN()))),"")</f>
        <v/>
      </c>
      <c r="P225" s="55" t="str">
        <f>IF($D$42,[1]!obget([1]!obcall("",$C225,"get",[1]!obMake("","int",COLUMN()))),"")</f>
        <v/>
      </c>
      <c r="Q225" s="55" t="str">
        <f>IF($D$42,[1]!obget([1]!obcall("",$C225,"get",[1]!obMake("","int",COLUMN()))),"")</f>
        <v/>
      </c>
      <c r="R225" s="55" t="str">
        <f>IF($D$42,[1]!obget([1]!obcall("",$C225,"get",[1]!obMake("","int",COLUMN()))),"")</f>
        <v/>
      </c>
      <c r="S225" s="45"/>
      <c r="T225" s="45"/>
      <c r="U225" s="45"/>
      <c r="V225" s="45"/>
      <c r="W225" s="45"/>
      <c r="X225" s="45"/>
      <c r="AH225" s="35"/>
      <c r="AI225" s="35"/>
      <c r="IW225" s="45"/>
      <c r="IX225" s="45"/>
    </row>
    <row r="226" spans="1:258" ht="11.85" customHeight="1" x14ac:dyDescent="0.3">
      <c r="A226" s="45" t="str">
        <f t="shared" si="7"/>
        <v/>
      </c>
      <c r="B226" s="45" t="str">
        <f t="shared" si="8"/>
        <v/>
      </c>
      <c r="C226" s="45" t="str">
        <f>IF($D$42,[1]!obMake("RV"&amp;ROW(),obLibs&amp;"net.finmath.montecarlo.RandomVariable",[1]!obcall("",$C$33,"getInitialMargin",[1]!obMake("","double",$B226),LIBORMarketModel!$J$15,[1]!obMake("","String","EUR"),[1]!obcall("SensitivityMode",$B$7&amp;"$SensitivityMode","valueOf",[1]!obMake("","String",$D$47)),$B$37:$D$37)),"")</f>
        <v/>
      </c>
      <c r="D226" s="69" t="str">
        <f>IF($D$42,[1]!obget([1]!obcall("",$C226,"getAverage")),"")</f>
        <v/>
      </c>
      <c r="E226" s="72" t="str">
        <f>IF(AND($D$41,$F$38&gt;=$B226),[1]!obget([1]!obcall("",[1]!obcall("",$C$33,"getInitialMargin",[1]!obMake("","double",$B226),LIBORMarketModel!$J$15,[1]!obMake("","String","EUR"),[1]!obcall("SensitivityMode",$B$7&amp;"$SensitivityMode","valueOf",[1]!obMake("","String",E$47)),$B$37:$D$37),"getAverage")),"")</f>
        <v/>
      </c>
      <c r="F226" s="72" t="str">
        <f>IF(AND($D$40,$F$38&gt;=$B226),[1]!obget([1]!obcall("",[1]!obcall("",$C$33,"getInitialMargin",[1]!obMake("","double",$B226),LIBORMarketModel!$J$15,[1]!obMake("","String","EUR"),[1]!obcall("SensitivityMode",$B$7&amp;"$SensitivityMode","valueOf",[1]!obMake("","String",F$47)),$B$37:$D$37),"getAverage")),"")</f>
        <v/>
      </c>
      <c r="G226" s="70" t="str">
        <f>IF($D$42,[1]!obget([1]!obcall("",$C226,"getQuantile",[1]!obMake("","double",G$47))),"")</f>
        <v/>
      </c>
      <c r="H226" s="70" t="str">
        <f>IF($D$42,[1]!obget([1]!obcall("",$C226,"getQuantile",[1]!obMake("","double",H$47))),"")</f>
        <v/>
      </c>
      <c r="I226" s="70" t="str">
        <f>IF($D$42,[1]!obget([1]!obcall("",$C226,"get",[1]!obMake("","int",COLUMN()))),"")</f>
        <v/>
      </c>
      <c r="J226" s="55" t="str">
        <f>IF($D$42,[1]!obget([1]!obcall("",$C226,"get",[1]!obMake("","int",COLUMN()))),"")</f>
        <v/>
      </c>
      <c r="K226" s="55" t="str">
        <f>IF($D$42,[1]!obget([1]!obcall("",$C226,"get",[1]!obMake("","int",COLUMN()))),"")</f>
        <v/>
      </c>
      <c r="L226" s="55" t="str">
        <f>IF($D$42,[1]!obget([1]!obcall("",$C226,"get",[1]!obMake("","int",COLUMN()))),"")</f>
        <v/>
      </c>
      <c r="M226" s="55" t="str">
        <f>IF($D$42,[1]!obget([1]!obcall("",$C226,"get",[1]!obMake("","int",COLUMN()))),"")</f>
        <v/>
      </c>
      <c r="N226" s="55" t="str">
        <f>IF($D$42,[1]!obget([1]!obcall("",$C226,"get",[1]!obMake("","int",COLUMN()))),"")</f>
        <v/>
      </c>
      <c r="O226" s="55" t="str">
        <f>IF($D$42,[1]!obget([1]!obcall("",$C226,"get",[1]!obMake("","int",COLUMN()))),"")</f>
        <v/>
      </c>
      <c r="P226" s="55" t="str">
        <f>IF($D$42,[1]!obget([1]!obcall("",$C226,"get",[1]!obMake("","int",COLUMN()))),"")</f>
        <v/>
      </c>
      <c r="Q226" s="55" t="str">
        <f>IF($D$42,[1]!obget([1]!obcall("",$C226,"get",[1]!obMake("","int",COLUMN()))),"")</f>
        <v/>
      </c>
      <c r="R226" s="55" t="str">
        <f>IF($D$42,[1]!obget([1]!obcall("",$C226,"get",[1]!obMake("","int",COLUMN()))),"")</f>
        <v/>
      </c>
      <c r="S226" s="45"/>
      <c r="T226" s="45"/>
      <c r="U226" s="45"/>
      <c r="V226" s="45"/>
      <c r="W226" s="45"/>
      <c r="X226" s="45"/>
      <c r="AH226" s="35"/>
      <c r="AI226" s="35"/>
      <c r="IW226" s="45"/>
      <c r="IX226" s="45"/>
    </row>
    <row r="227" spans="1:258" ht="11.85" customHeight="1" x14ac:dyDescent="0.3">
      <c r="A227" s="45" t="str">
        <f t="shared" si="7"/>
        <v/>
      </c>
      <c r="B227" s="45" t="str">
        <f t="shared" si="8"/>
        <v/>
      </c>
      <c r="C227" s="45" t="str">
        <f>IF($D$42,[1]!obMake("RV"&amp;ROW(),obLibs&amp;"net.finmath.montecarlo.RandomVariable",[1]!obcall("",$C$33,"getInitialMargin",[1]!obMake("","double",$B227),LIBORMarketModel!$J$15,[1]!obMake("","String","EUR"),[1]!obcall("SensitivityMode",$B$7&amp;"$SensitivityMode","valueOf",[1]!obMake("","String",$D$47)),$B$37:$D$37)),"")</f>
        <v/>
      </c>
      <c r="D227" s="69" t="str">
        <f>IF($D$42,[1]!obget([1]!obcall("",$C227,"getAverage")),"")</f>
        <v/>
      </c>
      <c r="E227" s="72" t="str">
        <f>IF(AND($D$41,$F$38&gt;=$B227),[1]!obget([1]!obcall("",[1]!obcall("",$C$33,"getInitialMargin",[1]!obMake("","double",$B227),LIBORMarketModel!$J$15,[1]!obMake("","String","EUR"),[1]!obcall("SensitivityMode",$B$7&amp;"$SensitivityMode","valueOf",[1]!obMake("","String",E$47)),$B$37:$D$37),"getAverage")),"")</f>
        <v/>
      </c>
      <c r="F227" s="72" t="str">
        <f>IF(AND($D$40,$F$38&gt;=$B227),[1]!obget([1]!obcall("",[1]!obcall("",$C$33,"getInitialMargin",[1]!obMake("","double",$B227),LIBORMarketModel!$J$15,[1]!obMake("","String","EUR"),[1]!obcall("SensitivityMode",$B$7&amp;"$SensitivityMode","valueOf",[1]!obMake("","String",F$47)),$B$37:$D$37),"getAverage")),"")</f>
        <v/>
      </c>
      <c r="G227" s="70" t="str">
        <f>IF($D$42,[1]!obget([1]!obcall("",$C227,"getQuantile",[1]!obMake("","double",G$47))),"")</f>
        <v/>
      </c>
      <c r="H227" s="70" t="str">
        <f>IF($D$42,[1]!obget([1]!obcall("",$C227,"getQuantile",[1]!obMake("","double",H$47))),"")</f>
        <v/>
      </c>
      <c r="I227" s="70" t="str">
        <f>IF($D$42,[1]!obget([1]!obcall("",$C227,"get",[1]!obMake("","int",COLUMN()))),"")</f>
        <v/>
      </c>
      <c r="J227" s="55" t="str">
        <f>IF($D$42,[1]!obget([1]!obcall("",$C227,"get",[1]!obMake("","int",COLUMN()))),"")</f>
        <v/>
      </c>
      <c r="K227" s="55" t="str">
        <f>IF($D$42,[1]!obget([1]!obcall("",$C227,"get",[1]!obMake("","int",COLUMN()))),"")</f>
        <v/>
      </c>
      <c r="L227" s="55" t="str">
        <f>IF($D$42,[1]!obget([1]!obcall("",$C227,"get",[1]!obMake("","int",COLUMN()))),"")</f>
        <v/>
      </c>
      <c r="M227" s="55" t="str">
        <f>IF($D$42,[1]!obget([1]!obcall("",$C227,"get",[1]!obMake("","int",COLUMN()))),"")</f>
        <v/>
      </c>
      <c r="N227" s="55" t="str">
        <f>IF($D$42,[1]!obget([1]!obcall("",$C227,"get",[1]!obMake("","int",COLUMN()))),"")</f>
        <v/>
      </c>
      <c r="O227" s="55" t="str">
        <f>IF($D$42,[1]!obget([1]!obcall("",$C227,"get",[1]!obMake("","int",COLUMN()))),"")</f>
        <v/>
      </c>
      <c r="P227" s="55" t="str">
        <f>IF($D$42,[1]!obget([1]!obcall("",$C227,"get",[1]!obMake("","int",COLUMN()))),"")</f>
        <v/>
      </c>
      <c r="Q227" s="55" t="str">
        <f>IF($D$42,[1]!obget([1]!obcall("",$C227,"get",[1]!obMake("","int",COLUMN()))),"")</f>
        <v/>
      </c>
      <c r="R227" s="55" t="str">
        <f>IF($D$42,[1]!obget([1]!obcall("",$C227,"get",[1]!obMake("","int",COLUMN()))),"")</f>
        <v/>
      </c>
      <c r="S227" s="45"/>
      <c r="T227" s="45"/>
      <c r="U227" s="45"/>
      <c r="V227" s="45"/>
      <c r="W227" s="45"/>
      <c r="X227" s="45"/>
      <c r="AH227" s="35"/>
      <c r="AI227" s="35"/>
      <c r="IW227" s="45"/>
      <c r="IX227" s="45"/>
    </row>
    <row r="228" spans="1:258" ht="11.85" customHeight="1" x14ac:dyDescent="0.3">
      <c r="A228" s="45" t="str">
        <f t="shared" si="7"/>
        <v/>
      </c>
      <c r="B228" s="45" t="str">
        <f t="shared" si="8"/>
        <v/>
      </c>
      <c r="C228" s="45" t="str">
        <f>IF($D$42,[1]!obMake("RV"&amp;ROW(),obLibs&amp;"net.finmath.montecarlo.RandomVariable",[1]!obcall("",$C$33,"getInitialMargin",[1]!obMake("","double",$B228),LIBORMarketModel!$J$15,[1]!obMake("","String","EUR"),[1]!obcall("SensitivityMode",$B$7&amp;"$SensitivityMode","valueOf",[1]!obMake("","String",$D$47)),$B$37:$D$37)),"")</f>
        <v/>
      </c>
      <c r="D228" s="69" t="str">
        <f>IF($D$42,[1]!obget([1]!obcall("",$C228,"getAverage")),"")</f>
        <v/>
      </c>
      <c r="E228" s="72" t="str">
        <f>IF(AND($D$41,$F$38&gt;=$B228),[1]!obget([1]!obcall("",[1]!obcall("",$C$33,"getInitialMargin",[1]!obMake("","double",$B228),LIBORMarketModel!$J$15,[1]!obMake("","String","EUR"),[1]!obcall("SensitivityMode",$B$7&amp;"$SensitivityMode","valueOf",[1]!obMake("","String",E$47)),$B$37:$D$37),"getAverage")),"")</f>
        <v/>
      </c>
      <c r="F228" s="72" t="str">
        <f>IF(AND($D$40,$F$38&gt;=$B228),[1]!obget([1]!obcall("",[1]!obcall("",$C$33,"getInitialMargin",[1]!obMake("","double",$B228),LIBORMarketModel!$J$15,[1]!obMake("","String","EUR"),[1]!obcall("SensitivityMode",$B$7&amp;"$SensitivityMode","valueOf",[1]!obMake("","String",F$47)),$B$37:$D$37),"getAverage")),"")</f>
        <v/>
      </c>
      <c r="G228" s="70" t="str">
        <f>IF($D$42,[1]!obget([1]!obcall("",$C228,"getQuantile",[1]!obMake("","double",G$47))),"")</f>
        <v/>
      </c>
      <c r="H228" s="70" t="str">
        <f>IF($D$42,[1]!obget([1]!obcall("",$C228,"getQuantile",[1]!obMake("","double",H$47))),"")</f>
        <v/>
      </c>
      <c r="I228" s="70" t="str">
        <f>IF($D$42,[1]!obget([1]!obcall("",$C228,"get",[1]!obMake("","int",COLUMN()))),"")</f>
        <v/>
      </c>
      <c r="J228" s="55" t="str">
        <f>IF($D$42,[1]!obget([1]!obcall("",$C228,"get",[1]!obMake("","int",COLUMN()))),"")</f>
        <v/>
      </c>
      <c r="K228" s="55" t="str">
        <f>IF($D$42,[1]!obget([1]!obcall("",$C228,"get",[1]!obMake("","int",COLUMN()))),"")</f>
        <v/>
      </c>
      <c r="L228" s="55" t="str">
        <f>IF($D$42,[1]!obget([1]!obcall("",$C228,"get",[1]!obMake("","int",COLUMN()))),"")</f>
        <v/>
      </c>
      <c r="M228" s="55" t="str">
        <f>IF($D$42,[1]!obget([1]!obcall("",$C228,"get",[1]!obMake("","int",COLUMN()))),"")</f>
        <v/>
      </c>
      <c r="N228" s="55" t="str">
        <f>IF($D$42,[1]!obget([1]!obcall("",$C228,"get",[1]!obMake("","int",COLUMN()))),"")</f>
        <v/>
      </c>
      <c r="O228" s="55" t="str">
        <f>IF($D$42,[1]!obget([1]!obcall("",$C228,"get",[1]!obMake("","int",COLUMN()))),"")</f>
        <v/>
      </c>
      <c r="P228" s="55" t="str">
        <f>IF($D$42,[1]!obget([1]!obcall("",$C228,"get",[1]!obMake("","int",COLUMN()))),"")</f>
        <v/>
      </c>
      <c r="Q228" s="55" t="str">
        <f>IF($D$42,[1]!obget([1]!obcall("",$C228,"get",[1]!obMake("","int",COLUMN()))),"")</f>
        <v/>
      </c>
      <c r="R228" s="55" t="str">
        <f>IF($D$42,[1]!obget([1]!obcall("",$C228,"get",[1]!obMake("","int",COLUMN()))),"")</f>
        <v/>
      </c>
      <c r="S228" s="45"/>
      <c r="T228" s="45"/>
      <c r="U228" s="45"/>
      <c r="V228" s="45"/>
      <c r="W228" s="45"/>
      <c r="X228" s="45"/>
      <c r="AH228" s="35"/>
      <c r="AI228" s="35"/>
      <c r="IW228" s="45"/>
      <c r="IX228" s="45"/>
    </row>
    <row r="229" spans="1:258" ht="11.85" customHeight="1" x14ac:dyDescent="0.3">
      <c r="A229" s="45" t="str">
        <f t="shared" si="7"/>
        <v/>
      </c>
      <c r="B229" s="45" t="str">
        <f t="shared" si="8"/>
        <v/>
      </c>
      <c r="C229" s="45" t="str">
        <f>IF($D$42,[1]!obMake("RV"&amp;ROW(),obLibs&amp;"net.finmath.montecarlo.RandomVariable",[1]!obcall("",$C$33,"getInitialMargin",[1]!obMake("","double",$B229),LIBORMarketModel!$J$15,[1]!obMake("","String","EUR"),[1]!obcall("SensitivityMode",$B$7&amp;"$SensitivityMode","valueOf",[1]!obMake("","String",$D$47)),$B$37:$D$37)),"")</f>
        <v/>
      </c>
      <c r="D229" s="69" t="str">
        <f>IF($D$42,[1]!obget([1]!obcall("",$C229,"getAverage")),"")</f>
        <v/>
      </c>
      <c r="E229" s="72" t="str">
        <f>IF(AND($D$41,$F$38&gt;=$B229),[1]!obget([1]!obcall("",[1]!obcall("",$C$33,"getInitialMargin",[1]!obMake("","double",$B229),LIBORMarketModel!$J$15,[1]!obMake("","String","EUR"),[1]!obcall("SensitivityMode",$B$7&amp;"$SensitivityMode","valueOf",[1]!obMake("","String",E$47)),$B$37:$D$37),"getAverage")),"")</f>
        <v/>
      </c>
      <c r="F229" s="72" t="str">
        <f>IF(AND($D$40,$F$38&gt;=$B229),[1]!obget([1]!obcall("",[1]!obcall("",$C$33,"getInitialMargin",[1]!obMake("","double",$B229),LIBORMarketModel!$J$15,[1]!obMake("","String","EUR"),[1]!obcall("SensitivityMode",$B$7&amp;"$SensitivityMode","valueOf",[1]!obMake("","String",F$47)),$B$37:$D$37),"getAverage")),"")</f>
        <v/>
      </c>
      <c r="G229" s="70" t="str">
        <f>IF($D$42,[1]!obget([1]!obcall("",$C229,"getQuantile",[1]!obMake("","double",G$47))),"")</f>
        <v/>
      </c>
      <c r="H229" s="70" t="str">
        <f>IF($D$42,[1]!obget([1]!obcall("",$C229,"getQuantile",[1]!obMake("","double",H$47))),"")</f>
        <v/>
      </c>
      <c r="I229" s="70" t="str">
        <f>IF($D$42,[1]!obget([1]!obcall("",$C229,"get",[1]!obMake("","int",COLUMN()))),"")</f>
        <v/>
      </c>
      <c r="J229" s="55" t="str">
        <f>IF($D$42,[1]!obget([1]!obcall("",$C229,"get",[1]!obMake("","int",COLUMN()))),"")</f>
        <v/>
      </c>
      <c r="K229" s="55" t="str">
        <f>IF($D$42,[1]!obget([1]!obcall("",$C229,"get",[1]!obMake("","int",COLUMN()))),"")</f>
        <v/>
      </c>
      <c r="L229" s="55" t="str">
        <f>IF($D$42,[1]!obget([1]!obcall("",$C229,"get",[1]!obMake("","int",COLUMN()))),"")</f>
        <v/>
      </c>
      <c r="M229" s="55" t="str">
        <f>IF($D$42,[1]!obget([1]!obcall("",$C229,"get",[1]!obMake("","int",COLUMN()))),"")</f>
        <v/>
      </c>
      <c r="N229" s="55" t="str">
        <f>IF($D$42,[1]!obget([1]!obcall("",$C229,"get",[1]!obMake("","int",COLUMN()))),"")</f>
        <v/>
      </c>
      <c r="O229" s="55" t="str">
        <f>IF($D$42,[1]!obget([1]!obcall("",$C229,"get",[1]!obMake("","int",COLUMN()))),"")</f>
        <v/>
      </c>
      <c r="P229" s="55" t="str">
        <f>IF($D$42,[1]!obget([1]!obcall("",$C229,"get",[1]!obMake("","int",COLUMN()))),"")</f>
        <v/>
      </c>
      <c r="Q229" s="55" t="str">
        <f>IF($D$42,[1]!obget([1]!obcall("",$C229,"get",[1]!obMake("","int",COLUMN()))),"")</f>
        <v/>
      </c>
      <c r="R229" s="55" t="str">
        <f>IF($D$42,[1]!obget([1]!obcall("",$C229,"get",[1]!obMake("","int",COLUMN()))),"")</f>
        <v/>
      </c>
      <c r="S229" s="45"/>
      <c r="T229" s="45"/>
      <c r="U229" s="45"/>
      <c r="V229" s="45"/>
      <c r="W229" s="45"/>
      <c r="X229" s="45"/>
      <c r="AH229" s="35"/>
      <c r="AI229" s="35"/>
      <c r="IW229" s="45"/>
      <c r="IX229" s="45"/>
    </row>
    <row r="230" spans="1:258" ht="11.85" customHeight="1" x14ac:dyDescent="0.3">
      <c r="A230" s="45" t="str">
        <f t="shared" si="7"/>
        <v/>
      </c>
      <c r="B230" s="45" t="str">
        <f t="shared" si="8"/>
        <v/>
      </c>
      <c r="C230" s="45" t="str">
        <f>IF($D$42,[1]!obMake("RV"&amp;ROW(),obLibs&amp;"net.finmath.montecarlo.RandomVariable",[1]!obcall("",$C$33,"getInitialMargin",[1]!obMake("","double",$B230),LIBORMarketModel!$J$15,[1]!obMake("","String","EUR"),[1]!obcall("SensitivityMode",$B$7&amp;"$SensitivityMode","valueOf",[1]!obMake("","String",$D$47)),$B$37:$D$37)),"")</f>
        <v/>
      </c>
      <c r="D230" s="69" t="str">
        <f>IF($D$42,[1]!obget([1]!obcall("",$C230,"getAverage")),"")</f>
        <v/>
      </c>
      <c r="E230" s="72" t="str">
        <f>IF(AND($D$41,$F$38&gt;=$B230),[1]!obget([1]!obcall("",[1]!obcall("",$C$33,"getInitialMargin",[1]!obMake("","double",$B230),LIBORMarketModel!$J$15,[1]!obMake("","String","EUR"),[1]!obcall("SensitivityMode",$B$7&amp;"$SensitivityMode","valueOf",[1]!obMake("","String",E$47)),$B$37:$D$37),"getAverage")),"")</f>
        <v/>
      </c>
      <c r="F230" s="72" t="str">
        <f>IF(AND($D$40,$F$38&gt;=$B230),[1]!obget([1]!obcall("",[1]!obcall("",$C$33,"getInitialMargin",[1]!obMake("","double",$B230),LIBORMarketModel!$J$15,[1]!obMake("","String","EUR"),[1]!obcall("SensitivityMode",$B$7&amp;"$SensitivityMode","valueOf",[1]!obMake("","String",F$47)),$B$37:$D$37),"getAverage")),"")</f>
        <v/>
      </c>
      <c r="G230" s="70" t="str">
        <f>IF($D$42,[1]!obget([1]!obcall("",$C230,"getQuantile",[1]!obMake("","double",G$47))),"")</f>
        <v/>
      </c>
      <c r="H230" s="70" t="str">
        <f>IF($D$42,[1]!obget([1]!obcall("",$C230,"getQuantile",[1]!obMake("","double",H$47))),"")</f>
        <v/>
      </c>
      <c r="I230" s="70" t="str">
        <f>IF($D$42,[1]!obget([1]!obcall("",$C230,"get",[1]!obMake("","int",COLUMN()))),"")</f>
        <v/>
      </c>
      <c r="J230" s="55" t="str">
        <f>IF($D$42,[1]!obget([1]!obcall("",$C230,"get",[1]!obMake("","int",COLUMN()))),"")</f>
        <v/>
      </c>
      <c r="K230" s="55" t="str">
        <f>IF($D$42,[1]!obget([1]!obcall("",$C230,"get",[1]!obMake("","int",COLUMN()))),"")</f>
        <v/>
      </c>
      <c r="L230" s="55" t="str">
        <f>IF($D$42,[1]!obget([1]!obcall("",$C230,"get",[1]!obMake("","int",COLUMN()))),"")</f>
        <v/>
      </c>
      <c r="M230" s="55" t="str">
        <f>IF($D$42,[1]!obget([1]!obcall("",$C230,"get",[1]!obMake("","int",COLUMN()))),"")</f>
        <v/>
      </c>
      <c r="N230" s="55" t="str">
        <f>IF($D$42,[1]!obget([1]!obcall("",$C230,"get",[1]!obMake("","int",COLUMN()))),"")</f>
        <v/>
      </c>
      <c r="O230" s="55" t="str">
        <f>IF($D$42,[1]!obget([1]!obcall("",$C230,"get",[1]!obMake("","int",COLUMN()))),"")</f>
        <v/>
      </c>
      <c r="P230" s="55" t="str">
        <f>IF($D$42,[1]!obget([1]!obcall("",$C230,"get",[1]!obMake("","int",COLUMN()))),"")</f>
        <v/>
      </c>
      <c r="Q230" s="55" t="str">
        <f>IF($D$42,[1]!obget([1]!obcall("",$C230,"get",[1]!obMake("","int",COLUMN()))),"")</f>
        <v/>
      </c>
      <c r="R230" s="55" t="str">
        <f>IF($D$42,[1]!obget([1]!obcall("",$C230,"get",[1]!obMake("","int",COLUMN()))),"")</f>
        <v/>
      </c>
      <c r="S230" s="45"/>
      <c r="T230" s="45"/>
      <c r="U230" s="45"/>
      <c r="V230" s="45"/>
      <c r="W230" s="45"/>
      <c r="X230" s="45"/>
      <c r="AH230" s="35"/>
      <c r="AI230" s="35"/>
      <c r="IW230" s="45"/>
      <c r="IX230" s="45"/>
    </row>
    <row r="231" spans="1:258" ht="11.85" customHeight="1" x14ac:dyDescent="0.3">
      <c r="A231" s="45" t="str">
        <f t="shared" si="7"/>
        <v/>
      </c>
      <c r="B231" s="45" t="str">
        <f t="shared" si="8"/>
        <v/>
      </c>
      <c r="C231" s="45" t="str">
        <f>IF($D$42,[1]!obMake("RV"&amp;ROW(),obLibs&amp;"net.finmath.montecarlo.RandomVariable",[1]!obcall("",$C$33,"getInitialMargin",[1]!obMake("","double",$B231),LIBORMarketModel!$J$15,[1]!obMake("","String","EUR"),[1]!obcall("SensitivityMode",$B$7&amp;"$SensitivityMode","valueOf",[1]!obMake("","String",$D$47)),$B$37:$D$37)),"")</f>
        <v/>
      </c>
      <c r="D231" s="69" t="str">
        <f>IF($D$42,[1]!obget([1]!obcall("",$C231,"getAverage")),"")</f>
        <v/>
      </c>
      <c r="E231" s="72" t="str">
        <f>IF(AND($D$41,$F$38&gt;=$B231),[1]!obget([1]!obcall("",[1]!obcall("",$C$33,"getInitialMargin",[1]!obMake("","double",$B231),LIBORMarketModel!$J$15,[1]!obMake("","String","EUR"),[1]!obcall("SensitivityMode",$B$7&amp;"$SensitivityMode","valueOf",[1]!obMake("","String",E$47)),$B$37:$D$37),"getAverage")),"")</f>
        <v/>
      </c>
      <c r="F231" s="72" t="str">
        <f>IF(AND($D$40,$F$38&gt;=$B231),[1]!obget([1]!obcall("",[1]!obcall("",$C$33,"getInitialMargin",[1]!obMake("","double",$B231),LIBORMarketModel!$J$15,[1]!obMake("","String","EUR"),[1]!obcall("SensitivityMode",$B$7&amp;"$SensitivityMode","valueOf",[1]!obMake("","String",F$47)),$B$37:$D$37),"getAverage")),"")</f>
        <v/>
      </c>
      <c r="G231" s="70" t="str">
        <f>IF($D$42,[1]!obget([1]!obcall("",$C231,"getQuantile",[1]!obMake("","double",G$47))),"")</f>
        <v/>
      </c>
      <c r="H231" s="70" t="str">
        <f>IF($D$42,[1]!obget([1]!obcall("",$C231,"getQuantile",[1]!obMake("","double",H$47))),"")</f>
        <v/>
      </c>
      <c r="I231" s="70" t="str">
        <f>IF($D$42,[1]!obget([1]!obcall("",$C231,"get",[1]!obMake("","int",COLUMN()))),"")</f>
        <v/>
      </c>
      <c r="J231" s="55" t="str">
        <f>IF($D$42,[1]!obget([1]!obcall("",$C231,"get",[1]!obMake("","int",COLUMN()))),"")</f>
        <v/>
      </c>
      <c r="K231" s="55" t="str">
        <f>IF($D$42,[1]!obget([1]!obcall("",$C231,"get",[1]!obMake("","int",COLUMN()))),"")</f>
        <v/>
      </c>
      <c r="L231" s="55" t="str">
        <f>IF($D$42,[1]!obget([1]!obcall("",$C231,"get",[1]!obMake("","int",COLUMN()))),"")</f>
        <v/>
      </c>
      <c r="M231" s="55" t="str">
        <f>IF($D$42,[1]!obget([1]!obcall("",$C231,"get",[1]!obMake("","int",COLUMN()))),"")</f>
        <v/>
      </c>
      <c r="N231" s="55" t="str">
        <f>IF($D$42,[1]!obget([1]!obcall("",$C231,"get",[1]!obMake("","int",COLUMN()))),"")</f>
        <v/>
      </c>
      <c r="O231" s="55" t="str">
        <f>IF($D$42,[1]!obget([1]!obcall("",$C231,"get",[1]!obMake("","int",COLUMN()))),"")</f>
        <v/>
      </c>
      <c r="P231" s="55" t="str">
        <f>IF($D$42,[1]!obget([1]!obcall("",$C231,"get",[1]!obMake("","int",COLUMN()))),"")</f>
        <v/>
      </c>
      <c r="Q231" s="55" t="str">
        <f>IF($D$42,[1]!obget([1]!obcall("",$C231,"get",[1]!obMake("","int",COLUMN()))),"")</f>
        <v/>
      </c>
      <c r="R231" s="55" t="str">
        <f>IF($D$42,[1]!obget([1]!obcall("",$C231,"get",[1]!obMake("","int",COLUMN()))),"")</f>
        <v/>
      </c>
      <c r="S231" s="45"/>
      <c r="T231" s="45"/>
      <c r="U231" s="45"/>
      <c r="V231" s="45"/>
      <c r="W231" s="45"/>
      <c r="X231" s="45"/>
      <c r="AH231" s="35"/>
      <c r="AI231" s="35"/>
      <c r="IW231" s="45"/>
      <c r="IX231" s="45"/>
    </row>
    <row r="232" spans="1:258" ht="11.85" customHeight="1" x14ac:dyDescent="0.3">
      <c r="A232" s="45" t="str">
        <f t="shared" si="7"/>
        <v/>
      </c>
      <c r="B232" s="45" t="str">
        <f t="shared" si="8"/>
        <v/>
      </c>
      <c r="C232" s="45" t="str">
        <f>IF($D$42,[1]!obMake("RV"&amp;ROW(),obLibs&amp;"net.finmath.montecarlo.RandomVariable",[1]!obcall("",$C$33,"getInitialMargin",[1]!obMake("","double",$B232),LIBORMarketModel!$J$15,[1]!obMake("","String","EUR"),[1]!obcall("SensitivityMode",$B$7&amp;"$SensitivityMode","valueOf",[1]!obMake("","String",$D$47)),$B$37:$D$37)),"")</f>
        <v/>
      </c>
      <c r="D232" s="69" t="str">
        <f>IF($D$42,[1]!obget([1]!obcall("",$C232,"getAverage")),"")</f>
        <v/>
      </c>
      <c r="E232" s="72" t="str">
        <f>IF(AND($D$41,$F$38&gt;=$B232),[1]!obget([1]!obcall("",[1]!obcall("",$C$33,"getInitialMargin",[1]!obMake("","double",$B232),LIBORMarketModel!$J$15,[1]!obMake("","String","EUR"),[1]!obcall("SensitivityMode",$B$7&amp;"$SensitivityMode","valueOf",[1]!obMake("","String",E$47)),$B$37:$D$37),"getAverage")),"")</f>
        <v/>
      </c>
      <c r="F232" s="72" t="str">
        <f>IF(AND($D$40,$F$38&gt;=$B232),[1]!obget([1]!obcall("",[1]!obcall("",$C$33,"getInitialMargin",[1]!obMake("","double",$B232),LIBORMarketModel!$J$15,[1]!obMake("","String","EUR"),[1]!obcall("SensitivityMode",$B$7&amp;"$SensitivityMode","valueOf",[1]!obMake("","String",F$47)),$B$37:$D$37),"getAverage")),"")</f>
        <v/>
      </c>
      <c r="G232" s="70" t="str">
        <f>IF($D$42,[1]!obget([1]!obcall("",$C232,"getQuantile",[1]!obMake("","double",G$47))),"")</f>
        <v/>
      </c>
      <c r="H232" s="70" t="str">
        <f>IF($D$42,[1]!obget([1]!obcall("",$C232,"getQuantile",[1]!obMake("","double",H$47))),"")</f>
        <v/>
      </c>
      <c r="I232" s="70" t="str">
        <f>IF($D$42,[1]!obget([1]!obcall("",$C232,"get",[1]!obMake("","int",COLUMN()))),"")</f>
        <v/>
      </c>
      <c r="J232" s="55" t="str">
        <f>IF($D$42,[1]!obget([1]!obcall("",$C232,"get",[1]!obMake("","int",COLUMN()))),"")</f>
        <v/>
      </c>
      <c r="K232" s="55" t="str">
        <f>IF($D$42,[1]!obget([1]!obcall("",$C232,"get",[1]!obMake("","int",COLUMN()))),"")</f>
        <v/>
      </c>
      <c r="L232" s="55" t="str">
        <f>IF($D$42,[1]!obget([1]!obcall("",$C232,"get",[1]!obMake("","int",COLUMN()))),"")</f>
        <v/>
      </c>
      <c r="M232" s="55" t="str">
        <f>IF($D$42,[1]!obget([1]!obcall("",$C232,"get",[1]!obMake("","int",COLUMN()))),"")</f>
        <v/>
      </c>
      <c r="N232" s="55" t="str">
        <f>IF($D$42,[1]!obget([1]!obcall("",$C232,"get",[1]!obMake("","int",COLUMN()))),"")</f>
        <v/>
      </c>
      <c r="O232" s="55" t="str">
        <f>IF($D$42,[1]!obget([1]!obcall("",$C232,"get",[1]!obMake("","int",COLUMN()))),"")</f>
        <v/>
      </c>
      <c r="P232" s="55" t="str">
        <f>IF($D$42,[1]!obget([1]!obcall("",$C232,"get",[1]!obMake("","int",COLUMN()))),"")</f>
        <v/>
      </c>
      <c r="Q232" s="55" t="str">
        <f>IF($D$42,[1]!obget([1]!obcall("",$C232,"get",[1]!obMake("","int",COLUMN()))),"")</f>
        <v/>
      </c>
      <c r="R232" s="55" t="str">
        <f>IF($D$42,[1]!obget([1]!obcall("",$C232,"get",[1]!obMake("","int",COLUMN()))),"")</f>
        <v/>
      </c>
      <c r="S232" s="45"/>
      <c r="T232" s="45"/>
      <c r="U232" s="45"/>
      <c r="V232" s="45"/>
      <c r="W232" s="45"/>
      <c r="X232" s="45"/>
      <c r="AH232" s="35"/>
      <c r="AI232" s="35"/>
      <c r="IW232" s="45"/>
      <c r="IX232" s="45"/>
    </row>
    <row r="233" spans="1:258" ht="11.85" customHeight="1" x14ac:dyDescent="0.3">
      <c r="A233" s="45" t="str">
        <f t="shared" si="7"/>
        <v/>
      </c>
      <c r="B233" s="45" t="str">
        <f t="shared" si="8"/>
        <v/>
      </c>
      <c r="C233" s="45" t="str">
        <f>IF($D$42,[1]!obMake("RV"&amp;ROW(),obLibs&amp;"net.finmath.montecarlo.RandomVariable",[1]!obcall("",$C$33,"getInitialMargin",[1]!obMake("","double",$B233),LIBORMarketModel!$J$15,[1]!obMake("","String","EUR"),[1]!obcall("SensitivityMode",$B$7&amp;"$SensitivityMode","valueOf",[1]!obMake("","String",$D$47)),$B$37:$D$37)),"")</f>
        <v/>
      </c>
      <c r="D233" s="69" t="str">
        <f>IF($D$42,[1]!obget([1]!obcall("",$C233,"getAverage")),"")</f>
        <v/>
      </c>
      <c r="E233" s="72" t="str">
        <f>IF(AND($D$41,$F$38&gt;=$B233),[1]!obget([1]!obcall("",[1]!obcall("",$C$33,"getInitialMargin",[1]!obMake("","double",$B233),LIBORMarketModel!$J$15,[1]!obMake("","String","EUR"),[1]!obcall("SensitivityMode",$B$7&amp;"$SensitivityMode","valueOf",[1]!obMake("","String",E$47)),$B$37:$D$37),"getAverage")),"")</f>
        <v/>
      </c>
      <c r="F233" s="72" t="str">
        <f>IF(AND($D$40,$F$38&gt;=$B233),[1]!obget([1]!obcall("",[1]!obcall("",$C$33,"getInitialMargin",[1]!obMake("","double",$B233),LIBORMarketModel!$J$15,[1]!obMake("","String","EUR"),[1]!obcall("SensitivityMode",$B$7&amp;"$SensitivityMode","valueOf",[1]!obMake("","String",F$47)),$B$37:$D$37),"getAverage")),"")</f>
        <v/>
      </c>
      <c r="G233" s="70" t="str">
        <f>IF($D$42,[1]!obget([1]!obcall("",$C233,"getQuantile",[1]!obMake("","double",G$47))),"")</f>
        <v/>
      </c>
      <c r="H233" s="70" t="str">
        <f>IF($D$42,[1]!obget([1]!obcall("",$C233,"getQuantile",[1]!obMake("","double",H$47))),"")</f>
        <v/>
      </c>
      <c r="I233" s="70" t="str">
        <f>IF($D$42,[1]!obget([1]!obcall("",$C233,"get",[1]!obMake("","int",COLUMN()))),"")</f>
        <v/>
      </c>
      <c r="J233" s="55" t="str">
        <f>IF($D$42,[1]!obget([1]!obcall("",$C233,"get",[1]!obMake("","int",COLUMN()))),"")</f>
        <v/>
      </c>
      <c r="K233" s="55" t="str">
        <f>IF($D$42,[1]!obget([1]!obcall("",$C233,"get",[1]!obMake("","int",COLUMN()))),"")</f>
        <v/>
      </c>
      <c r="L233" s="55" t="str">
        <f>IF($D$42,[1]!obget([1]!obcall("",$C233,"get",[1]!obMake("","int",COLUMN()))),"")</f>
        <v/>
      </c>
      <c r="M233" s="55" t="str">
        <f>IF($D$42,[1]!obget([1]!obcall("",$C233,"get",[1]!obMake("","int",COLUMN()))),"")</f>
        <v/>
      </c>
      <c r="N233" s="55" t="str">
        <f>IF($D$42,[1]!obget([1]!obcall("",$C233,"get",[1]!obMake("","int",COLUMN()))),"")</f>
        <v/>
      </c>
      <c r="O233" s="55" t="str">
        <f>IF($D$42,[1]!obget([1]!obcall("",$C233,"get",[1]!obMake("","int",COLUMN()))),"")</f>
        <v/>
      </c>
      <c r="P233" s="55" t="str">
        <f>IF($D$42,[1]!obget([1]!obcall("",$C233,"get",[1]!obMake("","int",COLUMN()))),"")</f>
        <v/>
      </c>
      <c r="Q233" s="55" t="str">
        <f>IF($D$42,[1]!obget([1]!obcall("",$C233,"get",[1]!obMake("","int",COLUMN()))),"")</f>
        <v/>
      </c>
      <c r="R233" s="55" t="str">
        <f>IF($D$42,[1]!obget([1]!obcall("",$C233,"get",[1]!obMake("","int",COLUMN()))),"")</f>
        <v/>
      </c>
      <c r="S233" s="45"/>
      <c r="T233" s="45"/>
      <c r="U233" s="45"/>
      <c r="V233" s="45"/>
      <c r="W233" s="45"/>
      <c r="X233" s="45"/>
      <c r="AH233" s="35"/>
      <c r="AI233" s="35"/>
      <c r="IW233" s="45"/>
      <c r="IX233" s="45"/>
    </row>
    <row r="234" spans="1:258" ht="11.85" customHeight="1" x14ac:dyDescent="0.3">
      <c r="A234" s="45" t="str">
        <f t="shared" si="7"/>
        <v/>
      </c>
      <c r="B234" s="45" t="str">
        <f t="shared" si="8"/>
        <v/>
      </c>
      <c r="C234" s="45" t="str">
        <f>IF($D$42,[1]!obMake("RV"&amp;ROW(),obLibs&amp;"net.finmath.montecarlo.RandomVariable",[1]!obcall("",$C$33,"getInitialMargin",[1]!obMake("","double",$B234),LIBORMarketModel!$J$15,[1]!obMake("","String","EUR"),[1]!obcall("SensitivityMode",$B$7&amp;"$SensitivityMode","valueOf",[1]!obMake("","String",$D$47)),$B$37:$D$37)),"")</f>
        <v/>
      </c>
      <c r="D234" s="69" t="str">
        <f>IF($D$42,[1]!obget([1]!obcall("",$C234,"getAverage")),"")</f>
        <v/>
      </c>
      <c r="E234" s="72" t="str">
        <f>IF(AND($D$41,$F$38&gt;=$B234),[1]!obget([1]!obcall("",[1]!obcall("",$C$33,"getInitialMargin",[1]!obMake("","double",$B234),LIBORMarketModel!$J$15,[1]!obMake("","String","EUR"),[1]!obcall("SensitivityMode",$B$7&amp;"$SensitivityMode","valueOf",[1]!obMake("","String",E$47)),$B$37:$D$37),"getAverage")),"")</f>
        <v/>
      </c>
      <c r="F234" s="72" t="str">
        <f>IF(AND($D$40,$F$38&gt;=$B234),[1]!obget([1]!obcall("",[1]!obcall("",$C$33,"getInitialMargin",[1]!obMake("","double",$B234),LIBORMarketModel!$J$15,[1]!obMake("","String","EUR"),[1]!obcall("SensitivityMode",$B$7&amp;"$SensitivityMode","valueOf",[1]!obMake("","String",F$47)),$B$37:$D$37),"getAverage")),"")</f>
        <v/>
      </c>
      <c r="G234" s="70" t="str">
        <f>IF($D$42,[1]!obget([1]!obcall("",$C234,"getQuantile",[1]!obMake("","double",G$47))),"")</f>
        <v/>
      </c>
      <c r="H234" s="70" t="str">
        <f>IF($D$42,[1]!obget([1]!obcall("",$C234,"getQuantile",[1]!obMake("","double",H$47))),"")</f>
        <v/>
      </c>
      <c r="I234" s="70" t="str">
        <f>IF($D$42,[1]!obget([1]!obcall("",$C234,"get",[1]!obMake("","int",COLUMN()))),"")</f>
        <v/>
      </c>
      <c r="J234" s="55" t="str">
        <f>IF($D$42,[1]!obget([1]!obcall("",$C234,"get",[1]!obMake("","int",COLUMN()))),"")</f>
        <v/>
      </c>
      <c r="K234" s="55" t="str">
        <f>IF($D$42,[1]!obget([1]!obcall("",$C234,"get",[1]!obMake("","int",COLUMN()))),"")</f>
        <v/>
      </c>
      <c r="L234" s="55" t="str">
        <f>IF($D$42,[1]!obget([1]!obcall("",$C234,"get",[1]!obMake("","int",COLUMN()))),"")</f>
        <v/>
      </c>
      <c r="M234" s="55" t="str">
        <f>IF($D$42,[1]!obget([1]!obcall("",$C234,"get",[1]!obMake("","int",COLUMN()))),"")</f>
        <v/>
      </c>
      <c r="N234" s="55" t="str">
        <f>IF($D$42,[1]!obget([1]!obcall("",$C234,"get",[1]!obMake("","int",COLUMN()))),"")</f>
        <v/>
      </c>
      <c r="O234" s="55" t="str">
        <f>IF($D$42,[1]!obget([1]!obcall("",$C234,"get",[1]!obMake("","int",COLUMN()))),"")</f>
        <v/>
      </c>
      <c r="P234" s="55" t="str">
        <f>IF($D$42,[1]!obget([1]!obcall("",$C234,"get",[1]!obMake("","int",COLUMN()))),"")</f>
        <v/>
      </c>
      <c r="Q234" s="55" t="str">
        <f>IF($D$42,[1]!obget([1]!obcall("",$C234,"get",[1]!obMake("","int",COLUMN()))),"")</f>
        <v/>
      </c>
      <c r="R234" s="55" t="str">
        <f>IF($D$42,[1]!obget([1]!obcall("",$C234,"get",[1]!obMake("","int",COLUMN()))),"")</f>
        <v/>
      </c>
      <c r="S234" s="45"/>
      <c r="T234" s="45"/>
      <c r="U234" s="45"/>
      <c r="V234" s="45"/>
      <c r="W234" s="45"/>
      <c r="X234" s="45"/>
      <c r="AH234" s="35"/>
      <c r="AI234" s="35"/>
      <c r="IW234" s="45"/>
      <c r="IX234" s="45"/>
    </row>
    <row r="235" spans="1:258" ht="11.85" customHeight="1" x14ac:dyDescent="0.3">
      <c r="A235" s="45" t="str">
        <f t="shared" si="7"/>
        <v/>
      </c>
      <c r="B235" s="45" t="str">
        <f t="shared" si="8"/>
        <v/>
      </c>
      <c r="C235" s="45" t="str">
        <f>IF($D$42,[1]!obMake("RV"&amp;ROW(),obLibs&amp;"net.finmath.montecarlo.RandomVariable",[1]!obcall("",$C$33,"getInitialMargin",[1]!obMake("","double",$B235),LIBORMarketModel!$J$15,[1]!obMake("","String","EUR"),[1]!obcall("SensitivityMode",$B$7&amp;"$SensitivityMode","valueOf",[1]!obMake("","String",$D$47)),$B$37:$D$37)),"")</f>
        <v/>
      </c>
      <c r="D235" s="69" t="str">
        <f>IF($D$42,[1]!obget([1]!obcall("",$C235,"getAverage")),"")</f>
        <v/>
      </c>
      <c r="E235" s="72" t="str">
        <f>IF(AND($D$41,$F$38&gt;=$B235),[1]!obget([1]!obcall("",[1]!obcall("",$C$33,"getInitialMargin",[1]!obMake("","double",$B235),LIBORMarketModel!$J$15,[1]!obMake("","String","EUR"),[1]!obcall("SensitivityMode",$B$7&amp;"$SensitivityMode","valueOf",[1]!obMake("","String",E$47)),$B$37:$D$37),"getAverage")),"")</f>
        <v/>
      </c>
      <c r="F235" s="72" t="str">
        <f>IF(AND($D$40,$F$38&gt;=$B235),[1]!obget([1]!obcall("",[1]!obcall("",$C$33,"getInitialMargin",[1]!obMake("","double",$B235),LIBORMarketModel!$J$15,[1]!obMake("","String","EUR"),[1]!obcall("SensitivityMode",$B$7&amp;"$SensitivityMode","valueOf",[1]!obMake("","String",F$47)),$B$37:$D$37),"getAverage")),"")</f>
        <v/>
      </c>
      <c r="G235" s="70" t="str">
        <f>IF($D$42,[1]!obget([1]!obcall("",$C235,"getQuantile",[1]!obMake("","double",G$47))),"")</f>
        <v/>
      </c>
      <c r="H235" s="70" t="str">
        <f>IF($D$42,[1]!obget([1]!obcall("",$C235,"getQuantile",[1]!obMake("","double",H$47))),"")</f>
        <v/>
      </c>
      <c r="I235" s="70" t="str">
        <f>IF($D$42,[1]!obget([1]!obcall("",$C235,"get",[1]!obMake("","int",COLUMN()))),"")</f>
        <v/>
      </c>
      <c r="J235" s="55" t="str">
        <f>IF($D$42,[1]!obget([1]!obcall("",$C235,"get",[1]!obMake("","int",COLUMN()))),"")</f>
        <v/>
      </c>
      <c r="K235" s="55" t="str">
        <f>IF($D$42,[1]!obget([1]!obcall("",$C235,"get",[1]!obMake("","int",COLUMN()))),"")</f>
        <v/>
      </c>
      <c r="L235" s="55" t="str">
        <f>IF($D$42,[1]!obget([1]!obcall("",$C235,"get",[1]!obMake("","int",COLUMN()))),"")</f>
        <v/>
      </c>
      <c r="M235" s="55" t="str">
        <f>IF($D$42,[1]!obget([1]!obcall("",$C235,"get",[1]!obMake("","int",COLUMN()))),"")</f>
        <v/>
      </c>
      <c r="N235" s="55" t="str">
        <f>IF($D$42,[1]!obget([1]!obcall("",$C235,"get",[1]!obMake("","int",COLUMN()))),"")</f>
        <v/>
      </c>
      <c r="O235" s="55" t="str">
        <f>IF($D$42,[1]!obget([1]!obcall("",$C235,"get",[1]!obMake("","int",COLUMN()))),"")</f>
        <v/>
      </c>
      <c r="P235" s="55" t="str">
        <f>IF($D$42,[1]!obget([1]!obcall("",$C235,"get",[1]!obMake("","int",COLUMN()))),"")</f>
        <v/>
      </c>
      <c r="Q235" s="55" t="str">
        <f>IF($D$42,[1]!obget([1]!obcall("",$C235,"get",[1]!obMake("","int",COLUMN()))),"")</f>
        <v/>
      </c>
      <c r="R235" s="55" t="str">
        <f>IF($D$42,[1]!obget([1]!obcall("",$C235,"get",[1]!obMake("","int",COLUMN()))),"")</f>
        <v/>
      </c>
      <c r="S235" s="45"/>
      <c r="T235" s="45"/>
      <c r="U235" s="45"/>
      <c r="V235" s="45"/>
      <c r="W235" s="45"/>
      <c r="X235" s="45"/>
      <c r="AH235" s="35"/>
      <c r="AI235" s="35"/>
      <c r="IW235" s="45"/>
      <c r="IX235" s="45"/>
    </row>
    <row r="236" spans="1:258" ht="11.85" customHeight="1" x14ac:dyDescent="0.3">
      <c r="A236" s="45" t="str">
        <f t="shared" si="7"/>
        <v/>
      </c>
      <c r="B236" s="45" t="str">
        <f t="shared" si="8"/>
        <v/>
      </c>
      <c r="C236" s="45" t="str">
        <f>IF($D$42,[1]!obMake("RV"&amp;ROW(),obLibs&amp;"net.finmath.montecarlo.RandomVariable",[1]!obcall("",$C$33,"getInitialMargin",[1]!obMake("","double",$B236),LIBORMarketModel!$J$15,[1]!obMake("","String","EUR"),[1]!obcall("SensitivityMode",$B$7&amp;"$SensitivityMode","valueOf",[1]!obMake("","String",$D$47)),$B$37:$D$37)),"")</f>
        <v/>
      </c>
      <c r="D236" s="69" t="str">
        <f>IF($D$42,[1]!obget([1]!obcall("",$C236,"getAverage")),"")</f>
        <v/>
      </c>
      <c r="E236" s="72" t="str">
        <f>IF(AND($D$41,$F$38&gt;=$B236),[1]!obget([1]!obcall("",[1]!obcall("",$C$33,"getInitialMargin",[1]!obMake("","double",$B236),LIBORMarketModel!$J$15,[1]!obMake("","String","EUR"),[1]!obcall("SensitivityMode",$B$7&amp;"$SensitivityMode","valueOf",[1]!obMake("","String",E$47)),$B$37:$D$37),"getAverage")),"")</f>
        <v/>
      </c>
      <c r="F236" s="72" t="str">
        <f>IF(AND($D$40,$F$38&gt;=$B236),[1]!obget([1]!obcall("",[1]!obcall("",$C$33,"getInitialMargin",[1]!obMake("","double",$B236),LIBORMarketModel!$J$15,[1]!obMake("","String","EUR"),[1]!obcall("SensitivityMode",$B$7&amp;"$SensitivityMode","valueOf",[1]!obMake("","String",F$47)),$B$37:$D$37),"getAverage")),"")</f>
        <v/>
      </c>
      <c r="G236" s="70" t="str">
        <f>IF($D$42,[1]!obget([1]!obcall("",$C236,"getQuantile",[1]!obMake("","double",G$47))),"")</f>
        <v/>
      </c>
      <c r="H236" s="70" t="str">
        <f>IF($D$42,[1]!obget([1]!obcall("",$C236,"getQuantile",[1]!obMake("","double",H$47))),"")</f>
        <v/>
      </c>
      <c r="I236" s="70" t="str">
        <f>IF($D$42,[1]!obget([1]!obcall("",$C236,"get",[1]!obMake("","int",COLUMN()))),"")</f>
        <v/>
      </c>
      <c r="J236" s="55" t="str">
        <f>IF($D$42,[1]!obget([1]!obcall("",$C236,"get",[1]!obMake("","int",COLUMN()))),"")</f>
        <v/>
      </c>
      <c r="K236" s="55" t="str">
        <f>IF($D$42,[1]!obget([1]!obcall("",$C236,"get",[1]!obMake("","int",COLUMN()))),"")</f>
        <v/>
      </c>
      <c r="L236" s="55" t="str">
        <f>IF($D$42,[1]!obget([1]!obcall("",$C236,"get",[1]!obMake("","int",COLUMN()))),"")</f>
        <v/>
      </c>
      <c r="M236" s="55" t="str">
        <f>IF($D$42,[1]!obget([1]!obcall("",$C236,"get",[1]!obMake("","int",COLUMN()))),"")</f>
        <v/>
      </c>
      <c r="N236" s="55" t="str">
        <f>IF($D$42,[1]!obget([1]!obcall("",$C236,"get",[1]!obMake("","int",COLUMN()))),"")</f>
        <v/>
      </c>
      <c r="O236" s="55" t="str">
        <f>IF($D$42,[1]!obget([1]!obcall("",$C236,"get",[1]!obMake("","int",COLUMN()))),"")</f>
        <v/>
      </c>
      <c r="P236" s="55" t="str">
        <f>IF($D$42,[1]!obget([1]!obcall("",$C236,"get",[1]!obMake("","int",COLUMN()))),"")</f>
        <v/>
      </c>
      <c r="Q236" s="55" t="str">
        <f>IF($D$42,[1]!obget([1]!obcall("",$C236,"get",[1]!obMake("","int",COLUMN()))),"")</f>
        <v/>
      </c>
      <c r="R236" s="55" t="str">
        <f>IF($D$42,[1]!obget([1]!obcall("",$C236,"get",[1]!obMake("","int",COLUMN()))),"")</f>
        <v/>
      </c>
      <c r="S236" s="45"/>
      <c r="T236" s="45"/>
      <c r="U236" s="45"/>
      <c r="V236" s="45"/>
      <c r="W236" s="45"/>
      <c r="X236" s="45"/>
      <c r="AH236" s="35"/>
      <c r="AI236" s="35"/>
      <c r="IW236" s="45"/>
      <c r="IX236" s="45"/>
    </row>
    <row r="237" spans="1:258" ht="11.85" customHeight="1" x14ac:dyDescent="0.3">
      <c r="A237" s="45" t="str">
        <f t="shared" si="7"/>
        <v/>
      </c>
      <c r="B237" s="45" t="str">
        <f t="shared" si="8"/>
        <v/>
      </c>
      <c r="C237" s="45" t="str">
        <f>IF($D$42,[1]!obMake("RV"&amp;ROW(),obLibs&amp;"net.finmath.montecarlo.RandomVariable",[1]!obcall("",$C$33,"getInitialMargin",[1]!obMake("","double",$B237),LIBORMarketModel!$J$15,[1]!obMake("","String","EUR"),[1]!obcall("SensitivityMode",$B$7&amp;"$SensitivityMode","valueOf",[1]!obMake("","String",$D$47)),$B$37:$D$37)),"")</f>
        <v/>
      </c>
      <c r="D237" s="69" t="str">
        <f>IF($D$42,[1]!obget([1]!obcall("",$C237,"getAverage")),"")</f>
        <v/>
      </c>
      <c r="E237" s="72" t="str">
        <f>IF(AND($D$41,$F$38&gt;=$B237),[1]!obget([1]!obcall("",[1]!obcall("",$C$33,"getInitialMargin",[1]!obMake("","double",$B237),LIBORMarketModel!$J$15,[1]!obMake("","String","EUR"),[1]!obcall("SensitivityMode",$B$7&amp;"$SensitivityMode","valueOf",[1]!obMake("","String",E$47)),$B$37:$D$37),"getAverage")),"")</f>
        <v/>
      </c>
      <c r="F237" s="72" t="str">
        <f>IF(AND($D$40,$F$38&gt;=$B237),[1]!obget([1]!obcall("",[1]!obcall("",$C$33,"getInitialMargin",[1]!obMake("","double",$B237),LIBORMarketModel!$J$15,[1]!obMake("","String","EUR"),[1]!obcall("SensitivityMode",$B$7&amp;"$SensitivityMode","valueOf",[1]!obMake("","String",F$47)),$B$37:$D$37),"getAverage")),"")</f>
        <v/>
      </c>
      <c r="G237" s="70" t="str">
        <f>IF($D$42,[1]!obget([1]!obcall("",$C237,"getQuantile",[1]!obMake("","double",G$47))),"")</f>
        <v/>
      </c>
      <c r="H237" s="70" t="str">
        <f>IF($D$42,[1]!obget([1]!obcall("",$C237,"getQuantile",[1]!obMake("","double",H$47))),"")</f>
        <v/>
      </c>
      <c r="I237" s="70" t="str">
        <f>IF($D$42,[1]!obget([1]!obcall("",$C237,"get",[1]!obMake("","int",COLUMN()))),"")</f>
        <v/>
      </c>
      <c r="J237" s="55" t="str">
        <f>IF($D$42,[1]!obget([1]!obcall("",$C237,"get",[1]!obMake("","int",COLUMN()))),"")</f>
        <v/>
      </c>
      <c r="K237" s="55" t="str">
        <f>IF($D$42,[1]!obget([1]!obcall("",$C237,"get",[1]!obMake("","int",COLUMN()))),"")</f>
        <v/>
      </c>
      <c r="L237" s="55" t="str">
        <f>IF($D$42,[1]!obget([1]!obcall("",$C237,"get",[1]!obMake("","int",COLUMN()))),"")</f>
        <v/>
      </c>
      <c r="M237" s="55" t="str">
        <f>IF($D$42,[1]!obget([1]!obcall("",$C237,"get",[1]!obMake("","int",COLUMN()))),"")</f>
        <v/>
      </c>
      <c r="N237" s="55" t="str">
        <f>IF($D$42,[1]!obget([1]!obcall("",$C237,"get",[1]!obMake("","int",COLUMN()))),"")</f>
        <v/>
      </c>
      <c r="O237" s="55" t="str">
        <f>IF($D$42,[1]!obget([1]!obcall("",$C237,"get",[1]!obMake("","int",COLUMN()))),"")</f>
        <v/>
      </c>
      <c r="P237" s="55" t="str">
        <f>IF($D$42,[1]!obget([1]!obcall("",$C237,"get",[1]!obMake("","int",COLUMN()))),"")</f>
        <v/>
      </c>
      <c r="Q237" s="55" t="str">
        <f>IF($D$42,[1]!obget([1]!obcall("",$C237,"get",[1]!obMake("","int",COLUMN()))),"")</f>
        <v/>
      </c>
      <c r="R237" s="55" t="str">
        <f>IF($D$42,[1]!obget([1]!obcall("",$C237,"get",[1]!obMake("","int",COLUMN()))),"")</f>
        <v/>
      </c>
      <c r="S237" s="45"/>
      <c r="T237" s="45"/>
      <c r="U237" s="45"/>
      <c r="V237" s="45"/>
      <c r="W237" s="45"/>
      <c r="X237" s="45"/>
      <c r="AH237" s="35"/>
      <c r="AI237" s="35"/>
      <c r="IW237" s="45"/>
      <c r="IX237" s="45"/>
    </row>
    <row r="238" spans="1:258" ht="11.85" customHeight="1" x14ac:dyDescent="0.3">
      <c r="A238" s="45" t="str">
        <f t="shared" si="7"/>
        <v/>
      </c>
      <c r="B238" s="45" t="str">
        <f t="shared" si="8"/>
        <v/>
      </c>
      <c r="C238" s="45" t="str">
        <f>IF($D$42,[1]!obMake("RV"&amp;ROW(),obLibs&amp;"net.finmath.montecarlo.RandomVariable",[1]!obcall("",$C$33,"getInitialMargin",[1]!obMake("","double",$B238),LIBORMarketModel!$J$15,[1]!obMake("","String","EUR"),[1]!obcall("SensitivityMode",$B$7&amp;"$SensitivityMode","valueOf",[1]!obMake("","String",$D$47)),$B$37:$D$37)),"")</f>
        <v/>
      </c>
      <c r="D238" s="69" t="str">
        <f>IF($D$42,[1]!obget([1]!obcall("",$C238,"getAverage")),"")</f>
        <v/>
      </c>
      <c r="E238" s="72" t="str">
        <f>IF(AND($D$41,$F$38&gt;=$B238),[1]!obget([1]!obcall("",[1]!obcall("",$C$33,"getInitialMargin",[1]!obMake("","double",$B238),LIBORMarketModel!$J$15,[1]!obMake("","String","EUR"),[1]!obcall("SensitivityMode",$B$7&amp;"$SensitivityMode","valueOf",[1]!obMake("","String",E$47)),$B$37:$D$37),"getAverage")),"")</f>
        <v/>
      </c>
      <c r="F238" s="72" t="str">
        <f>IF(AND($D$40,$F$38&gt;=$B238),[1]!obget([1]!obcall("",[1]!obcall("",$C$33,"getInitialMargin",[1]!obMake("","double",$B238),LIBORMarketModel!$J$15,[1]!obMake("","String","EUR"),[1]!obcall("SensitivityMode",$B$7&amp;"$SensitivityMode","valueOf",[1]!obMake("","String",F$47)),$B$37:$D$37),"getAverage")),"")</f>
        <v/>
      </c>
      <c r="G238" s="70" t="str">
        <f>IF($D$42,[1]!obget([1]!obcall("",$C238,"getQuantile",[1]!obMake("","double",G$47))),"")</f>
        <v/>
      </c>
      <c r="H238" s="70" t="str">
        <f>IF($D$42,[1]!obget([1]!obcall("",$C238,"getQuantile",[1]!obMake("","double",H$47))),"")</f>
        <v/>
      </c>
      <c r="I238" s="70" t="str">
        <f>IF($D$42,[1]!obget([1]!obcall("",$C238,"get",[1]!obMake("","int",COLUMN()))),"")</f>
        <v/>
      </c>
      <c r="J238" s="55" t="str">
        <f>IF($D$42,[1]!obget([1]!obcall("",$C238,"get",[1]!obMake("","int",COLUMN()))),"")</f>
        <v/>
      </c>
      <c r="K238" s="55" t="str">
        <f>IF($D$42,[1]!obget([1]!obcall("",$C238,"get",[1]!obMake("","int",COLUMN()))),"")</f>
        <v/>
      </c>
      <c r="L238" s="55" t="str">
        <f>IF($D$42,[1]!obget([1]!obcall("",$C238,"get",[1]!obMake("","int",COLUMN()))),"")</f>
        <v/>
      </c>
      <c r="M238" s="55" t="str">
        <f>IF($D$42,[1]!obget([1]!obcall("",$C238,"get",[1]!obMake("","int",COLUMN()))),"")</f>
        <v/>
      </c>
      <c r="N238" s="55" t="str">
        <f>IF($D$42,[1]!obget([1]!obcall("",$C238,"get",[1]!obMake("","int",COLUMN()))),"")</f>
        <v/>
      </c>
      <c r="O238" s="55" t="str">
        <f>IF($D$42,[1]!obget([1]!obcall("",$C238,"get",[1]!obMake("","int",COLUMN()))),"")</f>
        <v/>
      </c>
      <c r="P238" s="55" t="str">
        <f>IF($D$42,[1]!obget([1]!obcall("",$C238,"get",[1]!obMake("","int",COLUMN()))),"")</f>
        <v/>
      </c>
      <c r="Q238" s="55" t="str">
        <f>IF($D$42,[1]!obget([1]!obcall("",$C238,"get",[1]!obMake("","int",COLUMN()))),"")</f>
        <v/>
      </c>
      <c r="R238" s="55" t="str">
        <f>IF($D$42,[1]!obget([1]!obcall("",$C238,"get",[1]!obMake("","int",COLUMN()))),"")</f>
        <v/>
      </c>
      <c r="S238" s="45"/>
      <c r="T238" s="45"/>
      <c r="U238" s="45"/>
      <c r="V238" s="45"/>
      <c r="W238" s="45"/>
      <c r="X238" s="45"/>
      <c r="AH238" s="35"/>
      <c r="AI238" s="35"/>
      <c r="IW238" s="45"/>
      <c r="IX238" s="45"/>
    </row>
    <row r="239" spans="1:258" ht="11.85" customHeight="1" x14ac:dyDescent="0.3">
      <c r="A239" s="45" t="str">
        <f t="shared" si="7"/>
        <v/>
      </c>
      <c r="B239" s="45" t="str">
        <f t="shared" si="8"/>
        <v/>
      </c>
      <c r="C239" s="45" t="str">
        <f>IF($D$42,[1]!obMake("RV"&amp;ROW(),obLibs&amp;"net.finmath.montecarlo.RandomVariable",[1]!obcall("",$C$33,"getInitialMargin",[1]!obMake("","double",$B239),LIBORMarketModel!$J$15,[1]!obMake("","String","EUR"),[1]!obcall("SensitivityMode",$B$7&amp;"$SensitivityMode","valueOf",[1]!obMake("","String",$D$47)),$B$37:$D$37)),"")</f>
        <v/>
      </c>
      <c r="D239" s="69" t="str">
        <f>IF($D$42,[1]!obget([1]!obcall("",$C239,"getAverage")),"")</f>
        <v/>
      </c>
      <c r="E239" s="72" t="str">
        <f>IF(AND($D$41,$F$38&gt;=$B239),[1]!obget([1]!obcall("",[1]!obcall("",$C$33,"getInitialMargin",[1]!obMake("","double",$B239),LIBORMarketModel!$J$15,[1]!obMake("","String","EUR"),[1]!obcall("SensitivityMode",$B$7&amp;"$SensitivityMode","valueOf",[1]!obMake("","String",E$47)),$B$37:$D$37),"getAverage")),"")</f>
        <v/>
      </c>
      <c r="F239" s="72" t="str">
        <f>IF(AND($D$40,$F$38&gt;=$B239),[1]!obget([1]!obcall("",[1]!obcall("",$C$33,"getInitialMargin",[1]!obMake("","double",$B239),LIBORMarketModel!$J$15,[1]!obMake("","String","EUR"),[1]!obcall("SensitivityMode",$B$7&amp;"$SensitivityMode","valueOf",[1]!obMake("","String",F$47)),$B$37:$D$37),"getAverage")),"")</f>
        <v/>
      </c>
      <c r="G239" s="70" t="str">
        <f>IF($D$42,[1]!obget([1]!obcall("",$C239,"getQuantile",[1]!obMake("","double",G$47))),"")</f>
        <v/>
      </c>
      <c r="H239" s="70" t="str">
        <f>IF($D$42,[1]!obget([1]!obcall("",$C239,"getQuantile",[1]!obMake("","double",H$47))),"")</f>
        <v/>
      </c>
      <c r="I239" s="70" t="str">
        <f>IF($D$42,[1]!obget([1]!obcall("",$C239,"get",[1]!obMake("","int",COLUMN()))),"")</f>
        <v/>
      </c>
      <c r="J239" s="55" t="str">
        <f>IF($D$42,[1]!obget([1]!obcall("",$C239,"get",[1]!obMake("","int",COLUMN()))),"")</f>
        <v/>
      </c>
      <c r="K239" s="55" t="str">
        <f>IF($D$42,[1]!obget([1]!obcall("",$C239,"get",[1]!obMake("","int",COLUMN()))),"")</f>
        <v/>
      </c>
      <c r="L239" s="55" t="str">
        <f>IF($D$42,[1]!obget([1]!obcall("",$C239,"get",[1]!obMake("","int",COLUMN()))),"")</f>
        <v/>
      </c>
      <c r="M239" s="55" t="str">
        <f>IF($D$42,[1]!obget([1]!obcall("",$C239,"get",[1]!obMake("","int",COLUMN()))),"")</f>
        <v/>
      </c>
      <c r="N239" s="55" t="str">
        <f>IF($D$42,[1]!obget([1]!obcall("",$C239,"get",[1]!obMake("","int",COLUMN()))),"")</f>
        <v/>
      </c>
      <c r="O239" s="55" t="str">
        <f>IF($D$42,[1]!obget([1]!obcall("",$C239,"get",[1]!obMake("","int",COLUMN()))),"")</f>
        <v/>
      </c>
      <c r="P239" s="55" t="str">
        <f>IF($D$42,[1]!obget([1]!obcall("",$C239,"get",[1]!obMake("","int",COLUMN()))),"")</f>
        <v/>
      </c>
      <c r="Q239" s="55" t="str">
        <f>IF($D$42,[1]!obget([1]!obcall("",$C239,"get",[1]!obMake("","int",COLUMN()))),"")</f>
        <v/>
      </c>
      <c r="R239" s="55" t="str">
        <f>IF($D$42,[1]!obget([1]!obcall("",$C239,"get",[1]!obMake("","int",COLUMN()))),"")</f>
        <v/>
      </c>
      <c r="S239" s="45"/>
      <c r="T239" s="45"/>
      <c r="U239" s="45"/>
      <c r="V239" s="45"/>
      <c r="W239" s="45"/>
      <c r="X239" s="45"/>
      <c r="AH239" s="35"/>
      <c r="AI239" s="35"/>
      <c r="IW239" s="45"/>
      <c r="IX239" s="45"/>
    </row>
    <row r="240" spans="1:258" ht="11.85" customHeight="1" x14ac:dyDescent="0.3">
      <c r="A240" s="45" t="str">
        <f t="shared" si="7"/>
        <v/>
      </c>
      <c r="B240" s="45" t="str">
        <f t="shared" si="8"/>
        <v/>
      </c>
      <c r="C240" s="45" t="str">
        <f>IF($D$42,[1]!obMake("RV"&amp;ROW(),obLibs&amp;"net.finmath.montecarlo.RandomVariable",[1]!obcall("",$C$33,"getInitialMargin",[1]!obMake("","double",$B240),LIBORMarketModel!$J$15,[1]!obMake("","String","EUR"),[1]!obcall("SensitivityMode",$B$7&amp;"$SensitivityMode","valueOf",[1]!obMake("","String",$D$47)),$B$37:$D$37)),"")</f>
        <v/>
      </c>
      <c r="D240" s="69" t="str">
        <f>IF($D$42,[1]!obget([1]!obcall("",$C240,"getAverage")),"")</f>
        <v/>
      </c>
      <c r="E240" s="72" t="str">
        <f>IF(AND($D$41,$F$38&gt;=$B240),[1]!obget([1]!obcall("",[1]!obcall("",$C$33,"getInitialMargin",[1]!obMake("","double",$B240),LIBORMarketModel!$J$15,[1]!obMake("","String","EUR"),[1]!obcall("SensitivityMode",$B$7&amp;"$SensitivityMode","valueOf",[1]!obMake("","String",E$47)),$B$37:$D$37),"getAverage")),"")</f>
        <v/>
      </c>
      <c r="F240" s="72" t="str">
        <f>IF(AND($D$40,$F$38&gt;=$B240),[1]!obget([1]!obcall("",[1]!obcall("",$C$33,"getInitialMargin",[1]!obMake("","double",$B240),LIBORMarketModel!$J$15,[1]!obMake("","String","EUR"),[1]!obcall("SensitivityMode",$B$7&amp;"$SensitivityMode","valueOf",[1]!obMake("","String",F$47)),$B$37:$D$37),"getAverage")),"")</f>
        <v/>
      </c>
      <c r="G240" s="70" t="str">
        <f>IF($D$42,[1]!obget([1]!obcall("",$C240,"getQuantile",[1]!obMake("","double",G$47))),"")</f>
        <v/>
      </c>
      <c r="H240" s="70" t="str">
        <f>IF($D$42,[1]!obget([1]!obcall("",$C240,"getQuantile",[1]!obMake("","double",H$47))),"")</f>
        <v/>
      </c>
      <c r="I240" s="70" t="str">
        <f>IF($D$42,[1]!obget([1]!obcall("",$C240,"get",[1]!obMake("","int",COLUMN()))),"")</f>
        <v/>
      </c>
      <c r="J240" s="55" t="str">
        <f>IF($D$42,[1]!obget([1]!obcall("",$C240,"get",[1]!obMake("","int",COLUMN()))),"")</f>
        <v/>
      </c>
      <c r="K240" s="55" t="str">
        <f>IF($D$42,[1]!obget([1]!obcall("",$C240,"get",[1]!obMake("","int",COLUMN()))),"")</f>
        <v/>
      </c>
      <c r="L240" s="55" t="str">
        <f>IF($D$42,[1]!obget([1]!obcall("",$C240,"get",[1]!obMake("","int",COLUMN()))),"")</f>
        <v/>
      </c>
      <c r="M240" s="55" t="str">
        <f>IF($D$42,[1]!obget([1]!obcall("",$C240,"get",[1]!obMake("","int",COLUMN()))),"")</f>
        <v/>
      </c>
      <c r="N240" s="55" t="str">
        <f>IF($D$42,[1]!obget([1]!obcall("",$C240,"get",[1]!obMake("","int",COLUMN()))),"")</f>
        <v/>
      </c>
      <c r="O240" s="55" t="str">
        <f>IF($D$42,[1]!obget([1]!obcall("",$C240,"get",[1]!obMake("","int",COLUMN()))),"")</f>
        <v/>
      </c>
      <c r="P240" s="55" t="str">
        <f>IF($D$42,[1]!obget([1]!obcall("",$C240,"get",[1]!obMake("","int",COLUMN()))),"")</f>
        <v/>
      </c>
      <c r="Q240" s="55" t="str">
        <f>IF($D$42,[1]!obget([1]!obcall("",$C240,"get",[1]!obMake("","int",COLUMN()))),"")</f>
        <v/>
      </c>
      <c r="R240" s="55" t="str">
        <f>IF($D$42,[1]!obget([1]!obcall("",$C240,"get",[1]!obMake("","int",COLUMN()))),"")</f>
        <v/>
      </c>
      <c r="S240" s="45"/>
      <c r="T240" s="45"/>
      <c r="U240" s="45"/>
      <c r="V240" s="45"/>
      <c r="W240" s="45"/>
      <c r="X240" s="45"/>
      <c r="AH240" s="35"/>
      <c r="AI240" s="35"/>
      <c r="IW240" s="45"/>
      <c r="IX240" s="45"/>
    </row>
    <row r="241" spans="1:258" ht="11.85" customHeight="1" x14ac:dyDescent="0.3">
      <c r="A241" s="45" t="str">
        <f t="shared" ref="A241:A304" si="9">IF(OR($D$42,$D$40,$D$41),IF(MOD((ROW(A241)-ROW($A$48))*$E$38,$F$38/10)&lt;0.0001,(ROW(A241)-ROW($A$48))*$E$38,""),"")</f>
        <v/>
      </c>
      <c r="B241" s="45" t="str">
        <f t="shared" si="8"/>
        <v/>
      </c>
      <c r="C241" s="45" t="str">
        <f>IF($D$42,[1]!obMake("RV"&amp;ROW(),obLibs&amp;"net.finmath.montecarlo.RandomVariable",[1]!obcall("",$C$33,"getInitialMargin",[1]!obMake("","double",$B241),LIBORMarketModel!$J$15,[1]!obMake("","String","EUR"),[1]!obcall("SensitivityMode",$B$7&amp;"$SensitivityMode","valueOf",[1]!obMake("","String",$D$47)),$B$37:$D$37)),"")</f>
        <v/>
      </c>
      <c r="D241" s="69" t="str">
        <f>IF($D$42,[1]!obget([1]!obcall("",$C241,"getAverage")),"")</f>
        <v/>
      </c>
      <c r="E241" s="72" t="str">
        <f>IF(AND($D$41,$F$38&gt;=$B241),[1]!obget([1]!obcall("",[1]!obcall("",$C$33,"getInitialMargin",[1]!obMake("","double",$B241),LIBORMarketModel!$J$15,[1]!obMake("","String","EUR"),[1]!obcall("SensitivityMode",$B$7&amp;"$SensitivityMode","valueOf",[1]!obMake("","String",E$47)),$B$37:$D$37),"getAverage")),"")</f>
        <v/>
      </c>
      <c r="F241" s="72" t="str">
        <f>IF(AND($D$40,$F$38&gt;=$B241),[1]!obget([1]!obcall("",[1]!obcall("",$C$33,"getInitialMargin",[1]!obMake("","double",$B241),LIBORMarketModel!$J$15,[1]!obMake("","String","EUR"),[1]!obcall("SensitivityMode",$B$7&amp;"$SensitivityMode","valueOf",[1]!obMake("","String",F$47)),$B$37:$D$37),"getAverage")),"")</f>
        <v/>
      </c>
      <c r="G241" s="70" t="str">
        <f>IF($D$42,[1]!obget([1]!obcall("",$C241,"getQuantile",[1]!obMake("","double",G$47))),"")</f>
        <v/>
      </c>
      <c r="H241" s="70" t="str">
        <f>IF($D$42,[1]!obget([1]!obcall("",$C241,"getQuantile",[1]!obMake("","double",H$47))),"")</f>
        <v/>
      </c>
      <c r="I241" s="70" t="str">
        <f>IF($D$42,[1]!obget([1]!obcall("",$C241,"get",[1]!obMake("","int",COLUMN()))),"")</f>
        <v/>
      </c>
      <c r="J241" s="55" t="str">
        <f>IF($D$42,[1]!obget([1]!obcall("",$C241,"get",[1]!obMake("","int",COLUMN()))),"")</f>
        <v/>
      </c>
      <c r="K241" s="55" t="str">
        <f>IF($D$42,[1]!obget([1]!obcall("",$C241,"get",[1]!obMake("","int",COLUMN()))),"")</f>
        <v/>
      </c>
      <c r="L241" s="55" t="str">
        <f>IF($D$42,[1]!obget([1]!obcall("",$C241,"get",[1]!obMake("","int",COLUMN()))),"")</f>
        <v/>
      </c>
      <c r="M241" s="55" t="str">
        <f>IF($D$42,[1]!obget([1]!obcall("",$C241,"get",[1]!obMake("","int",COLUMN()))),"")</f>
        <v/>
      </c>
      <c r="N241" s="55" t="str">
        <f>IF($D$42,[1]!obget([1]!obcall("",$C241,"get",[1]!obMake("","int",COLUMN()))),"")</f>
        <v/>
      </c>
      <c r="O241" s="55" t="str">
        <f>IF($D$42,[1]!obget([1]!obcall("",$C241,"get",[1]!obMake("","int",COLUMN()))),"")</f>
        <v/>
      </c>
      <c r="P241" s="55" t="str">
        <f>IF($D$42,[1]!obget([1]!obcall("",$C241,"get",[1]!obMake("","int",COLUMN()))),"")</f>
        <v/>
      </c>
      <c r="Q241" s="55" t="str">
        <f>IF($D$42,[1]!obget([1]!obcall("",$C241,"get",[1]!obMake("","int",COLUMN()))),"")</f>
        <v/>
      </c>
      <c r="R241" s="55" t="str">
        <f>IF($D$42,[1]!obget([1]!obcall("",$C241,"get",[1]!obMake("","int",COLUMN()))),"")</f>
        <v/>
      </c>
      <c r="S241" s="45"/>
      <c r="T241" s="45"/>
      <c r="U241" s="45"/>
      <c r="V241" s="45"/>
      <c r="W241" s="45"/>
      <c r="X241" s="45"/>
      <c r="AH241" s="35"/>
      <c r="AI241" s="35"/>
      <c r="IW241" s="45"/>
      <c r="IX241" s="45"/>
    </row>
    <row r="242" spans="1:258" ht="11.85" customHeight="1" x14ac:dyDescent="0.3">
      <c r="A242" s="45" t="str">
        <f t="shared" si="9"/>
        <v/>
      </c>
      <c r="B242" s="45" t="str">
        <f t="shared" ref="B242:B247" si="10">IF(IF(OR($D$42,$D$40,$D$41),(ROW(A244)-ROW($A$50))*$E$38,"")&lt;=$F$38,IF(OR($D$42,$D$40,$D$41),(ROW(A244)-ROW($A$50))*$E$38,""),"")</f>
        <v/>
      </c>
      <c r="C242" s="45" t="str">
        <f>IF($D$42,[1]!obMake("RV"&amp;ROW(),obLibs&amp;"net.finmath.montecarlo.RandomVariable",[1]!obcall("",$C$33,"getInitialMargin",[1]!obMake("","double",$B242),LIBORMarketModel!$J$15,[1]!obMake("","String","EUR"),[1]!obcall("SensitivityMode",$B$7&amp;"$SensitivityMode","valueOf",[1]!obMake("","String",$D$47)),$B$37:$D$37)),"")</f>
        <v/>
      </c>
      <c r="D242" s="69" t="str">
        <f>IF($D$42,[1]!obget([1]!obcall("",$C242,"getAverage")),"")</f>
        <v/>
      </c>
      <c r="E242" s="72" t="str">
        <f>IF(AND($D$41,$F$38&gt;=$B242),[1]!obget([1]!obcall("",[1]!obcall("",$C$33,"getInitialMargin",[1]!obMake("","double",$B242),LIBORMarketModel!$J$15,[1]!obMake("","String","EUR"),[1]!obcall("SensitivityMode",$B$7&amp;"$SensitivityMode","valueOf",[1]!obMake("","String",E$47)),$B$37:$D$37),"getAverage")),"")</f>
        <v/>
      </c>
      <c r="F242" s="72" t="str">
        <f>IF(AND($D$40,$F$38&gt;=$B242),[1]!obget([1]!obcall("",[1]!obcall("",$C$33,"getInitialMargin",[1]!obMake("","double",$B242),LIBORMarketModel!$J$15,[1]!obMake("","String","EUR"),[1]!obcall("SensitivityMode",$B$7&amp;"$SensitivityMode","valueOf",[1]!obMake("","String",F$47)),$B$37:$D$37),"getAverage")),"")</f>
        <v/>
      </c>
      <c r="G242" s="70" t="str">
        <f>IF($D$42,[1]!obget([1]!obcall("",$C242,"getQuantile",[1]!obMake("","double",G$47))),"")</f>
        <v/>
      </c>
      <c r="H242" s="70" t="str">
        <f>IF($D$42,[1]!obget([1]!obcall("",$C242,"getQuantile",[1]!obMake("","double",H$47))),"")</f>
        <v/>
      </c>
      <c r="I242" s="70" t="str">
        <f>IF($D$42,[1]!obget([1]!obcall("",$C242,"get",[1]!obMake("","int",COLUMN()))),"")</f>
        <v/>
      </c>
      <c r="J242" s="55" t="str">
        <f>IF($D$42,[1]!obget([1]!obcall("",$C242,"get",[1]!obMake("","int",COLUMN()))),"")</f>
        <v/>
      </c>
      <c r="K242" s="55" t="str">
        <f>IF($D$42,[1]!obget([1]!obcall("",$C242,"get",[1]!obMake("","int",COLUMN()))),"")</f>
        <v/>
      </c>
      <c r="L242" s="55" t="str">
        <f>IF($D$42,[1]!obget([1]!obcall("",$C242,"get",[1]!obMake("","int",COLUMN()))),"")</f>
        <v/>
      </c>
      <c r="M242" s="55" t="str">
        <f>IF($D$42,[1]!obget([1]!obcall("",$C242,"get",[1]!obMake("","int",COLUMN()))),"")</f>
        <v/>
      </c>
      <c r="N242" s="55" t="str">
        <f>IF($D$42,[1]!obget([1]!obcall("",$C242,"get",[1]!obMake("","int",COLUMN()))),"")</f>
        <v/>
      </c>
      <c r="O242" s="55" t="str">
        <f>IF($D$42,[1]!obget([1]!obcall("",$C242,"get",[1]!obMake("","int",COLUMN()))),"")</f>
        <v/>
      </c>
      <c r="P242" s="55" t="str">
        <f>IF($D$42,[1]!obget([1]!obcall("",$C242,"get",[1]!obMake("","int",COLUMN()))),"")</f>
        <v/>
      </c>
      <c r="Q242" s="55" t="str">
        <f>IF($D$42,[1]!obget([1]!obcall("",$C242,"get",[1]!obMake("","int",COLUMN()))),"")</f>
        <v/>
      </c>
      <c r="R242" s="55" t="str">
        <f>IF($D$42,[1]!obget([1]!obcall("",$C242,"get",[1]!obMake("","int",COLUMN()))),"")</f>
        <v/>
      </c>
      <c r="S242" s="45"/>
      <c r="T242" s="45"/>
      <c r="U242" s="45"/>
      <c r="V242" s="45"/>
      <c r="W242" s="45"/>
      <c r="X242" s="45"/>
      <c r="AH242" s="35"/>
      <c r="AI242" s="35"/>
      <c r="IW242" s="45"/>
      <c r="IX242" s="45"/>
    </row>
    <row r="243" spans="1:258" ht="11.85" customHeight="1" x14ac:dyDescent="0.3">
      <c r="A243" s="45" t="str">
        <f t="shared" si="9"/>
        <v/>
      </c>
      <c r="B243" s="45" t="str">
        <f t="shared" si="10"/>
        <v/>
      </c>
      <c r="C243" s="45" t="str">
        <f>IF($D$42,[1]!obMake("RV"&amp;ROW(),obLibs&amp;"net.finmath.montecarlo.RandomVariable",[1]!obcall("",$C$33,"getInitialMargin",[1]!obMake("","double",$B243),LIBORMarketModel!$J$15,[1]!obMake("","String","EUR"),[1]!obcall("SensitivityMode",$B$7&amp;"$SensitivityMode","valueOf",[1]!obMake("","String",$D$47)),$B$37:$D$37)),"")</f>
        <v/>
      </c>
      <c r="D243" s="69" t="str">
        <f>IF($D$42,[1]!obget([1]!obcall("",$C243,"getAverage")),"")</f>
        <v/>
      </c>
      <c r="E243" s="72" t="str">
        <f>IF(AND($D$41,$F$38&gt;=$B243),[1]!obget([1]!obcall("",[1]!obcall("",$C$33,"getInitialMargin",[1]!obMake("","double",$B243),LIBORMarketModel!$J$15,[1]!obMake("","String","EUR"),[1]!obcall("SensitivityMode",$B$7&amp;"$SensitivityMode","valueOf",[1]!obMake("","String",E$47)),$B$37:$D$37),"getAverage")),"")</f>
        <v/>
      </c>
      <c r="F243" s="72" t="str">
        <f>IF(AND($D$40,$F$38&gt;=$B243),[1]!obget([1]!obcall("",[1]!obcall("",$C$33,"getInitialMargin",[1]!obMake("","double",$B243),LIBORMarketModel!$J$15,[1]!obMake("","String","EUR"),[1]!obcall("SensitivityMode",$B$7&amp;"$SensitivityMode","valueOf",[1]!obMake("","String",F$47)),$B$37:$D$37),"getAverage")),"")</f>
        <v/>
      </c>
      <c r="G243" s="70" t="str">
        <f>IF($D$42,[1]!obget([1]!obcall("",$C243,"getQuantile",[1]!obMake("","double",G$47))),"")</f>
        <v/>
      </c>
      <c r="H243" s="70" t="str">
        <f>IF($D$42,[1]!obget([1]!obcall("",$C243,"getQuantile",[1]!obMake("","double",H$47))),"")</f>
        <v/>
      </c>
      <c r="I243" s="70" t="str">
        <f>IF($D$42,[1]!obget([1]!obcall("",$C243,"get",[1]!obMake("","int",COLUMN()))),"")</f>
        <v/>
      </c>
      <c r="J243" s="55" t="str">
        <f>IF($D$42,[1]!obget([1]!obcall("",$C243,"get",[1]!obMake("","int",COLUMN()))),"")</f>
        <v/>
      </c>
      <c r="K243" s="55" t="str">
        <f>IF($D$42,[1]!obget([1]!obcall("",$C243,"get",[1]!obMake("","int",COLUMN()))),"")</f>
        <v/>
      </c>
      <c r="L243" s="55" t="str">
        <f>IF($D$42,[1]!obget([1]!obcall("",$C243,"get",[1]!obMake("","int",COLUMN()))),"")</f>
        <v/>
      </c>
      <c r="M243" s="55" t="str">
        <f>IF($D$42,[1]!obget([1]!obcall("",$C243,"get",[1]!obMake("","int",COLUMN()))),"")</f>
        <v/>
      </c>
      <c r="N243" s="55" t="str">
        <f>IF($D$42,[1]!obget([1]!obcall("",$C243,"get",[1]!obMake("","int",COLUMN()))),"")</f>
        <v/>
      </c>
      <c r="O243" s="55" t="str">
        <f>IF($D$42,[1]!obget([1]!obcall("",$C243,"get",[1]!obMake("","int",COLUMN()))),"")</f>
        <v/>
      </c>
      <c r="P243" s="55" t="str">
        <f>IF($D$42,[1]!obget([1]!obcall("",$C243,"get",[1]!obMake("","int",COLUMN()))),"")</f>
        <v/>
      </c>
      <c r="Q243" s="55" t="str">
        <f>IF($D$42,[1]!obget([1]!obcall("",$C243,"get",[1]!obMake("","int",COLUMN()))),"")</f>
        <v/>
      </c>
      <c r="R243" s="55" t="str">
        <f>IF($D$42,[1]!obget([1]!obcall("",$C243,"get",[1]!obMake("","int",COLUMN()))),"")</f>
        <v/>
      </c>
      <c r="S243" s="45"/>
      <c r="T243" s="45"/>
      <c r="U243" s="45"/>
      <c r="V243" s="45"/>
      <c r="W243" s="45"/>
      <c r="X243" s="45"/>
      <c r="AH243" s="35"/>
      <c r="AI243" s="35"/>
      <c r="IW243" s="45"/>
      <c r="IX243" s="45"/>
    </row>
    <row r="244" spans="1:258" ht="11.85" customHeight="1" x14ac:dyDescent="0.3">
      <c r="A244" s="45" t="str">
        <f t="shared" si="9"/>
        <v/>
      </c>
      <c r="B244" s="45" t="str">
        <f t="shared" si="10"/>
        <v/>
      </c>
      <c r="C244" s="45" t="str">
        <f>IF($D$42,[1]!obMake("RV"&amp;ROW(),obLibs&amp;"net.finmath.montecarlo.RandomVariable",[1]!obcall("",$C$33,"getInitialMargin",[1]!obMake("","double",$B244),LIBORMarketModel!$J$15,[1]!obMake("","String","EUR"),[1]!obcall("SensitivityMode",$B$7&amp;"$SensitivityMode","valueOf",[1]!obMake("","String",$D$47)),$B$37:$D$37)),"")</f>
        <v/>
      </c>
      <c r="D244" s="69" t="str">
        <f>IF($D$42,[1]!obget([1]!obcall("",$C244,"getAverage")),"")</f>
        <v/>
      </c>
      <c r="E244" s="72" t="str">
        <f>IF(AND($D$41,$F$38&gt;=$B244),[1]!obget([1]!obcall("",[1]!obcall("",$C$33,"getInitialMargin",[1]!obMake("","double",$B244),LIBORMarketModel!$J$15,[1]!obMake("","String","EUR"),[1]!obcall("SensitivityMode",$B$7&amp;"$SensitivityMode","valueOf",[1]!obMake("","String",E$47)),$B$37:$D$37),"getAverage")),"")</f>
        <v/>
      </c>
      <c r="F244" s="72" t="str">
        <f>IF(AND($D$40,$F$38&gt;=$B244),[1]!obget([1]!obcall("",[1]!obcall("",$C$33,"getInitialMargin",[1]!obMake("","double",$B244),LIBORMarketModel!$J$15,[1]!obMake("","String","EUR"),[1]!obcall("SensitivityMode",$B$7&amp;"$SensitivityMode","valueOf",[1]!obMake("","String",F$47)),$B$37:$D$37),"getAverage")),"")</f>
        <v/>
      </c>
      <c r="G244" s="70" t="str">
        <f>IF($D$42,[1]!obget([1]!obcall("",$C244,"getQuantile",[1]!obMake("","double",G$47))),"")</f>
        <v/>
      </c>
      <c r="H244" s="70" t="str">
        <f>IF($D$42,[1]!obget([1]!obcall("",$C244,"getQuantile",[1]!obMake("","double",H$47))),"")</f>
        <v/>
      </c>
      <c r="I244" s="70" t="str">
        <f>IF($D$42,[1]!obget([1]!obcall("",$C244,"get",[1]!obMake("","int",COLUMN()))),"")</f>
        <v/>
      </c>
      <c r="J244" s="55" t="str">
        <f>IF($D$42,[1]!obget([1]!obcall("",$C244,"get",[1]!obMake("","int",COLUMN()))),"")</f>
        <v/>
      </c>
      <c r="K244" s="55" t="str">
        <f>IF($D$42,[1]!obget([1]!obcall("",$C244,"get",[1]!obMake("","int",COLUMN()))),"")</f>
        <v/>
      </c>
      <c r="L244" s="55" t="str">
        <f>IF($D$42,[1]!obget([1]!obcall("",$C244,"get",[1]!obMake("","int",COLUMN()))),"")</f>
        <v/>
      </c>
      <c r="M244" s="55" t="str">
        <f>IF($D$42,[1]!obget([1]!obcall("",$C244,"get",[1]!obMake("","int",COLUMN()))),"")</f>
        <v/>
      </c>
      <c r="N244" s="55" t="str">
        <f>IF($D$42,[1]!obget([1]!obcall("",$C244,"get",[1]!obMake("","int",COLUMN()))),"")</f>
        <v/>
      </c>
      <c r="O244" s="55" t="str">
        <f>IF($D$42,[1]!obget([1]!obcall("",$C244,"get",[1]!obMake("","int",COLUMN()))),"")</f>
        <v/>
      </c>
      <c r="P244" s="55" t="str">
        <f>IF($D$42,[1]!obget([1]!obcall("",$C244,"get",[1]!obMake("","int",COLUMN()))),"")</f>
        <v/>
      </c>
      <c r="Q244" s="55" t="str">
        <f>IF($D$42,[1]!obget([1]!obcall("",$C244,"get",[1]!obMake("","int",COLUMN()))),"")</f>
        <v/>
      </c>
      <c r="R244" s="55" t="str">
        <f>IF($D$42,[1]!obget([1]!obcall("",$C244,"get",[1]!obMake("","int",COLUMN()))),"")</f>
        <v/>
      </c>
      <c r="S244" s="45"/>
      <c r="T244" s="45"/>
      <c r="U244" s="45"/>
      <c r="V244" s="45"/>
      <c r="W244" s="45"/>
      <c r="X244" s="45"/>
      <c r="AH244" s="35"/>
      <c r="AI244" s="35"/>
      <c r="IW244" s="45"/>
      <c r="IX244" s="45"/>
    </row>
    <row r="245" spans="1:258" ht="11.85" customHeight="1" x14ac:dyDescent="0.3">
      <c r="A245" s="45" t="str">
        <f t="shared" si="9"/>
        <v/>
      </c>
      <c r="B245" s="45" t="str">
        <f t="shared" si="10"/>
        <v/>
      </c>
      <c r="C245" s="45" t="str">
        <f>IF($D$42,[1]!obMake("RV"&amp;ROW(),obLibs&amp;"net.finmath.montecarlo.RandomVariable",[1]!obcall("",$C$33,"getInitialMargin",[1]!obMake("","double",$B245),LIBORMarketModel!$J$15,[1]!obMake("","String","EUR"),[1]!obcall("SensitivityMode",$B$7&amp;"$SensitivityMode","valueOf",[1]!obMake("","String",$D$47)),$B$37:$D$37)),"")</f>
        <v/>
      </c>
      <c r="D245" s="69" t="str">
        <f>IF($D$42,[1]!obget([1]!obcall("",$C245,"getAverage")),"")</f>
        <v/>
      </c>
      <c r="E245" s="72" t="str">
        <f>IF(AND($D$41,$F$38&gt;=$B245),[1]!obget([1]!obcall("",[1]!obcall("",$C$33,"getInitialMargin",[1]!obMake("","double",$B245),LIBORMarketModel!$J$15,[1]!obMake("","String","EUR"),[1]!obcall("SensitivityMode",$B$7&amp;"$SensitivityMode","valueOf",[1]!obMake("","String",E$47)),$B$37:$D$37),"getAverage")),"")</f>
        <v/>
      </c>
      <c r="F245" s="72" t="str">
        <f>IF(AND($D$40,$F$38&gt;=$B245),[1]!obget([1]!obcall("",[1]!obcall("",$C$33,"getInitialMargin",[1]!obMake("","double",$B245),LIBORMarketModel!$J$15,[1]!obMake("","String","EUR"),[1]!obcall("SensitivityMode",$B$7&amp;"$SensitivityMode","valueOf",[1]!obMake("","String",F$47)),$B$37:$D$37),"getAverage")),"")</f>
        <v/>
      </c>
      <c r="G245" s="70" t="str">
        <f>IF($D$42,[1]!obget([1]!obcall("",$C245,"getQuantile",[1]!obMake("","double",G$47))),"")</f>
        <v/>
      </c>
      <c r="H245" s="70" t="str">
        <f>IF($D$42,[1]!obget([1]!obcall("",$C245,"getQuantile",[1]!obMake("","double",H$47))),"")</f>
        <v/>
      </c>
      <c r="I245" s="70" t="str">
        <f>IF($D$42,[1]!obget([1]!obcall("",$C245,"get",[1]!obMake("","int",COLUMN()))),"")</f>
        <v/>
      </c>
      <c r="J245" s="55" t="str">
        <f>IF($D$42,[1]!obget([1]!obcall("",$C245,"get",[1]!obMake("","int",COLUMN()))),"")</f>
        <v/>
      </c>
      <c r="K245" s="55" t="str">
        <f>IF($D$42,[1]!obget([1]!obcall("",$C245,"get",[1]!obMake("","int",COLUMN()))),"")</f>
        <v/>
      </c>
      <c r="L245" s="55" t="str">
        <f>IF($D$42,[1]!obget([1]!obcall("",$C245,"get",[1]!obMake("","int",COLUMN()))),"")</f>
        <v/>
      </c>
      <c r="M245" s="55" t="str">
        <f>IF($D$42,[1]!obget([1]!obcall("",$C245,"get",[1]!obMake("","int",COLUMN()))),"")</f>
        <v/>
      </c>
      <c r="N245" s="55" t="str">
        <f>IF($D$42,[1]!obget([1]!obcall("",$C245,"get",[1]!obMake("","int",COLUMN()))),"")</f>
        <v/>
      </c>
      <c r="O245" s="55" t="str">
        <f>IF($D$42,[1]!obget([1]!obcall("",$C245,"get",[1]!obMake("","int",COLUMN()))),"")</f>
        <v/>
      </c>
      <c r="P245" s="55" t="str">
        <f>IF($D$42,[1]!obget([1]!obcall("",$C245,"get",[1]!obMake("","int",COLUMN()))),"")</f>
        <v/>
      </c>
      <c r="Q245" s="55" t="str">
        <f>IF($D$42,[1]!obget([1]!obcall("",$C245,"get",[1]!obMake("","int",COLUMN()))),"")</f>
        <v/>
      </c>
      <c r="R245" s="55" t="str">
        <f>IF($D$42,[1]!obget([1]!obcall("",$C245,"get",[1]!obMake("","int",COLUMN()))),"")</f>
        <v/>
      </c>
      <c r="S245" s="45"/>
      <c r="T245" s="45"/>
      <c r="U245" s="45"/>
      <c r="V245" s="45"/>
      <c r="W245" s="45"/>
      <c r="X245" s="45"/>
      <c r="AH245" s="35"/>
      <c r="AI245" s="35"/>
      <c r="IW245" s="45"/>
      <c r="IX245" s="45"/>
    </row>
    <row r="246" spans="1:258" ht="11.85" customHeight="1" x14ac:dyDescent="0.3">
      <c r="A246" s="45" t="str">
        <f t="shared" si="9"/>
        <v/>
      </c>
      <c r="B246" s="45" t="str">
        <f t="shared" si="10"/>
        <v/>
      </c>
      <c r="C246" s="45" t="str">
        <f>IF($D$42,[1]!obMake("RV"&amp;ROW(),obLibs&amp;"net.finmath.montecarlo.RandomVariable",[1]!obcall("",$C$33,"getInitialMargin",[1]!obMake("","double",$B246),LIBORMarketModel!$J$15,[1]!obMake("","String","EUR"),[1]!obcall("SensitivityMode",$B$7&amp;"$SensitivityMode","valueOf",[1]!obMake("","String",$D$47)),$B$37:$D$37)),"")</f>
        <v/>
      </c>
      <c r="D246" s="69" t="str">
        <f>IF($D$42,[1]!obget([1]!obcall("",$C246,"getAverage")),"")</f>
        <v/>
      </c>
      <c r="E246" s="72" t="str">
        <f>IF(AND($D$41,$F$38&gt;=$B246),[1]!obget([1]!obcall("",[1]!obcall("",$C$33,"getInitialMargin",[1]!obMake("","double",$B246),LIBORMarketModel!$J$15,[1]!obMake("","String","EUR"),[1]!obcall("SensitivityMode",$B$7&amp;"$SensitivityMode","valueOf",[1]!obMake("","String",E$47)),$B$37:$D$37),"getAverage")),"")</f>
        <v/>
      </c>
      <c r="F246" s="72" t="str">
        <f>IF(AND($D$40,$F$38&gt;=$B246),[1]!obget([1]!obcall("",[1]!obcall("",$C$33,"getInitialMargin",[1]!obMake("","double",$B246),LIBORMarketModel!$J$15,[1]!obMake("","String","EUR"),[1]!obcall("SensitivityMode",$B$7&amp;"$SensitivityMode","valueOf",[1]!obMake("","String",F$47)),$B$37:$D$37),"getAverage")),"")</f>
        <v/>
      </c>
      <c r="G246" s="70" t="str">
        <f>IF($D$42,[1]!obget([1]!obcall("",$C246,"getQuantile",[1]!obMake("","double",G$47))),"")</f>
        <v/>
      </c>
      <c r="H246" s="70" t="str">
        <f>IF($D$42,[1]!obget([1]!obcall("",$C246,"getQuantile",[1]!obMake("","double",H$47))),"")</f>
        <v/>
      </c>
      <c r="I246" s="70" t="str">
        <f>IF($D$42,[1]!obget([1]!obcall("",$C246,"get",[1]!obMake("","int",COLUMN()))),"")</f>
        <v/>
      </c>
      <c r="J246" s="55" t="str">
        <f>IF($D$42,[1]!obget([1]!obcall("",$C246,"get",[1]!obMake("","int",COLUMN()))),"")</f>
        <v/>
      </c>
      <c r="K246" s="55" t="str">
        <f>IF($D$42,[1]!obget([1]!obcall("",$C246,"get",[1]!obMake("","int",COLUMN()))),"")</f>
        <v/>
      </c>
      <c r="L246" s="55" t="str">
        <f>IF($D$42,[1]!obget([1]!obcall("",$C246,"get",[1]!obMake("","int",COLUMN()))),"")</f>
        <v/>
      </c>
      <c r="M246" s="55" t="str">
        <f>IF($D$42,[1]!obget([1]!obcall("",$C246,"get",[1]!obMake("","int",COLUMN()))),"")</f>
        <v/>
      </c>
      <c r="N246" s="55" t="str">
        <f>IF($D$42,[1]!obget([1]!obcall("",$C246,"get",[1]!obMake("","int",COLUMN()))),"")</f>
        <v/>
      </c>
      <c r="O246" s="55" t="str">
        <f>IF($D$42,[1]!obget([1]!obcall("",$C246,"get",[1]!obMake("","int",COLUMN()))),"")</f>
        <v/>
      </c>
      <c r="P246" s="55" t="str">
        <f>IF($D$42,[1]!obget([1]!obcall("",$C246,"get",[1]!obMake("","int",COLUMN()))),"")</f>
        <v/>
      </c>
      <c r="Q246" s="55" t="str">
        <f>IF($D$42,[1]!obget([1]!obcall("",$C246,"get",[1]!obMake("","int",COLUMN()))),"")</f>
        <v/>
      </c>
      <c r="R246" s="55" t="str">
        <f>IF($D$42,[1]!obget([1]!obcall("",$C246,"get",[1]!obMake("","int",COLUMN()))),"")</f>
        <v/>
      </c>
      <c r="S246" s="45"/>
      <c r="T246" s="45"/>
      <c r="U246" s="45"/>
      <c r="V246" s="45"/>
      <c r="W246" s="45"/>
      <c r="X246" s="45"/>
      <c r="AH246" s="35"/>
      <c r="AI246" s="35"/>
      <c r="IW246" s="45"/>
      <c r="IX246" s="45"/>
    </row>
    <row r="247" spans="1:258" ht="11.85" customHeight="1" x14ac:dyDescent="0.3">
      <c r="A247" s="45" t="str">
        <f t="shared" si="9"/>
        <v/>
      </c>
      <c r="B247" s="45" t="str">
        <f t="shared" si="10"/>
        <v/>
      </c>
      <c r="C247" s="45" t="str">
        <f>IF($D$42,[1]!obMake("RV"&amp;ROW(),obLibs&amp;"net.finmath.montecarlo.RandomVariable",[1]!obcall("",$C$33,"getInitialMargin",[1]!obMake("","double",$B247),LIBORMarketModel!$J$15,[1]!obMake("","String","EUR"),[1]!obcall("SensitivityMode",$B$7&amp;"$SensitivityMode","valueOf",[1]!obMake("","String",$D$47)),$B$37:$D$37)),"")</f>
        <v/>
      </c>
      <c r="D247" s="69" t="str">
        <f>IF($D$42,[1]!obget([1]!obcall("",$C247,"getAverage")),"")</f>
        <v/>
      </c>
      <c r="E247" s="72" t="str">
        <f>IF(AND($D$41,$F$38&gt;=$B247),[1]!obget([1]!obcall("",[1]!obcall("",$C$33,"getInitialMargin",[1]!obMake("","double",$B247),LIBORMarketModel!$J$15,[1]!obMake("","String","EUR"),[1]!obcall("SensitivityMode",$B$7&amp;"$SensitivityMode","valueOf",[1]!obMake("","String",E$47)),$B$37:$D$37),"getAverage")),"")</f>
        <v/>
      </c>
      <c r="F247" s="72" t="str">
        <f>IF(AND($D$40,$F$38&gt;=$B247),[1]!obget([1]!obcall("",[1]!obcall("",$C$33,"getInitialMargin",[1]!obMake("","double",$B247),LIBORMarketModel!$J$15,[1]!obMake("","String","EUR"),[1]!obcall("SensitivityMode",$B$7&amp;"$SensitivityMode","valueOf",[1]!obMake("","String",F$47)),$B$37:$D$37),"getAverage")),"")</f>
        <v/>
      </c>
      <c r="G247" s="70" t="str">
        <f>IF($D$42,[1]!obget([1]!obcall("",$C247,"getQuantile",[1]!obMake("","double",G$47))),"")</f>
        <v/>
      </c>
      <c r="H247" s="70" t="str">
        <f>IF($D$42,[1]!obget([1]!obcall("",$C247,"getQuantile",[1]!obMake("","double",H$47))),"")</f>
        <v/>
      </c>
      <c r="I247" s="70" t="str">
        <f>IF($D$42,[1]!obget([1]!obcall("",$C247,"get",[1]!obMake("","int",COLUMN()))),"")</f>
        <v/>
      </c>
      <c r="J247" s="55" t="str">
        <f>IF($D$42,[1]!obget([1]!obcall("",$C247,"get",[1]!obMake("","int",COLUMN()))),"")</f>
        <v/>
      </c>
      <c r="K247" s="55" t="str">
        <f>IF($D$42,[1]!obget([1]!obcall("",$C247,"get",[1]!obMake("","int",COLUMN()))),"")</f>
        <v/>
      </c>
      <c r="L247" s="55" t="str">
        <f>IF($D$42,[1]!obget([1]!obcall("",$C247,"get",[1]!obMake("","int",COLUMN()))),"")</f>
        <v/>
      </c>
      <c r="M247" s="55" t="str">
        <f>IF($D$42,[1]!obget([1]!obcall("",$C247,"get",[1]!obMake("","int",COLUMN()))),"")</f>
        <v/>
      </c>
      <c r="N247" s="55" t="str">
        <f>IF($D$42,[1]!obget([1]!obcall("",$C247,"get",[1]!obMake("","int",COLUMN()))),"")</f>
        <v/>
      </c>
      <c r="O247" s="55" t="str">
        <f>IF($D$42,[1]!obget([1]!obcall("",$C247,"get",[1]!obMake("","int",COLUMN()))),"")</f>
        <v/>
      </c>
      <c r="P247" s="55" t="str">
        <f>IF($D$42,[1]!obget([1]!obcall("",$C247,"get",[1]!obMake("","int",COLUMN()))),"")</f>
        <v/>
      </c>
      <c r="Q247" s="55" t="str">
        <f>IF($D$42,[1]!obget([1]!obcall("",$C247,"get",[1]!obMake("","int",COLUMN()))),"")</f>
        <v/>
      </c>
      <c r="R247" s="55" t="str">
        <f>IF($D$42,[1]!obget([1]!obcall("",$C247,"get",[1]!obMake("","int",COLUMN()))),"")</f>
        <v/>
      </c>
      <c r="S247" s="45"/>
      <c r="T247" s="45"/>
      <c r="U247" s="45"/>
      <c r="V247" s="45"/>
      <c r="W247" s="45"/>
      <c r="X247" s="45"/>
      <c r="AH247" s="35"/>
      <c r="AI247" s="35"/>
      <c r="IW247" s="45"/>
      <c r="IX247" s="45"/>
    </row>
    <row r="248" spans="1:258" ht="11.85" customHeight="1" x14ac:dyDescent="0.3">
      <c r="A248" s="45" t="str">
        <f t="shared" si="9"/>
        <v/>
      </c>
      <c r="D248" s="69"/>
      <c r="E248" s="72"/>
      <c r="F248" s="72"/>
      <c r="G248" s="70"/>
      <c r="H248" s="70"/>
      <c r="I248" s="70"/>
      <c r="J248" s="55"/>
      <c r="K248" s="55"/>
      <c r="L248" s="55"/>
      <c r="M248" s="55"/>
      <c r="N248" s="55"/>
      <c r="O248" s="55"/>
      <c r="P248" s="55"/>
      <c r="Q248" s="55"/>
      <c r="R248" s="55"/>
      <c r="S248" s="45"/>
      <c r="T248" s="45"/>
      <c r="U248" s="45"/>
      <c r="V248" s="45"/>
      <c r="W248" s="45"/>
      <c r="X248" s="45"/>
      <c r="AH248" s="35"/>
      <c r="AI248" s="35"/>
      <c r="IW248" s="45"/>
      <c r="IX248" s="45"/>
    </row>
    <row r="249" spans="1:258" ht="11.85" customHeight="1" x14ac:dyDescent="0.3">
      <c r="A249" s="45" t="str">
        <f t="shared" si="9"/>
        <v/>
      </c>
      <c r="D249" s="69"/>
      <c r="E249" s="72"/>
      <c r="F249" s="72"/>
      <c r="G249" s="70"/>
      <c r="H249" s="70"/>
      <c r="I249" s="70"/>
      <c r="J249" s="55"/>
      <c r="K249" s="55"/>
      <c r="L249" s="55"/>
      <c r="M249" s="55"/>
      <c r="N249" s="55"/>
      <c r="O249" s="55"/>
      <c r="P249" s="55"/>
      <c r="Q249" s="55"/>
      <c r="R249" s="55"/>
      <c r="S249" s="45"/>
      <c r="T249" s="45"/>
      <c r="U249" s="45"/>
      <c r="V249" s="45"/>
      <c r="W249" s="45"/>
      <c r="X249" s="45"/>
      <c r="AH249" s="35"/>
      <c r="AI249" s="35"/>
      <c r="IW249" s="45"/>
      <c r="IX249" s="45"/>
    </row>
    <row r="250" spans="1:258" ht="11.85" customHeight="1" x14ac:dyDescent="0.3">
      <c r="A250" s="45" t="str">
        <f t="shared" si="9"/>
        <v/>
      </c>
      <c r="D250" s="69"/>
      <c r="E250" s="72"/>
      <c r="F250" s="72"/>
      <c r="G250" s="70"/>
      <c r="H250" s="70"/>
      <c r="I250" s="70"/>
      <c r="J250" s="55"/>
      <c r="K250" s="55"/>
      <c r="L250" s="55"/>
      <c r="M250" s="55"/>
      <c r="N250" s="55"/>
      <c r="O250" s="55"/>
      <c r="P250" s="55"/>
      <c r="Q250" s="55"/>
      <c r="R250" s="55"/>
      <c r="S250" s="45"/>
      <c r="T250" s="45"/>
      <c r="U250" s="45"/>
      <c r="V250" s="45"/>
      <c r="W250" s="45"/>
      <c r="X250" s="45"/>
      <c r="AH250" s="35"/>
      <c r="AI250" s="35"/>
      <c r="IW250" s="45"/>
      <c r="IX250" s="45"/>
    </row>
    <row r="251" spans="1:258" ht="11.85" customHeight="1" x14ac:dyDescent="0.3">
      <c r="A251" s="45" t="str">
        <f t="shared" si="9"/>
        <v/>
      </c>
      <c r="D251" s="69"/>
      <c r="E251" s="72"/>
      <c r="F251" s="72"/>
      <c r="G251" s="70"/>
      <c r="H251" s="70"/>
      <c r="I251" s="70"/>
      <c r="J251" s="55"/>
      <c r="K251" s="55"/>
      <c r="L251" s="55"/>
      <c r="M251" s="55"/>
      <c r="N251" s="55"/>
      <c r="O251" s="55"/>
      <c r="P251" s="55"/>
      <c r="Q251" s="55"/>
      <c r="R251" s="55"/>
      <c r="S251" s="45"/>
      <c r="T251" s="45"/>
      <c r="U251" s="45"/>
      <c r="V251" s="45"/>
      <c r="W251" s="45"/>
      <c r="X251" s="45"/>
      <c r="AH251" s="35"/>
      <c r="AI251" s="35"/>
      <c r="IW251" s="45"/>
      <c r="IX251" s="45"/>
    </row>
    <row r="252" spans="1:258" ht="11.85" customHeight="1" x14ac:dyDescent="0.3">
      <c r="A252" s="45" t="str">
        <f t="shared" si="9"/>
        <v/>
      </c>
      <c r="D252" s="69"/>
      <c r="E252" s="72"/>
      <c r="F252" s="72"/>
      <c r="G252" s="70"/>
      <c r="H252" s="70"/>
      <c r="I252" s="70"/>
      <c r="J252" s="55"/>
      <c r="K252" s="55"/>
      <c r="L252" s="55"/>
      <c r="M252" s="55"/>
      <c r="N252" s="55"/>
      <c r="O252" s="55"/>
      <c r="P252" s="55"/>
      <c r="Q252" s="55"/>
      <c r="R252" s="55"/>
      <c r="S252" s="45"/>
      <c r="T252" s="45"/>
      <c r="U252" s="45"/>
      <c r="V252" s="45"/>
      <c r="W252" s="45"/>
      <c r="X252" s="45"/>
      <c r="AH252" s="35"/>
      <c r="AI252" s="35"/>
      <c r="IW252" s="45"/>
      <c r="IX252" s="45"/>
    </row>
    <row r="253" spans="1:258" ht="11.85" customHeight="1" x14ac:dyDescent="0.3">
      <c r="A253" s="45" t="str">
        <f t="shared" si="9"/>
        <v/>
      </c>
      <c r="D253" s="69"/>
      <c r="E253" s="72"/>
      <c r="F253" s="72"/>
      <c r="G253" s="70"/>
      <c r="H253" s="70"/>
      <c r="I253" s="70"/>
      <c r="J253" s="55"/>
      <c r="K253" s="55"/>
      <c r="L253" s="55"/>
      <c r="M253" s="55"/>
      <c r="N253" s="55"/>
      <c r="O253" s="55"/>
      <c r="P253" s="55"/>
      <c r="Q253" s="55"/>
      <c r="R253" s="55"/>
      <c r="S253" s="45"/>
      <c r="T253" s="45"/>
      <c r="U253" s="45"/>
      <c r="V253" s="45"/>
      <c r="W253" s="45"/>
      <c r="X253" s="45"/>
      <c r="AH253" s="35"/>
      <c r="AI253" s="35"/>
      <c r="IW253" s="45"/>
      <c r="IX253" s="45"/>
    </row>
    <row r="254" spans="1:258" ht="11.85" customHeight="1" x14ac:dyDescent="0.3">
      <c r="A254" s="45" t="str">
        <f t="shared" si="9"/>
        <v/>
      </c>
      <c r="D254" s="69"/>
      <c r="E254" s="72"/>
      <c r="F254" s="72"/>
      <c r="G254" s="70"/>
      <c r="H254" s="70"/>
      <c r="I254" s="70"/>
      <c r="J254" s="55"/>
      <c r="K254" s="55"/>
      <c r="L254" s="55"/>
      <c r="M254" s="55"/>
      <c r="N254" s="55"/>
      <c r="O254" s="55"/>
      <c r="P254" s="55"/>
      <c r="Q254" s="55"/>
      <c r="R254" s="55"/>
      <c r="S254" s="45"/>
      <c r="T254" s="45"/>
      <c r="U254" s="45"/>
      <c r="V254" s="45"/>
      <c r="W254" s="45"/>
      <c r="X254" s="45"/>
      <c r="AH254" s="35"/>
      <c r="AI254" s="35"/>
      <c r="IW254" s="45"/>
      <c r="IX254" s="45"/>
    </row>
    <row r="255" spans="1:258" ht="11.85" customHeight="1" x14ac:dyDescent="0.3">
      <c r="A255" s="45" t="str">
        <f t="shared" si="9"/>
        <v/>
      </c>
      <c r="D255" s="69"/>
      <c r="E255" s="72"/>
      <c r="F255" s="72"/>
      <c r="G255" s="70"/>
      <c r="H255" s="70"/>
      <c r="I255" s="70"/>
      <c r="J255" s="55"/>
      <c r="K255" s="55"/>
      <c r="L255" s="55"/>
      <c r="M255" s="55"/>
      <c r="N255" s="55"/>
      <c r="O255" s="55"/>
      <c r="P255" s="55"/>
      <c r="Q255" s="55"/>
      <c r="R255" s="55"/>
      <c r="S255" s="45"/>
      <c r="T255" s="45"/>
      <c r="U255" s="45"/>
      <c r="V255" s="45"/>
      <c r="W255" s="45"/>
      <c r="X255" s="45"/>
      <c r="AH255" s="35"/>
      <c r="AI255" s="35"/>
      <c r="IW255" s="45"/>
      <c r="IX255" s="45"/>
    </row>
    <row r="256" spans="1:258" ht="11.85" customHeight="1" x14ac:dyDescent="0.3">
      <c r="A256" s="45" t="str">
        <f t="shared" si="9"/>
        <v/>
      </c>
      <c r="D256" s="69"/>
      <c r="E256" s="72"/>
      <c r="F256" s="72"/>
      <c r="G256" s="70"/>
      <c r="H256" s="70"/>
      <c r="I256" s="70"/>
      <c r="J256" s="55"/>
      <c r="K256" s="55"/>
      <c r="L256" s="55"/>
      <c r="M256" s="55"/>
      <c r="N256" s="55"/>
      <c r="O256" s="55"/>
      <c r="P256" s="55"/>
      <c r="Q256" s="55"/>
      <c r="R256" s="55"/>
      <c r="S256" s="45"/>
      <c r="T256" s="45"/>
      <c r="U256" s="45"/>
      <c r="V256" s="45"/>
      <c r="W256" s="45"/>
      <c r="X256" s="45"/>
      <c r="AH256" s="35"/>
      <c r="AI256" s="35"/>
      <c r="IW256" s="45"/>
      <c r="IX256" s="45"/>
    </row>
    <row r="257" spans="1:258" ht="11.85" customHeight="1" x14ac:dyDescent="0.3">
      <c r="A257" s="45" t="str">
        <f t="shared" si="9"/>
        <v/>
      </c>
      <c r="D257" s="69"/>
      <c r="E257" s="72"/>
      <c r="F257" s="72"/>
      <c r="G257" s="70"/>
      <c r="H257" s="70"/>
      <c r="I257" s="70"/>
      <c r="J257" s="55"/>
      <c r="K257" s="55"/>
      <c r="L257" s="55"/>
      <c r="M257" s="55"/>
      <c r="N257" s="55"/>
      <c r="O257" s="55"/>
      <c r="P257" s="55"/>
      <c r="Q257" s="55"/>
      <c r="R257" s="55"/>
      <c r="S257" s="45"/>
      <c r="T257" s="45"/>
      <c r="U257" s="45"/>
      <c r="V257" s="45"/>
      <c r="W257" s="45"/>
      <c r="X257" s="45"/>
      <c r="AH257" s="35"/>
      <c r="AI257" s="35"/>
      <c r="IW257" s="45"/>
      <c r="IX257" s="45"/>
    </row>
    <row r="258" spans="1:258" ht="11.85" customHeight="1" x14ac:dyDescent="0.3">
      <c r="A258" s="45" t="str">
        <f t="shared" si="9"/>
        <v/>
      </c>
      <c r="D258" s="69"/>
      <c r="E258" s="72"/>
      <c r="F258" s="72"/>
      <c r="G258" s="70"/>
      <c r="H258" s="70"/>
      <c r="I258" s="70"/>
      <c r="J258" s="55"/>
      <c r="K258" s="55"/>
      <c r="L258" s="55"/>
      <c r="M258" s="55"/>
      <c r="N258" s="55"/>
      <c r="O258" s="55"/>
      <c r="P258" s="55"/>
      <c r="Q258" s="55"/>
      <c r="R258" s="55"/>
      <c r="S258" s="45"/>
      <c r="T258" s="45"/>
      <c r="U258" s="45"/>
      <c r="V258" s="45"/>
      <c r="W258" s="45"/>
      <c r="X258" s="45"/>
      <c r="AH258" s="35"/>
      <c r="AI258" s="35"/>
      <c r="IW258" s="45"/>
      <c r="IX258" s="45"/>
    </row>
    <row r="259" spans="1:258" ht="11.85" customHeight="1" x14ac:dyDescent="0.3">
      <c r="A259" s="45" t="str">
        <f t="shared" si="9"/>
        <v/>
      </c>
      <c r="D259" s="69"/>
      <c r="E259" s="72"/>
      <c r="F259" s="72"/>
      <c r="G259" s="70"/>
      <c r="H259" s="70"/>
      <c r="I259" s="70"/>
      <c r="J259" s="55"/>
      <c r="K259" s="55"/>
      <c r="L259" s="55"/>
      <c r="M259" s="55"/>
      <c r="N259" s="55"/>
      <c r="O259" s="55"/>
      <c r="P259" s="55"/>
      <c r="Q259" s="55"/>
      <c r="R259" s="55"/>
      <c r="S259" s="45"/>
      <c r="T259" s="45"/>
      <c r="U259" s="45"/>
      <c r="V259" s="45"/>
      <c r="W259" s="45"/>
      <c r="X259" s="45"/>
      <c r="AH259" s="35"/>
      <c r="AI259" s="35"/>
      <c r="IW259" s="45"/>
      <c r="IX259" s="45"/>
    </row>
    <row r="260" spans="1:258" ht="11.85" customHeight="1" x14ac:dyDescent="0.3">
      <c r="A260" s="45" t="str">
        <f t="shared" si="9"/>
        <v/>
      </c>
      <c r="D260" s="69"/>
      <c r="E260" s="72"/>
      <c r="F260" s="72"/>
      <c r="G260" s="70"/>
      <c r="H260" s="70"/>
      <c r="I260" s="70"/>
      <c r="J260" s="55"/>
      <c r="K260" s="55"/>
      <c r="L260" s="55"/>
      <c r="M260" s="55"/>
      <c r="N260" s="55"/>
      <c r="O260" s="55"/>
      <c r="P260" s="55"/>
      <c r="Q260" s="55"/>
      <c r="R260" s="55"/>
      <c r="S260" s="45"/>
      <c r="T260" s="45"/>
      <c r="U260" s="45"/>
      <c r="V260" s="45"/>
      <c r="W260" s="45"/>
      <c r="X260" s="45"/>
      <c r="AH260" s="35"/>
      <c r="AI260" s="35"/>
      <c r="IW260" s="45"/>
      <c r="IX260" s="45"/>
    </row>
    <row r="261" spans="1:258" ht="11.85" customHeight="1" x14ac:dyDescent="0.3">
      <c r="A261" s="45" t="str">
        <f t="shared" si="9"/>
        <v/>
      </c>
      <c r="D261" s="69"/>
      <c r="E261" s="72"/>
      <c r="F261" s="72"/>
      <c r="G261" s="70"/>
      <c r="H261" s="70"/>
      <c r="I261" s="70"/>
      <c r="J261" s="55"/>
      <c r="K261" s="55"/>
      <c r="L261" s="55"/>
      <c r="M261" s="55"/>
      <c r="N261" s="55"/>
      <c r="O261" s="55"/>
      <c r="P261" s="55"/>
      <c r="Q261" s="55"/>
      <c r="R261" s="55"/>
      <c r="S261" s="45"/>
      <c r="T261" s="45"/>
      <c r="U261" s="45"/>
      <c r="V261" s="45"/>
      <c r="W261" s="45"/>
      <c r="X261" s="45"/>
      <c r="AH261" s="35"/>
      <c r="AI261" s="35"/>
      <c r="IW261" s="45"/>
      <c r="IX261" s="45"/>
    </row>
    <row r="262" spans="1:258" ht="11.85" customHeight="1" x14ac:dyDescent="0.3">
      <c r="A262" s="45" t="str">
        <f t="shared" si="9"/>
        <v/>
      </c>
      <c r="D262" s="69"/>
      <c r="E262" s="72"/>
      <c r="F262" s="72"/>
      <c r="G262" s="70"/>
      <c r="H262" s="70"/>
      <c r="I262" s="70"/>
      <c r="J262" s="55"/>
      <c r="K262" s="55"/>
      <c r="L262" s="55"/>
      <c r="M262" s="55"/>
      <c r="N262" s="55"/>
      <c r="O262" s="55"/>
      <c r="P262" s="55"/>
      <c r="Q262" s="55"/>
      <c r="R262" s="55"/>
      <c r="S262" s="45"/>
      <c r="T262" s="45"/>
      <c r="U262" s="45"/>
      <c r="V262" s="45"/>
      <c r="W262" s="45"/>
      <c r="X262" s="45"/>
      <c r="AH262" s="35"/>
      <c r="AI262" s="35"/>
      <c r="IW262" s="45"/>
      <c r="IX262" s="45"/>
    </row>
    <row r="263" spans="1:258" ht="11.85" customHeight="1" x14ac:dyDescent="0.3">
      <c r="A263" s="45" t="str">
        <f t="shared" si="9"/>
        <v/>
      </c>
      <c r="D263" s="69"/>
      <c r="E263" s="72"/>
      <c r="F263" s="72"/>
      <c r="G263" s="70"/>
      <c r="H263" s="70"/>
      <c r="I263" s="70"/>
      <c r="J263" s="55"/>
      <c r="K263" s="55"/>
      <c r="L263" s="55"/>
      <c r="M263" s="55"/>
      <c r="N263" s="55"/>
      <c r="O263" s="55"/>
      <c r="P263" s="55"/>
      <c r="Q263" s="55"/>
      <c r="R263" s="55"/>
      <c r="S263" s="45"/>
      <c r="T263" s="45"/>
      <c r="U263" s="45"/>
      <c r="V263" s="45"/>
      <c r="W263" s="45"/>
      <c r="X263" s="45"/>
      <c r="AH263" s="35"/>
      <c r="AI263" s="35"/>
      <c r="IW263" s="45"/>
      <c r="IX263" s="45"/>
    </row>
    <row r="264" spans="1:258" ht="11.85" customHeight="1" x14ac:dyDescent="0.3">
      <c r="A264" s="45" t="str">
        <f t="shared" si="9"/>
        <v/>
      </c>
      <c r="D264" s="69"/>
      <c r="E264" s="72"/>
      <c r="F264" s="72"/>
      <c r="G264" s="70"/>
      <c r="H264" s="70"/>
      <c r="I264" s="70"/>
      <c r="J264" s="55"/>
      <c r="K264" s="55"/>
      <c r="L264" s="55"/>
      <c r="M264" s="55"/>
      <c r="N264" s="55"/>
      <c r="O264" s="55"/>
      <c r="P264" s="55"/>
      <c r="Q264" s="55"/>
      <c r="R264" s="55"/>
      <c r="S264" s="45"/>
      <c r="T264" s="45"/>
      <c r="U264" s="45"/>
      <c r="V264" s="45"/>
      <c r="W264" s="45"/>
      <c r="X264" s="45"/>
      <c r="AH264" s="35"/>
      <c r="AI264" s="35"/>
      <c r="IW264" s="45"/>
      <c r="IX264" s="45"/>
    </row>
    <row r="265" spans="1:258" ht="11.85" customHeight="1" x14ac:dyDescent="0.3">
      <c r="A265" s="45" t="str">
        <f t="shared" si="9"/>
        <v/>
      </c>
      <c r="D265" s="69"/>
      <c r="E265" s="72"/>
      <c r="F265" s="72"/>
      <c r="G265" s="70"/>
      <c r="H265" s="70"/>
      <c r="I265" s="70"/>
      <c r="J265" s="55"/>
      <c r="K265" s="55"/>
      <c r="L265" s="55"/>
      <c r="M265" s="55"/>
      <c r="N265" s="55"/>
      <c r="O265" s="55"/>
      <c r="P265" s="55"/>
      <c r="Q265" s="55"/>
      <c r="R265" s="55"/>
      <c r="S265" s="45"/>
      <c r="T265" s="45"/>
      <c r="U265" s="45"/>
      <c r="V265" s="45"/>
      <c r="W265" s="45"/>
      <c r="X265" s="45"/>
      <c r="AH265" s="35"/>
      <c r="AI265" s="35"/>
      <c r="IW265" s="45"/>
      <c r="IX265" s="45"/>
    </row>
    <row r="266" spans="1:258" ht="11.85" customHeight="1" x14ac:dyDescent="0.3">
      <c r="A266" s="45" t="str">
        <f t="shared" si="9"/>
        <v/>
      </c>
      <c r="D266" s="69"/>
      <c r="E266" s="72"/>
      <c r="F266" s="72"/>
      <c r="G266" s="70"/>
      <c r="H266" s="70"/>
      <c r="I266" s="70"/>
      <c r="J266" s="55"/>
      <c r="K266" s="55"/>
      <c r="L266" s="55"/>
      <c r="M266" s="55"/>
      <c r="N266" s="55"/>
      <c r="O266" s="55"/>
      <c r="P266" s="55"/>
      <c r="Q266" s="55"/>
      <c r="R266" s="55"/>
      <c r="S266" s="45"/>
      <c r="T266" s="45"/>
      <c r="U266" s="45"/>
      <c r="V266" s="45"/>
      <c r="W266" s="45"/>
      <c r="X266" s="45"/>
      <c r="AH266" s="35"/>
      <c r="AI266" s="35"/>
      <c r="IW266" s="45"/>
      <c r="IX266" s="45"/>
    </row>
    <row r="267" spans="1:258" ht="11.85" customHeight="1" x14ac:dyDescent="0.3">
      <c r="A267" s="45" t="str">
        <f t="shared" si="9"/>
        <v/>
      </c>
      <c r="D267" s="69"/>
      <c r="E267" s="72"/>
      <c r="F267" s="72"/>
      <c r="G267" s="70"/>
      <c r="H267" s="70"/>
      <c r="I267" s="70"/>
      <c r="J267" s="55"/>
      <c r="K267" s="55"/>
      <c r="L267" s="55"/>
      <c r="M267" s="55"/>
      <c r="N267" s="55"/>
      <c r="O267" s="55"/>
      <c r="P267" s="55"/>
      <c r="Q267" s="55"/>
      <c r="R267" s="55"/>
      <c r="S267" s="45"/>
      <c r="T267" s="45"/>
      <c r="U267" s="45"/>
      <c r="V267" s="45"/>
      <c r="W267" s="45"/>
      <c r="X267" s="45"/>
      <c r="AH267" s="35"/>
      <c r="AI267" s="35"/>
      <c r="IW267" s="45"/>
      <c r="IX267" s="45"/>
    </row>
    <row r="268" spans="1:258" ht="11.85" customHeight="1" x14ac:dyDescent="0.3">
      <c r="A268" s="45" t="str">
        <f t="shared" si="9"/>
        <v/>
      </c>
      <c r="D268" s="69"/>
      <c r="E268" s="72"/>
      <c r="F268" s="72"/>
      <c r="G268" s="70"/>
      <c r="H268" s="70"/>
      <c r="I268" s="70"/>
      <c r="J268" s="55"/>
      <c r="K268" s="55"/>
      <c r="L268" s="55"/>
      <c r="M268" s="55"/>
      <c r="N268" s="55"/>
      <c r="O268" s="55"/>
      <c r="P268" s="55"/>
      <c r="Q268" s="55"/>
      <c r="R268" s="55"/>
      <c r="S268" s="45"/>
      <c r="T268" s="45"/>
      <c r="U268" s="45"/>
      <c r="V268" s="45"/>
      <c r="W268" s="45"/>
      <c r="X268" s="45"/>
      <c r="AH268" s="35"/>
      <c r="AI268" s="35"/>
      <c r="IW268" s="45"/>
      <c r="IX268" s="45"/>
    </row>
    <row r="269" spans="1:258" ht="11.85" customHeight="1" x14ac:dyDescent="0.3">
      <c r="A269" s="45" t="str">
        <f t="shared" si="9"/>
        <v/>
      </c>
      <c r="D269" s="69"/>
      <c r="E269" s="72"/>
      <c r="F269" s="72"/>
      <c r="G269" s="70"/>
      <c r="H269" s="70"/>
      <c r="I269" s="70"/>
      <c r="J269" s="55"/>
      <c r="K269" s="55"/>
      <c r="L269" s="55"/>
      <c r="M269" s="55"/>
      <c r="N269" s="55"/>
      <c r="O269" s="55"/>
      <c r="P269" s="55"/>
      <c r="Q269" s="55"/>
      <c r="R269" s="55"/>
      <c r="S269" s="45"/>
      <c r="T269" s="45"/>
      <c r="U269" s="45"/>
      <c r="V269" s="45"/>
      <c r="W269" s="45"/>
      <c r="X269" s="45"/>
      <c r="AH269" s="35"/>
      <c r="AI269" s="35"/>
      <c r="IW269" s="45"/>
      <c r="IX269" s="45"/>
    </row>
    <row r="270" spans="1:258" ht="11.85" customHeight="1" x14ac:dyDescent="0.3">
      <c r="A270" s="45" t="str">
        <f t="shared" si="9"/>
        <v/>
      </c>
      <c r="D270" s="69"/>
      <c r="E270" s="72"/>
      <c r="F270" s="72"/>
      <c r="G270" s="70"/>
      <c r="H270" s="70"/>
      <c r="I270" s="70"/>
      <c r="J270" s="55"/>
      <c r="K270" s="55"/>
      <c r="L270" s="55"/>
      <c r="M270" s="55"/>
      <c r="N270" s="55"/>
      <c r="O270" s="55"/>
      <c r="P270" s="55"/>
      <c r="Q270" s="55"/>
      <c r="R270" s="55"/>
      <c r="S270" s="45"/>
      <c r="T270" s="45"/>
      <c r="U270" s="45"/>
      <c r="V270" s="45"/>
      <c r="W270" s="45"/>
      <c r="X270" s="45"/>
      <c r="AH270" s="35"/>
      <c r="AI270" s="35"/>
      <c r="IW270" s="45"/>
      <c r="IX270" s="45"/>
    </row>
    <row r="271" spans="1:258" ht="11.85" customHeight="1" x14ac:dyDescent="0.3">
      <c r="A271" s="45" t="str">
        <f t="shared" si="9"/>
        <v/>
      </c>
      <c r="D271" s="69"/>
      <c r="E271" s="72"/>
      <c r="F271" s="72"/>
      <c r="G271" s="70"/>
      <c r="H271" s="70"/>
      <c r="I271" s="70"/>
      <c r="J271" s="55"/>
      <c r="K271" s="55"/>
      <c r="L271" s="55"/>
      <c r="M271" s="55"/>
      <c r="N271" s="55"/>
      <c r="O271" s="55"/>
      <c r="P271" s="55"/>
      <c r="Q271" s="55"/>
      <c r="R271" s="55"/>
      <c r="S271" s="45"/>
      <c r="T271" s="45"/>
      <c r="U271" s="45"/>
      <c r="V271" s="45"/>
      <c r="W271" s="45"/>
      <c r="X271" s="45"/>
      <c r="AH271" s="35"/>
      <c r="AI271" s="35"/>
      <c r="IW271" s="45"/>
      <c r="IX271" s="45"/>
    </row>
    <row r="272" spans="1:258" ht="11.85" customHeight="1" x14ac:dyDescent="0.3">
      <c r="A272" s="45" t="str">
        <f t="shared" si="9"/>
        <v/>
      </c>
      <c r="D272" s="69"/>
      <c r="E272" s="72"/>
      <c r="F272" s="72"/>
      <c r="G272" s="70"/>
      <c r="H272" s="70"/>
      <c r="I272" s="70"/>
      <c r="J272" s="55"/>
      <c r="K272" s="55"/>
      <c r="L272" s="55"/>
      <c r="M272" s="55"/>
      <c r="N272" s="55"/>
      <c r="O272" s="55"/>
      <c r="P272" s="55"/>
      <c r="Q272" s="55"/>
      <c r="R272" s="55"/>
      <c r="S272" s="45"/>
      <c r="T272" s="45"/>
      <c r="U272" s="45"/>
      <c r="V272" s="45"/>
      <c r="W272" s="45"/>
      <c r="X272" s="45"/>
      <c r="AH272" s="35"/>
      <c r="AI272" s="35"/>
      <c r="IW272" s="45"/>
      <c r="IX272" s="45"/>
    </row>
    <row r="273" spans="1:258" ht="11.85" customHeight="1" x14ac:dyDescent="0.3">
      <c r="A273" s="45" t="str">
        <f t="shared" si="9"/>
        <v/>
      </c>
      <c r="D273" s="69"/>
      <c r="E273" s="72"/>
      <c r="F273" s="72"/>
      <c r="G273" s="70"/>
      <c r="H273" s="70"/>
      <c r="I273" s="70"/>
      <c r="J273" s="55"/>
      <c r="K273" s="55"/>
      <c r="L273" s="55"/>
      <c r="M273" s="55"/>
      <c r="N273" s="55"/>
      <c r="O273" s="55"/>
      <c r="P273" s="55"/>
      <c r="Q273" s="55"/>
      <c r="R273" s="55"/>
      <c r="S273" s="45"/>
      <c r="T273" s="45"/>
      <c r="U273" s="45"/>
      <c r="V273" s="45"/>
      <c r="W273" s="45"/>
      <c r="X273" s="45"/>
      <c r="AH273" s="35"/>
      <c r="AI273" s="35"/>
      <c r="IW273" s="45"/>
      <c r="IX273" s="45"/>
    </row>
    <row r="274" spans="1:258" ht="11.85" customHeight="1" x14ac:dyDescent="0.3">
      <c r="A274" s="45" t="str">
        <f t="shared" si="9"/>
        <v/>
      </c>
      <c r="D274" s="69"/>
      <c r="E274" s="72"/>
      <c r="F274" s="72"/>
      <c r="G274" s="70"/>
      <c r="H274" s="70"/>
      <c r="I274" s="70"/>
      <c r="J274" s="55"/>
      <c r="K274" s="55"/>
      <c r="L274" s="55"/>
      <c r="M274" s="55"/>
      <c r="N274" s="55"/>
      <c r="O274" s="55"/>
      <c r="P274" s="55"/>
      <c r="Q274" s="55"/>
      <c r="R274" s="55"/>
      <c r="S274" s="45"/>
      <c r="T274" s="45"/>
      <c r="U274" s="45"/>
      <c r="V274" s="45"/>
      <c r="W274" s="45"/>
      <c r="X274" s="45"/>
      <c r="AH274" s="35"/>
      <c r="AI274" s="35"/>
      <c r="IW274" s="45"/>
      <c r="IX274" s="45"/>
    </row>
    <row r="275" spans="1:258" ht="11.85" customHeight="1" x14ac:dyDescent="0.3">
      <c r="A275" s="45" t="str">
        <f t="shared" si="9"/>
        <v/>
      </c>
      <c r="D275" s="69"/>
      <c r="E275" s="72"/>
      <c r="F275" s="72"/>
      <c r="G275" s="70"/>
      <c r="H275" s="70"/>
      <c r="I275" s="70"/>
      <c r="J275" s="55"/>
      <c r="K275" s="55"/>
      <c r="L275" s="55"/>
      <c r="M275" s="55"/>
      <c r="N275" s="55"/>
      <c r="O275" s="55"/>
      <c r="P275" s="55"/>
      <c r="Q275" s="55"/>
      <c r="R275" s="55"/>
      <c r="S275" s="45"/>
      <c r="T275" s="45"/>
      <c r="U275" s="45"/>
      <c r="V275" s="45"/>
      <c r="W275" s="45"/>
      <c r="X275" s="45"/>
      <c r="AH275" s="35"/>
      <c r="AI275" s="35"/>
      <c r="IW275" s="45"/>
      <c r="IX275" s="45"/>
    </row>
    <row r="276" spans="1:258" ht="11.85" customHeight="1" x14ac:dyDescent="0.3">
      <c r="A276" s="45" t="str">
        <f t="shared" si="9"/>
        <v/>
      </c>
      <c r="D276" s="69"/>
      <c r="E276" s="72"/>
      <c r="F276" s="72"/>
      <c r="G276" s="70"/>
      <c r="H276" s="70"/>
      <c r="I276" s="70"/>
      <c r="J276" s="55"/>
      <c r="K276" s="55"/>
      <c r="L276" s="55"/>
      <c r="M276" s="55"/>
      <c r="N276" s="55"/>
      <c r="O276" s="55"/>
      <c r="P276" s="55"/>
      <c r="Q276" s="55"/>
      <c r="R276" s="55"/>
      <c r="S276" s="45"/>
      <c r="T276" s="45"/>
      <c r="U276" s="45"/>
      <c r="V276" s="45"/>
      <c r="W276" s="45"/>
      <c r="X276" s="45"/>
      <c r="AH276" s="35"/>
      <c r="AI276" s="35"/>
      <c r="IW276" s="45"/>
      <c r="IX276" s="45"/>
    </row>
    <row r="277" spans="1:258" ht="11.85" customHeight="1" x14ac:dyDescent="0.3">
      <c r="A277" s="45" t="str">
        <f t="shared" si="9"/>
        <v/>
      </c>
      <c r="D277" s="69"/>
      <c r="E277" s="72"/>
      <c r="F277" s="72"/>
      <c r="G277" s="70"/>
      <c r="H277" s="70"/>
      <c r="I277" s="70"/>
      <c r="J277" s="55"/>
      <c r="K277" s="55"/>
      <c r="L277" s="55"/>
      <c r="M277" s="55"/>
      <c r="N277" s="55"/>
      <c r="O277" s="55"/>
      <c r="P277" s="55"/>
      <c r="Q277" s="55"/>
      <c r="R277" s="55"/>
      <c r="S277" s="45"/>
      <c r="T277" s="45"/>
      <c r="U277" s="45"/>
      <c r="V277" s="45"/>
      <c r="W277" s="45"/>
      <c r="X277" s="45"/>
      <c r="AH277" s="35"/>
      <c r="AI277" s="35"/>
      <c r="IW277" s="45"/>
      <c r="IX277" s="45"/>
    </row>
    <row r="278" spans="1:258" ht="11.85" customHeight="1" x14ac:dyDescent="0.3">
      <c r="A278" s="45" t="str">
        <f t="shared" si="9"/>
        <v/>
      </c>
      <c r="D278" s="69"/>
      <c r="E278" s="72"/>
      <c r="F278" s="72"/>
      <c r="G278" s="70"/>
      <c r="H278" s="70"/>
      <c r="I278" s="70"/>
      <c r="J278" s="55"/>
      <c r="K278" s="55"/>
      <c r="L278" s="55"/>
      <c r="M278" s="55"/>
      <c r="N278" s="55"/>
      <c r="O278" s="55"/>
      <c r="P278" s="55"/>
      <c r="Q278" s="55"/>
      <c r="R278" s="55"/>
      <c r="S278" s="45"/>
      <c r="T278" s="45"/>
      <c r="U278" s="45"/>
      <c r="V278" s="45"/>
      <c r="W278" s="45"/>
      <c r="X278" s="45"/>
      <c r="AH278" s="35"/>
      <c r="AI278" s="35"/>
      <c r="IW278" s="45"/>
      <c r="IX278" s="45"/>
    </row>
    <row r="279" spans="1:258" ht="11.85" customHeight="1" x14ac:dyDescent="0.3">
      <c r="A279" s="45" t="str">
        <f t="shared" si="9"/>
        <v/>
      </c>
      <c r="D279" s="69"/>
      <c r="E279" s="72"/>
      <c r="F279" s="72"/>
      <c r="G279" s="70"/>
      <c r="H279" s="70"/>
      <c r="I279" s="70"/>
      <c r="J279" s="55"/>
      <c r="K279" s="55"/>
      <c r="L279" s="55"/>
      <c r="M279" s="55"/>
      <c r="N279" s="55"/>
      <c r="O279" s="55"/>
      <c r="P279" s="55"/>
      <c r="Q279" s="55"/>
      <c r="R279" s="55"/>
      <c r="S279" s="45"/>
      <c r="T279" s="45"/>
      <c r="U279" s="45"/>
      <c r="V279" s="45"/>
      <c r="W279" s="45"/>
      <c r="X279" s="45"/>
      <c r="AH279" s="35"/>
      <c r="AI279" s="35"/>
      <c r="IW279" s="45"/>
      <c r="IX279" s="45"/>
    </row>
    <row r="280" spans="1:258" ht="11.85" customHeight="1" x14ac:dyDescent="0.3">
      <c r="A280" s="45" t="str">
        <f t="shared" si="9"/>
        <v/>
      </c>
      <c r="D280" s="69"/>
      <c r="E280" s="72"/>
      <c r="F280" s="72"/>
      <c r="G280" s="70"/>
      <c r="H280" s="70"/>
      <c r="I280" s="70"/>
      <c r="J280" s="55"/>
      <c r="K280" s="55"/>
      <c r="L280" s="55"/>
      <c r="M280" s="55"/>
      <c r="N280" s="55"/>
      <c r="O280" s="55"/>
      <c r="P280" s="55"/>
      <c r="Q280" s="55"/>
      <c r="R280" s="55"/>
      <c r="S280" s="45"/>
      <c r="T280" s="45"/>
      <c r="U280" s="45"/>
      <c r="V280" s="45"/>
      <c r="W280" s="45"/>
      <c r="X280" s="45"/>
      <c r="AH280" s="35"/>
      <c r="AI280" s="35"/>
      <c r="IW280" s="45"/>
      <c r="IX280" s="45"/>
    </row>
    <row r="281" spans="1:258" ht="11.85" customHeight="1" x14ac:dyDescent="0.3">
      <c r="A281" s="45" t="str">
        <f t="shared" si="9"/>
        <v/>
      </c>
      <c r="D281" s="69"/>
      <c r="E281" s="72"/>
      <c r="F281" s="72"/>
      <c r="G281" s="70"/>
      <c r="H281" s="70"/>
      <c r="I281" s="70"/>
      <c r="J281" s="55"/>
      <c r="K281" s="55"/>
      <c r="L281" s="55"/>
      <c r="M281" s="55"/>
      <c r="N281" s="55"/>
      <c r="O281" s="55"/>
      <c r="P281" s="55"/>
      <c r="Q281" s="55"/>
      <c r="R281" s="55"/>
      <c r="S281" s="45"/>
      <c r="T281" s="45"/>
      <c r="U281" s="45"/>
      <c r="V281" s="45"/>
      <c r="W281" s="45"/>
      <c r="X281" s="45"/>
      <c r="AH281" s="35"/>
      <c r="AI281" s="35"/>
      <c r="IW281" s="45"/>
      <c r="IX281" s="45"/>
    </row>
    <row r="282" spans="1:258" ht="11.85" customHeight="1" x14ac:dyDescent="0.3">
      <c r="A282" s="45" t="str">
        <f t="shared" si="9"/>
        <v/>
      </c>
      <c r="D282" s="69"/>
      <c r="E282" s="72"/>
      <c r="F282" s="72"/>
      <c r="G282" s="70"/>
      <c r="H282" s="70"/>
      <c r="I282" s="70"/>
      <c r="J282" s="55"/>
      <c r="K282" s="55"/>
      <c r="L282" s="55"/>
      <c r="M282" s="55"/>
      <c r="N282" s="55"/>
      <c r="O282" s="55"/>
      <c r="P282" s="55"/>
      <c r="Q282" s="55"/>
      <c r="R282" s="55"/>
      <c r="S282" s="45"/>
      <c r="T282" s="45"/>
      <c r="U282" s="45"/>
      <c r="V282" s="45"/>
      <c r="W282" s="45"/>
      <c r="X282" s="45"/>
      <c r="AH282" s="35"/>
      <c r="AI282" s="35"/>
      <c r="IW282" s="45"/>
      <c r="IX282" s="45"/>
    </row>
    <row r="283" spans="1:258" ht="11.85" customHeight="1" x14ac:dyDescent="0.3">
      <c r="A283" s="45" t="str">
        <f t="shared" si="9"/>
        <v/>
      </c>
      <c r="D283" s="69"/>
      <c r="E283" s="72"/>
      <c r="F283" s="72"/>
      <c r="G283" s="70"/>
      <c r="H283" s="70"/>
      <c r="I283" s="70"/>
      <c r="J283" s="55"/>
      <c r="K283" s="55"/>
      <c r="L283" s="55"/>
      <c r="M283" s="55"/>
      <c r="N283" s="55"/>
      <c r="O283" s="55"/>
      <c r="P283" s="55"/>
      <c r="Q283" s="55"/>
      <c r="R283" s="55"/>
      <c r="S283" s="45"/>
      <c r="T283" s="45"/>
      <c r="U283" s="45"/>
      <c r="V283" s="45"/>
      <c r="W283" s="45"/>
      <c r="X283" s="45"/>
      <c r="AH283" s="35"/>
      <c r="AI283" s="35"/>
      <c r="IW283" s="45"/>
      <c r="IX283" s="45"/>
    </row>
    <row r="284" spans="1:258" ht="11.85" customHeight="1" x14ac:dyDescent="0.3">
      <c r="A284" s="45" t="str">
        <f t="shared" si="9"/>
        <v/>
      </c>
      <c r="D284" s="69"/>
      <c r="E284" s="72"/>
      <c r="F284" s="72"/>
      <c r="G284" s="70"/>
      <c r="H284" s="70"/>
      <c r="I284" s="70"/>
      <c r="J284" s="55"/>
      <c r="K284" s="55"/>
      <c r="L284" s="55"/>
      <c r="M284" s="55"/>
      <c r="N284" s="55"/>
      <c r="O284" s="55"/>
      <c r="P284" s="55"/>
      <c r="Q284" s="55"/>
      <c r="R284" s="55"/>
      <c r="S284" s="45"/>
      <c r="T284" s="45"/>
      <c r="U284" s="45"/>
      <c r="V284" s="45"/>
      <c r="W284" s="45"/>
      <c r="X284" s="45"/>
      <c r="AH284" s="35"/>
      <c r="AI284" s="35"/>
      <c r="IW284" s="45"/>
      <c r="IX284" s="45"/>
    </row>
    <row r="285" spans="1:258" ht="11.85" customHeight="1" x14ac:dyDescent="0.3">
      <c r="A285" s="45" t="str">
        <f t="shared" si="9"/>
        <v/>
      </c>
      <c r="D285" s="69"/>
      <c r="E285" s="72"/>
      <c r="F285" s="72"/>
      <c r="G285" s="70"/>
      <c r="H285" s="70"/>
      <c r="I285" s="70"/>
      <c r="J285" s="55"/>
      <c r="K285" s="55"/>
      <c r="L285" s="55"/>
      <c r="M285" s="55"/>
      <c r="N285" s="55"/>
      <c r="O285" s="55"/>
      <c r="P285" s="55"/>
      <c r="Q285" s="55"/>
      <c r="R285" s="55"/>
      <c r="S285" s="45"/>
      <c r="T285" s="45"/>
      <c r="U285" s="45"/>
      <c r="V285" s="45"/>
      <c r="W285" s="45"/>
      <c r="X285" s="45"/>
      <c r="AH285" s="35"/>
      <c r="AI285" s="35"/>
      <c r="IW285" s="45"/>
      <c r="IX285" s="45"/>
    </row>
    <row r="286" spans="1:258" ht="11.85" customHeight="1" x14ac:dyDescent="0.3">
      <c r="A286" s="45" t="str">
        <f t="shared" si="9"/>
        <v/>
      </c>
      <c r="D286" s="69"/>
      <c r="E286" s="72"/>
      <c r="F286" s="72"/>
      <c r="G286" s="70"/>
      <c r="H286" s="70"/>
      <c r="I286" s="70"/>
      <c r="J286" s="55"/>
      <c r="K286" s="55"/>
      <c r="L286" s="55"/>
      <c r="M286" s="55"/>
      <c r="N286" s="55"/>
      <c r="O286" s="55"/>
      <c r="P286" s="55"/>
      <c r="Q286" s="55"/>
      <c r="R286" s="55"/>
      <c r="S286" s="45"/>
      <c r="T286" s="45"/>
      <c r="U286" s="45"/>
      <c r="V286" s="45"/>
      <c r="W286" s="45"/>
      <c r="X286" s="45"/>
      <c r="AH286" s="35"/>
      <c r="AI286" s="35"/>
      <c r="IW286" s="45"/>
      <c r="IX286" s="45"/>
    </row>
    <row r="287" spans="1:258" ht="11.85" customHeight="1" x14ac:dyDescent="0.3">
      <c r="A287" s="45" t="str">
        <f t="shared" si="9"/>
        <v/>
      </c>
      <c r="D287" s="69"/>
      <c r="E287" s="72"/>
      <c r="F287" s="72"/>
      <c r="G287" s="70"/>
      <c r="H287" s="70"/>
      <c r="I287" s="70"/>
      <c r="J287" s="55"/>
      <c r="K287" s="55"/>
      <c r="L287" s="55"/>
      <c r="M287" s="55"/>
      <c r="N287" s="55"/>
      <c r="O287" s="55"/>
      <c r="P287" s="55"/>
      <c r="Q287" s="55"/>
      <c r="R287" s="55"/>
      <c r="S287" s="45"/>
      <c r="T287" s="45"/>
      <c r="U287" s="45"/>
      <c r="V287" s="45"/>
      <c r="W287" s="45"/>
      <c r="X287" s="45"/>
      <c r="AH287" s="35"/>
      <c r="AI287" s="35"/>
      <c r="IW287" s="45"/>
      <c r="IX287" s="45"/>
    </row>
    <row r="288" spans="1:258" ht="11.85" customHeight="1" x14ac:dyDescent="0.3">
      <c r="A288" s="45" t="str">
        <f t="shared" si="9"/>
        <v/>
      </c>
      <c r="D288" s="69"/>
      <c r="E288" s="72"/>
      <c r="F288" s="72"/>
      <c r="G288" s="70"/>
      <c r="H288" s="70"/>
      <c r="I288" s="70"/>
      <c r="J288" s="55"/>
      <c r="K288" s="55"/>
      <c r="L288" s="55"/>
      <c r="M288" s="55"/>
      <c r="N288" s="55"/>
      <c r="O288" s="55"/>
      <c r="P288" s="55"/>
      <c r="Q288" s="55"/>
      <c r="R288" s="55"/>
      <c r="S288" s="45"/>
      <c r="T288" s="45"/>
      <c r="U288" s="45"/>
      <c r="V288" s="45"/>
      <c r="W288" s="45"/>
      <c r="X288" s="45"/>
      <c r="AH288" s="35"/>
      <c r="AI288" s="35"/>
      <c r="IW288" s="45"/>
      <c r="IX288" s="45"/>
    </row>
    <row r="289" spans="1:258" ht="11.85" customHeight="1" x14ac:dyDescent="0.3">
      <c r="A289" s="45" t="str">
        <f t="shared" si="9"/>
        <v/>
      </c>
      <c r="D289" s="69"/>
      <c r="E289" s="72"/>
      <c r="F289" s="72"/>
      <c r="G289" s="70"/>
      <c r="H289" s="70"/>
      <c r="I289" s="70"/>
      <c r="J289" s="55"/>
      <c r="K289" s="55"/>
      <c r="L289" s="55"/>
      <c r="M289" s="55"/>
      <c r="N289" s="55"/>
      <c r="O289" s="55"/>
      <c r="P289" s="55"/>
      <c r="Q289" s="55"/>
      <c r="R289" s="55"/>
      <c r="S289" s="45"/>
      <c r="T289" s="45"/>
      <c r="U289" s="45"/>
      <c r="V289" s="45"/>
      <c r="W289" s="45"/>
      <c r="X289" s="45"/>
      <c r="AH289" s="35"/>
      <c r="AI289" s="35"/>
      <c r="IW289" s="45"/>
      <c r="IX289" s="45"/>
    </row>
    <row r="290" spans="1:258" ht="11.85" customHeight="1" x14ac:dyDescent="0.3">
      <c r="A290" s="45" t="str">
        <f t="shared" si="9"/>
        <v/>
      </c>
      <c r="D290" s="69"/>
      <c r="E290" s="72"/>
      <c r="F290" s="72"/>
      <c r="G290" s="70"/>
      <c r="H290" s="70"/>
      <c r="I290" s="70"/>
      <c r="J290" s="55"/>
      <c r="K290" s="55"/>
      <c r="L290" s="55"/>
      <c r="M290" s="55"/>
      <c r="N290" s="55"/>
      <c r="O290" s="55"/>
      <c r="P290" s="55"/>
      <c r="Q290" s="55"/>
      <c r="R290" s="55"/>
      <c r="S290" s="45"/>
      <c r="T290" s="45"/>
      <c r="U290" s="45"/>
      <c r="V290" s="45"/>
      <c r="W290" s="45"/>
      <c r="X290" s="45"/>
      <c r="AH290" s="35"/>
      <c r="AI290" s="35"/>
      <c r="IW290" s="45"/>
      <c r="IX290" s="45"/>
    </row>
    <row r="291" spans="1:258" ht="11.85" customHeight="1" x14ac:dyDescent="0.3">
      <c r="A291" s="45" t="str">
        <f t="shared" si="9"/>
        <v/>
      </c>
      <c r="D291" s="69"/>
      <c r="E291" s="72"/>
      <c r="F291" s="72"/>
      <c r="G291" s="70"/>
      <c r="H291" s="70"/>
      <c r="I291" s="70"/>
      <c r="J291" s="55"/>
      <c r="K291" s="55"/>
      <c r="L291" s="55"/>
      <c r="M291" s="55"/>
      <c r="N291" s="55"/>
      <c r="O291" s="55"/>
      <c r="P291" s="55"/>
      <c r="Q291" s="55"/>
      <c r="R291" s="55"/>
      <c r="S291" s="45"/>
      <c r="T291" s="45"/>
      <c r="U291" s="45"/>
      <c r="V291" s="45"/>
      <c r="W291" s="45"/>
      <c r="X291" s="45"/>
      <c r="AH291" s="35"/>
      <c r="AI291" s="35"/>
      <c r="IW291" s="45"/>
      <c r="IX291" s="45"/>
    </row>
    <row r="292" spans="1:258" ht="11.85" customHeight="1" x14ac:dyDescent="0.3">
      <c r="A292" s="45" t="str">
        <f t="shared" si="9"/>
        <v/>
      </c>
      <c r="D292" s="69"/>
      <c r="E292" s="72"/>
      <c r="F292" s="72"/>
      <c r="G292" s="70"/>
      <c r="H292" s="70"/>
      <c r="I292" s="70"/>
      <c r="J292" s="55"/>
      <c r="K292" s="55"/>
      <c r="L292" s="55"/>
      <c r="M292" s="55"/>
      <c r="N292" s="55"/>
      <c r="O292" s="55"/>
      <c r="P292" s="55"/>
      <c r="Q292" s="55"/>
      <c r="R292" s="55"/>
      <c r="S292" s="45"/>
      <c r="T292" s="45"/>
      <c r="U292" s="45"/>
      <c r="V292" s="45"/>
      <c r="W292" s="45"/>
      <c r="X292" s="45"/>
      <c r="AH292" s="35"/>
      <c r="AI292" s="35"/>
      <c r="IW292" s="45"/>
      <c r="IX292" s="45"/>
    </row>
    <row r="293" spans="1:258" ht="11.85" customHeight="1" x14ac:dyDescent="0.3">
      <c r="A293" s="45" t="str">
        <f t="shared" si="9"/>
        <v/>
      </c>
      <c r="D293" s="69"/>
      <c r="E293" s="72"/>
      <c r="F293" s="72"/>
      <c r="G293" s="70"/>
      <c r="H293" s="70"/>
      <c r="I293" s="70"/>
      <c r="J293" s="55"/>
      <c r="K293" s="55"/>
      <c r="L293" s="55"/>
      <c r="M293" s="55"/>
      <c r="N293" s="55"/>
      <c r="O293" s="55"/>
      <c r="P293" s="55"/>
      <c r="Q293" s="55"/>
      <c r="R293" s="55"/>
      <c r="S293" s="45"/>
      <c r="T293" s="45"/>
      <c r="U293" s="45"/>
      <c r="V293" s="45"/>
      <c r="W293" s="45"/>
      <c r="X293" s="45"/>
      <c r="AH293" s="35"/>
      <c r="AI293" s="35"/>
      <c r="IW293" s="45"/>
      <c r="IX293" s="45"/>
    </row>
    <row r="294" spans="1:258" ht="11.85" customHeight="1" x14ac:dyDescent="0.3">
      <c r="A294" s="45" t="str">
        <f t="shared" si="9"/>
        <v/>
      </c>
      <c r="D294" s="69"/>
      <c r="E294" s="72"/>
      <c r="F294" s="72"/>
      <c r="G294" s="70"/>
      <c r="H294" s="70"/>
      <c r="I294" s="70"/>
      <c r="J294" s="55"/>
      <c r="K294" s="55"/>
      <c r="L294" s="55"/>
      <c r="M294" s="55"/>
      <c r="N294" s="55"/>
      <c r="O294" s="55"/>
      <c r="P294" s="55"/>
      <c r="Q294" s="55"/>
      <c r="R294" s="55"/>
      <c r="S294" s="45"/>
      <c r="T294" s="45"/>
      <c r="U294" s="45"/>
      <c r="V294" s="45"/>
      <c r="W294" s="45"/>
      <c r="X294" s="45"/>
      <c r="AH294" s="35"/>
      <c r="AI294" s="35"/>
      <c r="IW294" s="45"/>
      <c r="IX294" s="45"/>
    </row>
    <row r="295" spans="1:258" ht="11.85" customHeight="1" x14ac:dyDescent="0.3">
      <c r="A295" s="45" t="str">
        <f t="shared" si="9"/>
        <v/>
      </c>
      <c r="D295" s="69"/>
      <c r="E295" s="72"/>
      <c r="F295" s="72"/>
      <c r="G295" s="70"/>
      <c r="H295" s="70"/>
      <c r="I295" s="70"/>
      <c r="J295" s="55"/>
      <c r="K295" s="55"/>
      <c r="L295" s="55"/>
      <c r="M295" s="55"/>
      <c r="N295" s="55"/>
      <c r="O295" s="55"/>
      <c r="P295" s="55"/>
      <c r="Q295" s="55"/>
      <c r="R295" s="55"/>
      <c r="S295" s="45"/>
      <c r="T295" s="45"/>
      <c r="U295" s="45"/>
      <c r="V295" s="45"/>
      <c r="W295" s="45"/>
      <c r="X295" s="45"/>
      <c r="AH295" s="35"/>
      <c r="AI295" s="35"/>
      <c r="IW295" s="45"/>
      <c r="IX295" s="45"/>
    </row>
    <row r="296" spans="1:258" ht="11.85" customHeight="1" x14ac:dyDescent="0.3">
      <c r="A296" s="45" t="str">
        <f t="shared" si="9"/>
        <v/>
      </c>
      <c r="D296" s="69"/>
      <c r="E296" s="72"/>
      <c r="F296" s="72"/>
      <c r="G296" s="70"/>
      <c r="H296" s="70"/>
      <c r="I296" s="70"/>
      <c r="J296" s="55"/>
      <c r="K296" s="55"/>
      <c r="L296" s="55"/>
      <c r="M296" s="55"/>
      <c r="N296" s="55"/>
      <c r="O296" s="55"/>
      <c r="P296" s="55"/>
      <c r="Q296" s="55"/>
      <c r="R296" s="55"/>
      <c r="S296" s="45"/>
      <c r="T296" s="45"/>
      <c r="U296" s="45"/>
      <c r="V296" s="45"/>
      <c r="W296" s="45"/>
      <c r="X296" s="45"/>
      <c r="AH296" s="35"/>
      <c r="AI296" s="35"/>
      <c r="IW296" s="45"/>
      <c r="IX296" s="45"/>
    </row>
    <row r="297" spans="1:258" ht="11.85" customHeight="1" x14ac:dyDescent="0.3">
      <c r="A297" s="45" t="str">
        <f t="shared" si="9"/>
        <v/>
      </c>
      <c r="D297" s="69"/>
      <c r="E297" s="72"/>
      <c r="F297" s="72"/>
      <c r="G297" s="70"/>
      <c r="H297" s="70"/>
      <c r="I297" s="70"/>
      <c r="J297" s="55"/>
      <c r="K297" s="55"/>
      <c r="L297" s="55"/>
      <c r="M297" s="55"/>
      <c r="N297" s="55"/>
      <c r="O297" s="55"/>
      <c r="P297" s="55"/>
      <c r="Q297" s="55"/>
      <c r="R297" s="55"/>
      <c r="S297" s="45"/>
      <c r="T297" s="45"/>
      <c r="U297" s="45"/>
      <c r="V297" s="45"/>
      <c r="W297" s="45"/>
      <c r="X297" s="45"/>
      <c r="AH297" s="35"/>
      <c r="AI297" s="35"/>
      <c r="IW297" s="45"/>
      <c r="IX297" s="45"/>
    </row>
    <row r="298" spans="1:258" ht="11.85" customHeight="1" x14ac:dyDescent="0.3">
      <c r="A298" s="45" t="str">
        <f t="shared" si="9"/>
        <v/>
      </c>
      <c r="D298" s="69"/>
      <c r="E298" s="72"/>
      <c r="F298" s="72"/>
      <c r="G298" s="70"/>
      <c r="H298" s="70"/>
      <c r="I298" s="70"/>
      <c r="J298" s="55"/>
      <c r="K298" s="55"/>
      <c r="L298" s="55"/>
      <c r="M298" s="55"/>
      <c r="N298" s="55"/>
      <c r="O298" s="55"/>
      <c r="P298" s="55"/>
      <c r="Q298" s="55"/>
      <c r="R298" s="55"/>
      <c r="S298" s="45"/>
      <c r="T298" s="45"/>
      <c r="U298" s="45"/>
      <c r="V298" s="45"/>
      <c r="W298" s="45"/>
      <c r="X298" s="45"/>
      <c r="AH298" s="35"/>
      <c r="AI298" s="35"/>
      <c r="IW298" s="45"/>
      <c r="IX298" s="45"/>
    </row>
    <row r="299" spans="1:258" ht="11.85" customHeight="1" x14ac:dyDescent="0.3">
      <c r="A299" s="45" t="str">
        <f t="shared" si="9"/>
        <v/>
      </c>
      <c r="D299" s="69"/>
      <c r="E299" s="72"/>
      <c r="F299" s="72"/>
      <c r="G299" s="70"/>
      <c r="H299" s="70"/>
      <c r="I299" s="70"/>
      <c r="J299" s="55"/>
      <c r="K299" s="55"/>
      <c r="L299" s="55"/>
      <c r="M299" s="55"/>
      <c r="N299" s="55"/>
      <c r="O299" s="55"/>
      <c r="P299" s="55"/>
      <c r="Q299" s="55"/>
      <c r="R299" s="55"/>
      <c r="S299" s="45"/>
      <c r="T299" s="45"/>
      <c r="U299" s="45"/>
      <c r="V299" s="45"/>
      <c r="W299" s="45"/>
      <c r="X299" s="45"/>
      <c r="AH299" s="35"/>
      <c r="AI299" s="35"/>
      <c r="IW299" s="45"/>
      <c r="IX299" s="45"/>
    </row>
    <row r="300" spans="1:258" ht="11.85" customHeight="1" x14ac:dyDescent="0.3">
      <c r="A300" s="45" t="str">
        <f t="shared" si="9"/>
        <v/>
      </c>
      <c r="D300" s="69"/>
      <c r="E300" s="72"/>
      <c r="F300" s="72"/>
      <c r="G300" s="70"/>
      <c r="H300" s="70"/>
      <c r="I300" s="70"/>
      <c r="J300" s="55"/>
      <c r="K300" s="55"/>
      <c r="L300" s="55"/>
      <c r="M300" s="55"/>
      <c r="N300" s="55"/>
      <c r="O300" s="55"/>
      <c r="P300" s="55"/>
      <c r="Q300" s="55"/>
      <c r="R300" s="55"/>
      <c r="S300" s="45"/>
      <c r="T300" s="45"/>
      <c r="U300" s="45"/>
      <c r="V300" s="45"/>
      <c r="W300" s="45"/>
      <c r="X300" s="45"/>
      <c r="AH300" s="35"/>
      <c r="AI300" s="35"/>
      <c r="IW300" s="45"/>
      <c r="IX300" s="45"/>
    </row>
    <row r="301" spans="1:258" ht="11.85" customHeight="1" x14ac:dyDescent="0.3">
      <c r="A301" s="45" t="str">
        <f t="shared" si="9"/>
        <v/>
      </c>
      <c r="B301" s="53"/>
      <c r="D301" s="69"/>
      <c r="E301" s="72"/>
      <c r="F301" s="72"/>
      <c r="G301" s="70"/>
      <c r="H301" s="70"/>
      <c r="I301" s="70"/>
      <c r="J301" s="55"/>
      <c r="K301" s="55"/>
      <c r="L301" s="55"/>
      <c r="M301" s="55"/>
      <c r="N301" s="55"/>
      <c r="O301" s="55"/>
      <c r="P301" s="55"/>
      <c r="Q301" s="55"/>
      <c r="R301" s="55"/>
      <c r="S301" s="45"/>
      <c r="T301" s="45"/>
      <c r="U301" s="45"/>
      <c r="V301" s="45"/>
      <c r="W301" s="45"/>
      <c r="X301" s="45"/>
      <c r="AH301" s="35"/>
      <c r="AI301" s="35"/>
      <c r="IW301" s="45"/>
      <c r="IX301" s="45"/>
    </row>
    <row r="302" spans="1:258" ht="11.85" customHeight="1" x14ac:dyDescent="0.3">
      <c r="A302" s="45" t="str">
        <f t="shared" si="9"/>
        <v/>
      </c>
      <c r="B302" s="53"/>
      <c r="D302" s="69"/>
      <c r="E302" s="72"/>
      <c r="F302" s="72"/>
      <c r="G302" s="70"/>
      <c r="H302" s="70"/>
      <c r="I302" s="70"/>
      <c r="J302" s="55"/>
      <c r="K302" s="55"/>
      <c r="L302" s="55"/>
      <c r="M302" s="55"/>
      <c r="N302" s="55"/>
      <c r="O302" s="55"/>
      <c r="P302" s="55"/>
      <c r="Q302" s="55"/>
      <c r="R302" s="55"/>
      <c r="S302" s="45"/>
      <c r="T302" s="45"/>
      <c r="U302" s="45"/>
      <c r="V302" s="45"/>
      <c r="W302" s="45"/>
      <c r="X302" s="45"/>
      <c r="AH302" s="35"/>
      <c r="AI302" s="35"/>
      <c r="IW302" s="45"/>
      <c r="IX302" s="45"/>
    </row>
    <row r="303" spans="1:258" ht="11.85" customHeight="1" x14ac:dyDescent="0.3">
      <c r="A303" s="45" t="str">
        <f t="shared" si="9"/>
        <v/>
      </c>
      <c r="B303" s="53"/>
      <c r="D303" s="69"/>
      <c r="E303" s="72"/>
      <c r="F303" s="72"/>
      <c r="G303" s="70"/>
      <c r="H303" s="70"/>
      <c r="I303" s="70"/>
      <c r="J303" s="55"/>
      <c r="K303" s="55"/>
      <c r="L303" s="55"/>
      <c r="M303" s="55"/>
      <c r="N303" s="55"/>
      <c r="O303" s="55"/>
      <c r="P303" s="55"/>
      <c r="Q303" s="55"/>
      <c r="R303" s="55"/>
      <c r="S303" s="45"/>
      <c r="T303" s="45"/>
      <c r="U303" s="45"/>
      <c r="V303" s="45"/>
      <c r="W303" s="45"/>
      <c r="X303" s="45"/>
      <c r="AH303" s="35"/>
      <c r="AI303" s="35"/>
      <c r="IW303" s="45"/>
      <c r="IX303" s="45"/>
    </row>
    <row r="304" spans="1:258" ht="11.85" customHeight="1" x14ac:dyDescent="0.3">
      <c r="A304" s="45" t="str">
        <f t="shared" si="9"/>
        <v/>
      </c>
      <c r="B304" s="53"/>
      <c r="D304" s="69"/>
      <c r="E304" s="72"/>
      <c r="F304" s="72"/>
      <c r="G304" s="70"/>
      <c r="H304" s="70"/>
      <c r="I304" s="70"/>
      <c r="J304" s="55"/>
      <c r="K304" s="55"/>
      <c r="L304" s="55"/>
      <c r="M304" s="55"/>
      <c r="N304" s="55"/>
      <c r="O304" s="55"/>
      <c r="P304" s="55"/>
      <c r="Q304" s="55"/>
      <c r="R304" s="55"/>
      <c r="S304" s="45"/>
      <c r="T304" s="45"/>
      <c r="U304" s="45"/>
      <c r="V304" s="45"/>
      <c r="W304" s="45"/>
      <c r="X304" s="45"/>
      <c r="AH304" s="35"/>
      <c r="AI304" s="35"/>
      <c r="IW304" s="45"/>
      <c r="IX304" s="45"/>
    </row>
    <row r="305" spans="1:258" x14ac:dyDescent="0.3">
      <c r="A305" s="45" t="str">
        <f t="shared" ref="A305:A368" si="11">IF(OR($D$42,$D$40,$D$41),IF(MOD((ROW(A305)-ROW($A$48))*$E$38,$F$38/10)&lt;0.0001,(ROW(A305)-ROW($A$48))*$E$38,""),"")</f>
        <v/>
      </c>
      <c r="D305" s="69"/>
      <c r="E305" s="72"/>
      <c r="F305" s="72"/>
      <c r="G305" s="70"/>
      <c r="H305" s="70"/>
      <c r="I305" s="70"/>
      <c r="J305" s="55"/>
      <c r="K305" s="55"/>
      <c r="L305" s="55"/>
      <c r="M305" s="55"/>
      <c r="N305" s="55"/>
      <c r="O305" s="55"/>
      <c r="P305" s="55"/>
      <c r="Q305" s="55"/>
      <c r="R305" s="55"/>
      <c r="S305" s="45"/>
      <c r="T305" s="45"/>
      <c r="U305" s="45"/>
      <c r="V305" s="45"/>
      <c r="W305" s="45"/>
      <c r="X305" s="45"/>
      <c r="AH305" s="35"/>
      <c r="AI305" s="35"/>
      <c r="IW305" s="45"/>
      <c r="IX305" s="45"/>
    </row>
    <row r="306" spans="1:258" x14ac:dyDescent="0.3">
      <c r="A306" s="45" t="str">
        <f t="shared" si="11"/>
        <v/>
      </c>
      <c r="D306" s="69"/>
      <c r="E306" s="72"/>
      <c r="F306" s="72"/>
      <c r="G306" s="70"/>
      <c r="H306" s="70"/>
      <c r="I306" s="70"/>
      <c r="J306" s="55"/>
      <c r="K306" s="55"/>
      <c r="L306" s="55"/>
      <c r="M306" s="55"/>
      <c r="N306" s="55"/>
      <c r="O306" s="55"/>
      <c r="P306" s="55"/>
      <c r="Q306" s="55"/>
      <c r="R306" s="55"/>
      <c r="S306" s="45"/>
      <c r="T306" s="45"/>
      <c r="U306" s="45"/>
      <c r="V306" s="45"/>
      <c r="W306" s="45"/>
      <c r="X306" s="45"/>
      <c r="AH306" s="35"/>
      <c r="AI306" s="35"/>
      <c r="IW306" s="45"/>
      <c r="IX306" s="45"/>
    </row>
    <row r="307" spans="1:258" x14ac:dyDescent="0.3">
      <c r="A307" s="45" t="str">
        <f t="shared" si="11"/>
        <v/>
      </c>
      <c r="D307" s="69"/>
      <c r="E307" s="72"/>
      <c r="F307" s="72"/>
      <c r="G307" s="70"/>
      <c r="H307" s="70"/>
      <c r="I307" s="70"/>
      <c r="J307" s="55"/>
      <c r="K307" s="55"/>
      <c r="L307" s="55"/>
      <c r="M307" s="55"/>
      <c r="N307" s="55"/>
      <c r="O307" s="55"/>
      <c r="P307" s="55"/>
      <c r="Q307" s="55"/>
      <c r="R307" s="55"/>
      <c r="S307" s="45"/>
      <c r="T307" s="45"/>
      <c r="U307" s="45"/>
      <c r="V307" s="45"/>
      <c r="W307" s="45"/>
      <c r="X307" s="45"/>
      <c r="AH307" s="35"/>
      <c r="AI307" s="35"/>
      <c r="IW307" s="45"/>
      <c r="IX307" s="45"/>
    </row>
    <row r="308" spans="1:258" x14ac:dyDescent="0.3">
      <c r="A308" s="45" t="str">
        <f t="shared" si="11"/>
        <v/>
      </c>
      <c r="D308" s="69"/>
      <c r="E308" s="72"/>
      <c r="F308" s="72"/>
      <c r="G308" s="70"/>
      <c r="H308" s="70"/>
      <c r="I308" s="70"/>
      <c r="J308" s="55"/>
      <c r="K308" s="55"/>
      <c r="L308" s="55"/>
      <c r="M308" s="55"/>
      <c r="N308" s="55"/>
      <c r="O308" s="55"/>
      <c r="P308" s="55"/>
      <c r="Q308" s="55"/>
      <c r="R308" s="55"/>
      <c r="S308" s="45"/>
      <c r="T308" s="45"/>
      <c r="U308" s="45"/>
      <c r="V308" s="45"/>
      <c r="W308" s="45"/>
      <c r="X308" s="45"/>
      <c r="AH308" s="35"/>
      <c r="AI308" s="35"/>
      <c r="IW308" s="45"/>
      <c r="IX308" s="45"/>
    </row>
    <row r="309" spans="1:258" x14ac:dyDescent="0.3">
      <c r="A309" s="45" t="str">
        <f t="shared" si="11"/>
        <v/>
      </c>
      <c r="D309" s="69"/>
      <c r="E309" s="72"/>
      <c r="F309" s="72"/>
      <c r="G309" s="70"/>
      <c r="H309" s="70"/>
      <c r="I309" s="70"/>
      <c r="J309" s="55"/>
      <c r="K309" s="55"/>
      <c r="L309" s="55"/>
      <c r="M309" s="55"/>
      <c r="N309" s="55"/>
      <c r="O309" s="55"/>
      <c r="P309" s="55"/>
      <c r="Q309" s="55"/>
      <c r="R309" s="55"/>
      <c r="S309" s="45"/>
      <c r="T309" s="45"/>
      <c r="U309" s="45"/>
      <c r="V309" s="45"/>
      <c r="W309" s="45"/>
      <c r="X309" s="45"/>
      <c r="AH309" s="35"/>
      <c r="AI309" s="35"/>
      <c r="IW309" s="45"/>
      <c r="IX309" s="45"/>
    </row>
    <row r="310" spans="1:258" x14ac:dyDescent="0.3">
      <c r="A310" s="45" t="str">
        <f t="shared" si="11"/>
        <v/>
      </c>
      <c r="D310" s="69"/>
      <c r="E310" s="72"/>
      <c r="F310" s="72"/>
      <c r="G310" s="70"/>
      <c r="H310" s="70"/>
      <c r="I310" s="70"/>
      <c r="J310" s="55"/>
      <c r="K310" s="55"/>
      <c r="L310" s="55"/>
      <c r="M310" s="55"/>
      <c r="N310" s="55"/>
      <c r="O310" s="55"/>
      <c r="P310" s="55"/>
      <c r="Q310" s="55"/>
      <c r="R310" s="55"/>
      <c r="S310" s="45"/>
      <c r="T310" s="45"/>
      <c r="U310" s="45"/>
      <c r="V310" s="45"/>
      <c r="W310" s="45"/>
      <c r="X310" s="45"/>
      <c r="AH310" s="35"/>
      <c r="AI310" s="35"/>
      <c r="IW310" s="45"/>
      <c r="IX310" s="45"/>
    </row>
    <row r="311" spans="1:258" x14ac:dyDescent="0.3">
      <c r="A311" s="45" t="str">
        <f t="shared" si="11"/>
        <v/>
      </c>
      <c r="D311" s="69"/>
      <c r="E311" s="72"/>
      <c r="F311" s="72"/>
      <c r="G311" s="70"/>
      <c r="H311" s="70"/>
      <c r="I311" s="70"/>
      <c r="J311" s="55"/>
      <c r="K311" s="55"/>
      <c r="L311" s="55"/>
      <c r="M311" s="55"/>
      <c r="N311" s="55"/>
      <c r="O311" s="55"/>
      <c r="P311" s="55"/>
      <c r="Q311" s="55"/>
      <c r="R311" s="55"/>
      <c r="S311" s="45"/>
      <c r="T311" s="45"/>
      <c r="U311" s="45"/>
      <c r="V311" s="45"/>
      <c r="W311" s="45"/>
      <c r="X311" s="45"/>
      <c r="AH311" s="35"/>
      <c r="AI311" s="35"/>
      <c r="IW311" s="45"/>
      <c r="IX311" s="45"/>
    </row>
    <row r="312" spans="1:258" x14ac:dyDescent="0.3">
      <c r="A312" s="45" t="str">
        <f t="shared" si="11"/>
        <v/>
      </c>
      <c r="D312" s="69"/>
      <c r="E312" s="72"/>
      <c r="F312" s="72"/>
      <c r="G312" s="70"/>
      <c r="H312" s="70"/>
      <c r="I312" s="70"/>
      <c r="J312" s="55"/>
      <c r="K312" s="55"/>
      <c r="L312" s="55"/>
      <c r="M312" s="55"/>
      <c r="N312" s="55"/>
      <c r="O312" s="55"/>
      <c r="P312" s="55"/>
      <c r="Q312" s="55"/>
      <c r="R312" s="55"/>
      <c r="S312" s="45"/>
      <c r="T312" s="45"/>
      <c r="U312" s="45"/>
      <c r="V312" s="45"/>
      <c r="W312" s="45"/>
      <c r="X312" s="45"/>
      <c r="AH312" s="35"/>
      <c r="AI312" s="35"/>
      <c r="IW312" s="45"/>
      <c r="IX312" s="45"/>
    </row>
    <row r="313" spans="1:258" x14ac:dyDescent="0.3">
      <c r="A313" s="45" t="str">
        <f t="shared" si="11"/>
        <v/>
      </c>
      <c r="D313" s="69"/>
      <c r="E313" s="72"/>
      <c r="F313" s="72"/>
      <c r="G313" s="70"/>
      <c r="H313" s="70"/>
      <c r="I313" s="70"/>
      <c r="J313" s="55"/>
      <c r="K313" s="55"/>
      <c r="L313" s="55"/>
      <c r="M313" s="55"/>
      <c r="N313" s="55"/>
      <c r="O313" s="55"/>
      <c r="P313" s="55"/>
      <c r="Q313" s="55"/>
      <c r="R313" s="55"/>
      <c r="S313" s="45"/>
      <c r="T313" s="45"/>
      <c r="U313" s="45"/>
      <c r="V313" s="45"/>
      <c r="W313" s="45"/>
      <c r="X313" s="45"/>
      <c r="AH313" s="35"/>
      <c r="AI313" s="35"/>
      <c r="IW313" s="45"/>
      <c r="IX313" s="45"/>
    </row>
    <row r="314" spans="1:258" x14ac:dyDescent="0.3">
      <c r="A314" s="45" t="str">
        <f t="shared" si="11"/>
        <v/>
      </c>
      <c r="D314" s="69"/>
      <c r="E314" s="72"/>
      <c r="F314" s="72"/>
      <c r="G314" s="70"/>
      <c r="H314" s="70"/>
      <c r="I314" s="70"/>
      <c r="J314" s="55"/>
      <c r="K314" s="55"/>
      <c r="L314" s="55"/>
      <c r="M314" s="55"/>
      <c r="N314" s="55"/>
      <c r="O314" s="55"/>
      <c r="P314" s="55"/>
      <c r="Q314" s="55"/>
      <c r="R314" s="55"/>
      <c r="S314" s="45"/>
      <c r="T314" s="45"/>
      <c r="U314" s="45"/>
      <c r="V314" s="45"/>
      <c r="W314" s="45"/>
      <c r="X314" s="45"/>
      <c r="AH314" s="35"/>
      <c r="AI314" s="35"/>
      <c r="IW314" s="45"/>
      <c r="IX314" s="45"/>
    </row>
    <row r="315" spans="1:258" x14ac:dyDescent="0.3">
      <c r="A315" s="45" t="str">
        <f t="shared" si="11"/>
        <v/>
      </c>
      <c r="D315" s="69"/>
      <c r="E315" s="72"/>
      <c r="F315" s="72"/>
      <c r="G315" s="70"/>
      <c r="H315" s="70"/>
      <c r="I315" s="70"/>
      <c r="J315" s="55"/>
      <c r="K315" s="55"/>
      <c r="L315" s="55"/>
      <c r="M315" s="55"/>
      <c r="N315" s="55"/>
      <c r="O315" s="55"/>
      <c r="P315" s="55"/>
      <c r="Q315" s="55"/>
      <c r="R315" s="55"/>
      <c r="S315" s="45"/>
      <c r="T315" s="45"/>
      <c r="U315" s="45"/>
      <c r="V315" s="45"/>
      <c r="W315" s="45"/>
      <c r="X315" s="45"/>
      <c r="AH315" s="35"/>
      <c r="AI315" s="35"/>
      <c r="IW315" s="45"/>
      <c r="IX315" s="45"/>
    </row>
    <row r="316" spans="1:258" x14ac:dyDescent="0.3">
      <c r="A316" s="45" t="str">
        <f t="shared" si="11"/>
        <v/>
      </c>
      <c r="D316" s="69"/>
      <c r="E316" s="72"/>
      <c r="F316" s="72"/>
      <c r="G316" s="70"/>
      <c r="H316" s="70"/>
      <c r="I316" s="70"/>
      <c r="J316" s="55"/>
      <c r="K316" s="55"/>
      <c r="L316" s="55"/>
      <c r="M316" s="55"/>
      <c r="N316" s="55"/>
      <c r="O316" s="55"/>
      <c r="P316" s="55"/>
      <c r="Q316" s="55"/>
      <c r="R316" s="55"/>
      <c r="S316" s="45"/>
      <c r="T316" s="45"/>
      <c r="U316" s="45"/>
      <c r="V316" s="45"/>
      <c r="W316" s="45"/>
      <c r="X316" s="45"/>
      <c r="AH316" s="35"/>
      <c r="AI316" s="35"/>
      <c r="IW316" s="45"/>
      <c r="IX316" s="45"/>
    </row>
    <row r="317" spans="1:258" x14ac:dyDescent="0.3">
      <c r="A317" s="45" t="str">
        <f t="shared" si="11"/>
        <v/>
      </c>
      <c r="D317" s="69"/>
      <c r="E317" s="72"/>
      <c r="F317" s="72"/>
      <c r="G317" s="70"/>
      <c r="H317" s="70"/>
      <c r="I317" s="70"/>
      <c r="J317" s="55"/>
      <c r="K317" s="55"/>
      <c r="L317" s="55"/>
      <c r="M317" s="55"/>
      <c r="N317" s="55"/>
      <c r="O317" s="55"/>
      <c r="P317" s="55"/>
      <c r="Q317" s="55"/>
      <c r="R317" s="55"/>
      <c r="S317" s="45"/>
      <c r="T317" s="45"/>
      <c r="U317" s="45"/>
      <c r="V317" s="45"/>
      <c r="W317" s="45"/>
      <c r="X317" s="45"/>
      <c r="AH317" s="35"/>
      <c r="AI317" s="35"/>
      <c r="IW317" s="45"/>
      <c r="IX317" s="45"/>
    </row>
    <row r="318" spans="1:258" x14ac:dyDescent="0.3">
      <c r="A318" s="45" t="str">
        <f t="shared" si="11"/>
        <v/>
      </c>
      <c r="D318" s="69"/>
      <c r="E318" s="72"/>
      <c r="F318" s="72"/>
      <c r="G318" s="70"/>
      <c r="H318" s="70"/>
      <c r="I318" s="70"/>
      <c r="J318" s="55"/>
      <c r="K318" s="55"/>
      <c r="L318" s="55"/>
      <c r="M318" s="55"/>
      <c r="N318" s="55"/>
      <c r="O318" s="55"/>
      <c r="P318" s="55"/>
      <c r="Q318" s="55"/>
      <c r="R318" s="55"/>
      <c r="S318" s="45"/>
      <c r="T318" s="45"/>
      <c r="U318" s="45"/>
      <c r="V318" s="45"/>
      <c r="W318" s="45"/>
      <c r="X318" s="45"/>
      <c r="AH318" s="35"/>
      <c r="AI318" s="35"/>
      <c r="IW318" s="45"/>
      <c r="IX318" s="45"/>
    </row>
    <row r="319" spans="1:258" x14ac:dyDescent="0.3">
      <c r="A319" s="45" t="str">
        <f t="shared" si="11"/>
        <v/>
      </c>
      <c r="D319" s="69"/>
      <c r="E319" s="72"/>
      <c r="F319" s="72"/>
      <c r="G319" s="70"/>
      <c r="H319" s="70"/>
      <c r="I319" s="70"/>
      <c r="J319" s="55"/>
      <c r="K319" s="55"/>
      <c r="L319" s="55"/>
      <c r="M319" s="55"/>
      <c r="N319" s="55"/>
      <c r="O319" s="55"/>
      <c r="P319" s="55"/>
      <c r="Q319" s="55"/>
      <c r="R319" s="55"/>
      <c r="S319" s="45"/>
      <c r="T319" s="45"/>
      <c r="U319" s="45"/>
      <c r="V319" s="45"/>
      <c r="W319" s="45"/>
      <c r="X319" s="45"/>
      <c r="AH319" s="35"/>
      <c r="AI319" s="35"/>
      <c r="IW319" s="45"/>
      <c r="IX319" s="45"/>
    </row>
    <row r="320" spans="1:258" x14ac:dyDescent="0.3">
      <c r="A320" s="45" t="str">
        <f t="shared" si="11"/>
        <v/>
      </c>
      <c r="D320" s="69"/>
      <c r="E320" s="72"/>
      <c r="F320" s="72"/>
      <c r="G320" s="70"/>
      <c r="H320" s="70"/>
      <c r="I320" s="70"/>
      <c r="J320" s="55"/>
      <c r="K320" s="55"/>
      <c r="L320" s="55"/>
      <c r="M320" s="55"/>
      <c r="N320" s="55"/>
      <c r="O320" s="55"/>
      <c r="P320" s="55"/>
      <c r="Q320" s="55"/>
      <c r="R320" s="55"/>
      <c r="S320" s="45"/>
      <c r="T320" s="45"/>
      <c r="U320" s="45"/>
      <c r="V320" s="45"/>
      <c r="W320" s="45"/>
      <c r="X320" s="45"/>
      <c r="AH320" s="35"/>
      <c r="AI320" s="35"/>
      <c r="IW320" s="45"/>
      <c r="IX320" s="45"/>
    </row>
    <row r="321" spans="1:258" x14ac:dyDescent="0.3">
      <c r="A321" s="45" t="str">
        <f t="shared" si="11"/>
        <v/>
      </c>
      <c r="D321" s="69"/>
      <c r="E321" s="72"/>
      <c r="F321" s="72"/>
      <c r="G321" s="70"/>
      <c r="H321" s="70"/>
      <c r="I321" s="70"/>
      <c r="J321" s="55"/>
      <c r="K321" s="55"/>
      <c r="L321" s="55"/>
      <c r="M321" s="55"/>
      <c r="N321" s="55"/>
      <c r="O321" s="55"/>
      <c r="P321" s="55"/>
      <c r="Q321" s="55"/>
      <c r="R321" s="55"/>
      <c r="S321" s="45"/>
      <c r="T321" s="45"/>
      <c r="U321" s="45"/>
      <c r="V321" s="45"/>
      <c r="W321" s="45"/>
      <c r="X321" s="45"/>
      <c r="AH321" s="35"/>
      <c r="AI321" s="35"/>
      <c r="IW321" s="45"/>
      <c r="IX321" s="45"/>
    </row>
    <row r="322" spans="1:258" x14ac:dyDescent="0.3">
      <c r="A322" s="45" t="str">
        <f t="shared" si="11"/>
        <v/>
      </c>
      <c r="D322" s="69"/>
      <c r="E322" s="72"/>
      <c r="F322" s="72"/>
      <c r="G322" s="70"/>
      <c r="H322" s="70"/>
      <c r="I322" s="70"/>
      <c r="J322" s="55"/>
      <c r="K322" s="55"/>
      <c r="L322" s="55"/>
      <c r="M322" s="55"/>
      <c r="N322" s="55"/>
      <c r="O322" s="55"/>
      <c r="P322" s="55"/>
      <c r="Q322" s="55"/>
      <c r="R322" s="55"/>
      <c r="S322" s="45"/>
      <c r="T322" s="45"/>
      <c r="U322" s="45"/>
      <c r="V322" s="45"/>
      <c r="W322" s="45"/>
      <c r="X322" s="45"/>
      <c r="AH322" s="35"/>
      <c r="AI322" s="35"/>
      <c r="IW322" s="45"/>
      <c r="IX322" s="45"/>
    </row>
    <row r="323" spans="1:258" x14ac:dyDescent="0.3">
      <c r="A323" s="45" t="str">
        <f t="shared" si="11"/>
        <v/>
      </c>
      <c r="D323" s="69"/>
      <c r="E323" s="72"/>
      <c r="F323" s="72"/>
      <c r="G323" s="70"/>
      <c r="H323" s="70"/>
      <c r="I323" s="70"/>
      <c r="J323" s="55"/>
      <c r="K323" s="55"/>
      <c r="L323" s="55"/>
      <c r="M323" s="55"/>
      <c r="N323" s="55"/>
      <c r="O323" s="55"/>
      <c r="P323" s="55"/>
      <c r="Q323" s="55"/>
      <c r="R323" s="55"/>
      <c r="S323" s="45"/>
      <c r="T323" s="45"/>
      <c r="U323" s="45"/>
      <c r="V323" s="45"/>
      <c r="W323" s="45"/>
      <c r="X323" s="45"/>
      <c r="AH323" s="35"/>
      <c r="AI323" s="35"/>
      <c r="IW323" s="45"/>
      <c r="IX323" s="45"/>
    </row>
    <row r="324" spans="1:258" x14ac:dyDescent="0.3">
      <c r="A324" s="45" t="str">
        <f t="shared" si="11"/>
        <v/>
      </c>
      <c r="D324" s="69"/>
      <c r="E324" s="72"/>
      <c r="F324" s="72"/>
      <c r="G324" s="70"/>
      <c r="H324" s="70"/>
      <c r="I324" s="70"/>
      <c r="J324" s="55"/>
      <c r="K324" s="55"/>
      <c r="L324" s="55"/>
      <c r="M324" s="55"/>
      <c r="N324" s="55"/>
      <c r="O324" s="55"/>
      <c r="P324" s="55"/>
      <c r="Q324" s="55"/>
      <c r="R324" s="55"/>
      <c r="S324" s="45"/>
      <c r="T324" s="45"/>
      <c r="U324" s="45"/>
      <c r="V324" s="45"/>
      <c r="W324" s="45"/>
      <c r="X324" s="45"/>
      <c r="AH324" s="35"/>
      <c r="AI324" s="35"/>
      <c r="IW324" s="45"/>
      <c r="IX324" s="45"/>
    </row>
    <row r="325" spans="1:258" x14ac:dyDescent="0.3">
      <c r="A325" s="45" t="str">
        <f t="shared" si="11"/>
        <v/>
      </c>
      <c r="D325" s="69"/>
      <c r="E325" s="72"/>
      <c r="F325" s="72"/>
      <c r="G325" s="70"/>
      <c r="H325" s="70"/>
      <c r="I325" s="70"/>
      <c r="J325" s="55"/>
      <c r="K325" s="55"/>
      <c r="L325" s="55"/>
      <c r="M325" s="55"/>
      <c r="N325" s="55"/>
      <c r="O325" s="55"/>
      <c r="P325" s="55"/>
      <c r="Q325" s="55"/>
      <c r="R325" s="55"/>
      <c r="S325" s="45"/>
      <c r="T325" s="45"/>
      <c r="U325" s="45"/>
      <c r="V325" s="45"/>
      <c r="W325" s="45"/>
      <c r="X325" s="45"/>
      <c r="AH325" s="35"/>
      <c r="AI325" s="35"/>
      <c r="IW325" s="45"/>
      <c r="IX325" s="45"/>
    </row>
    <row r="326" spans="1:258" x14ac:dyDescent="0.3">
      <c r="A326" s="45" t="str">
        <f t="shared" si="11"/>
        <v/>
      </c>
      <c r="D326" s="69"/>
      <c r="E326" s="72"/>
      <c r="F326" s="72"/>
      <c r="G326" s="70"/>
      <c r="H326" s="70"/>
      <c r="I326" s="70"/>
      <c r="J326" s="55"/>
      <c r="K326" s="55"/>
      <c r="L326" s="55"/>
      <c r="M326" s="55"/>
      <c r="N326" s="55"/>
      <c r="O326" s="55"/>
      <c r="P326" s="55"/>
      <c r="Q326" s="55"/>
      <c r="R326" s="55"/>
      <c r="S326" s="45"/>
      <c r="T326" s="45"/>
      <c r="U326" s="45"/>
      <c r="V326" s="45"/>
      <c r="W326" s="45"/>
      <c r="X326" s="45"/>
      <c r="AH326" s="35"/>
      <c r="AI326" s="35"/>
      <c r="IW326" s="45"/>
      <c r="IX326" s="45"/>
    </row>
    <row r="327" spans="1:258" x14ac:dyDescent="0.3">
      <c r="A327" s="45" t="str">
        <f t="shared" si="11"/>
        <v/>
      </c>
      <c r="D327" s="69"/>
      <c r="E327" s="72"/>
      <c r="F327" s="72"/>
      <c r="G327" s="70"/>
      <c r="H327" s="70"/>
      <c r="I327" s="70"/>
      <c r="J327" s="55"/>
      <c r="K327" s="55"/>
      <c r="L327" s="55"/>
      <c r="M327" s="55"/>
      <c r="N327" s="55"/>
      <c r="O327" s="55"/>
      <c r="P327" s="55"/>
      <c r="Q327" s="55"/>
      <c r="R327" s="55"/>
      <c r="S327" s="45"/>
      <c r="T327" s="45"/>
      <c r="U327" s="45"/>
      <c r="V327" s="45"/>
      <c r="W327" s="45"/>
      <c r="X327" s="45"/>
      <c r="AH327" s="35"/>
      <c r="AI327" s="35"/>
      <c r="IW327" s="45"/>
      <c r="IX327" s="45"/>
    </row>
    <row r="328" spans="1:258" x14ac:dyDescent="0.3">
      <c r="A328" s="45" t="str">
        <f t="shared" si="11"/>
        <v/>
      </c>
      <c r="D328" s="69"/>
      <c r="E328" s="72"/>
      <c r="F328" s="72"/>
      <c r="G328" s="70"/>
      <c r="H328" s="70"/>
      <c r="I328" s="70"/>
      <c r="J328" s="55"/>
      <c r="K328" s="55"/>
      <c r="L328" s="55"/>
      <c r="M328" s="55"/>
      <c r="N328" s="55"/>
      <c r="O328" s="55"/>
      <c r="P328" s="55"/>
      <c r="Q328" s="55"/>
      <c r="R328" s="55"/>
      <c r="S328" s="45"/>
      <c r="T328" s="45"/>
      <c r="U328" s="45"/>
      <c r="V328" s="45"/>
      <c r="W328" s="45"/>
      <c r="X328" s="45"/>
      <c r="AH328" s="35"/>
      <c r="AI328" s="35"/>
      <c r="IW328" s="45"/>
      <c r="IX328" s="45"/>
    </row>
    <row r="329" spans="1:258" x14ac:dyDescent="0.3">
      <c r="A329" s="45" t="str">
        <f t="shared" si="11"/>
        <v/>
      </c>
      <c r="D329" s="69"/>
      <c r="E329" s="72"/>
      <c r="F329" s="72"/>
      <c r="G329" s="70"/>
      <c r="H329" s="70"/>
      <c r="I329" s="70"/>
      <c r="J329" s="55"/>
      <c r="K329" s="55"/>
      <c r="L329" s="55"/>
      <c r="M329" s="55"/>
      <c r="N329" s="55"/>
      <c r="O329" s="55"/>
      <c r="P329" s="55"/>
      <c r="Q329" s="55"/>
      <c r="R329" s="55"/>
      <c r="S329" s="45"/>
      <c r="T329" s="45"/>
      <c r="U329" s="45"/>
      <c r="V329" s="45"/>
      <c r="W329" s="45"/>
      <c r="X329" s="45"/>
      <c r="AH329" s="35"/>
      <c r="AI329" s="35"/>
      <c r="IW329" s="45"/>
      <c r="IX329" s="45"/>
    </row>
    <row r="330" spans="1:258" x14ac:dyDescent="0.3">
      <c r="A330" s="45" t="str">
        <f t="shared" si="11"/>
        <v/>
      </c>
      <c r="D330" s="69"/>
      <c r="E330" s="72"/>
      <c r="F330" s="72"/>
      <c r="G330" s="70"/>
      <c r="H330" s="70"/>
      <c r="I330" s="70"/>
      <c r="J330" s="55"/>
      <c r="K330" s="55"/>
      <c r="L330" s="55"/>
      <c r="M330" s="55"/>
      <c r="N330" s="55"/>
      <c r="O330" s="55"/>
      <c r="P330" s="55"/>
      <c r="Q330" s="55"/>
      <c r="R330" s="55"/>
      <c r="S330" s="45"/>
      <c r="T330" s="45"/>
      <c r="U330" s="45"/>
      <c r="V330" s="45"/>
      <c r="W330" s="45"/>
      <c r="X330" s="45"/>
      <c r="AH330" s="35"/>
      <c r="AI330" s="35"/>
      <c r="IW330" s="45"/>
      <c r="IX330" s="45"/>
    </row>
    <row r="331" spans="1:258" x14ac:dyDescent="0.3">
      <c r="A331" s="45" t="str">
        <f t="shared" si="11"/>
        <v/>
      </c>
      <c r="D331" s="69"/>
      <c r="E331" s="72"/>
      <c r="F331" s="72"/>
      <c r="G331" s="70"/>
      <c r="H331" s="70"/>
      <c r="I331" s="70"/>
      <c r="J331" s="55"/>
      <c r="K331" s="55"/>
      <c r="L331" s="55"/>
      <c r="M331" s="55"/>
      <c r="N331" s="55"/>
      <c r="O331" s="55"/>
      <c r="P331" s="55"/>
      <c r="Q331" s="55"/>
      <c r="R331" s="55"/>
      <c r="S331" s="45"/>
      <c r="T331" s="45"/>
      <c r="U331" s="45"/>
      <c r="V331" s="45"/>
      <c r="W331" s="45"/>
      <c r="X331" s="45"/>
      <c r="AH331" s="35"/>
      <c r="AI331" s="35"/>
      <c r="IW331" s="45"/>
      <c r="IX331" s="45"/>
    </row>
    <row r="332" spans="1:258" x14ac:dyDescent="0.3">
      <c r="A332" s="45" t="str">
        <f t="shared" si="11"/>
        <v/>
      </c>
      <c r="D332" s="69"/>
      <c r="E332" s="72"/>
      <c r="F332" s="72"/>
      <c r="G332" s="70"/>
      <c r="H332" s="70"/>
      <c r="I332" s="70"/>
      <c r="J332" s="55"/>
      <c r="K332" s="55"/>
      <c r="L332" s="55"/>
      <c r="M332" s="55"/>
      <c r="N332" s="55"/>
      <c r="O332" s="55"/>
      <c r="P332" s="55"/>
      <c r="Q332" s="55"/>
      <c r="R332" s="55"/>
      <c r="S332" s="45"/>
      <c r="T332" s="45"/>
      <c r="U332" s="45"/>
      <c r="V332" s="45"/>
      <c r="W332" s="45"/>
      <c r="X332" s="45"/>
      <c r="AH332" s="35"/>
      <c r="AI332" s="35"/>
      <c r="IW332" s="45"/>
      <c r="IX332" s="45"/>
    </row>
    <row r="333" spans="1:258" x14ac:dyDescent="0.3">
      <c r="A333" s="45" t="str">
        <f t="shared" si="11"/>
        <v/>
      </c>
      <c r="D333" s="69"/>
      <c r="E333" s="72"/>
      <c r="F333" s="72"/>
      <c r="G333" s="70"/>
      <c r="H333" s="70"/>
      <c r="I333" s="70"/>
      <c r="J333" s="55"/>
      <c r="K333" s="55"/>
      <c r="L333" s="55"/>
      <c r="M333" s="55"/>
      <c r="N333" s="55"/>
      <c r="O333" s="55"/>
      <c r="P333" s="55"/>
      <c r="Q333" s="55"/>
      <c r="R333" s="55"/>
      <c r="S333" s="45"/>
      <c r="T333" s="45"/>
      <c r="U333" s="45"/>
      <c r="V333" s="45"/>
      <c r="W333" s="45"/>
      <c r="X333" s="45"/>
      <c r="AH333" s="35"/>
      <c r="AI333" s="35"/>
      <c r="IW333" s="45"/>
      <c r="IX333" s="45"/>
    </row>
    <row r="334" spans="1:258" x14ac:dyDescent="0.3">
      <c r="A334" s="45" t="str">
        <f t="shared" si="11"/>
        <v/>
      </c>
      <c r="D334" s="69"/>
      <c r="E334" s="72"/>
      <c r="F334" s="72"/>
      <c r="G334" s="70"/>
      <c r="H334" s="70"/>
      <c r="I334" s="70"/>
      <c r="J334" s="55"/>
      <c r="K334" s="55"/>
      <c r="L334" s="55"/>
      <c r="M334" s="55"/>
      <c r="N334" s="55"/>
      <c r="O334" s="55"/>
      <c r="P334" s="55"/>
      <c r="Q334" s="55"/>
      <c r="R334" s="55"/>
      <c r="S334" s="45"/>
      <c r="T334" s="45"/>
      <c r="U334" s="45"/>
      <c r="V334" s="45"/>
      <c r="W334" s="45"/>
      <c r="X334" s="45"/>
      <c r="AH334" s="35"/>
      <c r="AI334" s="35"/>
      <c r="IW334" s="45"/>
      <c r="IX334" s="45"/>
    </row>
    <row r="335" spans="1:258" x14ac:dyDescent="0.3">
      <c r="A335" s="45" t="str">
        <f t="shared" si="11"/>
        <v/>
      </c>
      <c r="D335" s="69"/>
      <c r="E335" s="72"/>
      <c r="F335" s="72"/>
      <c r="G335" s="70"/>
      <c r="H335" s="70"/>
      <c r="I335" s="70"/>
      <c r="J335" s="55"/>
      <c r="K335" s="55"/>
      <c r="L335" s="55"/>
      <c r="M335" s="55"/>
      <c r="N335" s="55"/>
      <c r="O335" s="55"/>
      <c r="P335" s="55"/>
      <c r="Q335" s="55"/>
      <c r="R335" s="55"/>
      <c r="S335" s="45"/>
      <c r="T335" s="45"/>
      <c r="U335" s="45"/>
      <c r="V335" s="45"/>
      <c r="W335" s="45"/>
      <c r="X335" s="45"/>
      <c r="AH335" s="35"/>
      <c r="AI335" s="35"/>
      <c r="IW335" s="45"/>
      <c r="IX335" s="45"/>
    </row>
    <row r="336" spans="1:258" x14ac:dyDescent="0.3">
      <c r="A336" s="45" t="str">
        <f t="shared" si="11"/>
        <v/>
      </c>
      <c r="D336" s="69"/>
      <c r="E336" s="72"/>
      <c r="F336" s="72"/>
      <c r="G336" s="70"/>
      <c r="H336" s="70"/>
      <c r="I336" s="70"/>
      <c r="J336" s="55"/>
      <c r="K336" s="55"/>
      <c r="L336" s="55"/>
      <c r="M336" s="55"/>
      <c r="N336" s="55"/>
      <c r="O336" s="55"/>
      <c r="P336" s="55"/>
      <c r="Q336" s="55"/>
      <c r="R336" s="55"/>
      <c r="S336" s="45"/>
      <c r="T336" s="45"/>
      <c r="U336" s="45"/>
      <c r="V336" s="45"/>
      <c r="W336" s="45"/>
      <c r="X336" s="45"/>
      <c r="AH336" s="35"/>
      <c r="AI336" s="35"/>
      <c r="IW336" s="45"/>
      <c r="IX336" s="45"/>
    </row>
    <row r="337" spans="1:258" x14ac:dyDescent="0.3">
      <c r="A337" s="45" t="str">
        <f t="shared" si="11"/>
        <v/>
      </c>
      <c r="D337" s="69"/>
      <c r="E337" s="72"/>
      <c r="F337" s="72"/>
      <c r="G337" s="70"/>
      <c r="H337" s="70"/>
      <c r="I337" s="70"/>
      <c r="J337" s="55"/>
      <c r="K337" s="55"/>
      <c r="L337" s="55"/>
      <c r="M337" s="55"/>
      <c r="N337" s="55"/>
      <c r="O337" s="55"/>
      <c r="P337" s="55"/>
      <c r="Q337" s="55"/>
      <c r="R337" s="55"/>
      <c r="S337" s="45"/>
      <c r="T337" s="45"/>
      <c r="U337" s="45"/>
      <c r="V337" s="45"/>
      <c r="W337" s="45"/>
      <c r="X337" s="45"/>
      <c r="AH337" s="35"/>
      <c r="AI337" s="35"/>
      <c r="IW337" s="45"/>
      <c r="IX337" s="45"/>
    </row>
    <row r="338" spans="1:258" x14ac:dyDescent="0.3">
      <c r="A338" s="45" t="str">
        <f t="shared" si="11"/>
        <v/>
      </c>
      <c r="D338" s="69"/>
      <c r="E338" s="72"/>
      <c r="F338" s="72"/>
      <c r="G338" s="70"/>
      <c r="H338" s="70"/>
      <c r="I338" s="70"/>
      <c r="J338" s="55"/>
      <c r="K338" s="55"/>
      <c r="L338" s="55"/>
      <c r="M338" s="55"/>
      <c r="N338" s="55"/>
      <c r="O338" s="55"/>
      <c r="P338" s="55"/>
      <c r="Q338" s="55"/>
      <c r="R338" s="55"/>
      <c r="S338" s="45"/>
      <c r="T338" s="45"/>
      <c r="U338" s="45"/>
      <c r="V338" s="45"/>
      <c r="W338" s="45"/>
      <c r="X338" s="45"/>
      <c r="AH338" s="35"/>
      <c r="AI338" s="35"/>
      <c r="IW338" s="45"/>
      <c r="IX338" s="45"/>
    </row>
    <row r="339" spans="1:258" x14ac:dyDescent="0.3">
      <c r="A339" s="45" t="str">
        <f t="shared" si="11"/>
        <v/>
      </c>
      <c r="D339" s="69"/>
      <c r="E339" s="72"/>
      <c r="F339" s="72"/>
      <c r="G339" s="70"/>
      <c r="H339" s="70"/>
      <c r="I339" s="70"/>
      <c r="J339" s="55"/>
      <c r="K339" s="55"/>
      <c r="L339" s="55"/>
      <c r="M339" s="55"/>
      <c r="N339" s="55"/>
      <c r="O339" s="55"/>
      <c r="P339" s="55"/>
      <c r="Q339" s="55"/>
      <c r="R339" s="55"/>
      <c r="S339" s="45"/>
      <c r="T339" s="45"/>
      <c r="U339" s="45"/>
      <c r="V339" s="45"/>
      <c r="W339" s="45"/>
      <c r="X339" s="45"/>
      <c r="AH339" s="35"/>
      <c r="AI339" s="35"/>
      <c r="IW339" s="45"/>
      <c r="IX339" s="45"/>
    </row>
    <row r="340" spans="1:258" x14ac:dyDescent="0.3">
      <c r="A340" s="45" t="str">
        <f t="shared" si="11"/>
        <v/>
      </c>
      <c r="D340" s="69"/>
      <c r="E340" s="72"/>
      <c r="F340" s="72"/>
      <c r="G340" s="70"/>
      <c r="H340" s="70"/>
      <c r="I340" s="70"/>
      <c r="J340" s="55"/>
      <c r="K340" s="55"/>
      <c r="L340" s="55"/>
      <c r="M340" s="55"/>
      <c r="N340" s="55"/>
      <c r="O340" s="55"/>
      <c r="P340" s="55"/>
      <c r="Q340" s="55"/>
      <c r="R340" s="55"/>
      <c r="S340" s="45"/>
      <c r="T340" s="45"/>
      <c r="U340" s="45"/>
      <c r="V340" s="45"/>
      <c r="W340" s="45"/>
      <c r="X340" s="45"/>
      <c r="AH340" s="35"/>
      <c r="AI340" s="35"/>
      <c r="IW340" s="45"/>
      <c r="IX340" s="45"/>
    </row>
    <row r="341" spans="1:258" x14ac:dyDescent="0.3">
      <c r="A341" s="45" t="str">
        <f t="shared" si="11"/>
        <v/>
      </c>
      <c r="D341" s="69"/>
      <c r="E341" s="72"/>
      <c r="F341" s="72"/>
      <c r="G341" s="70"/>
      <c r="H341" s="70"/>
      <c r="I341" s="70"/>
      <c r="J341" s="55"/>
      <c r="K341" s="55"/>
      <c r="L341" s="55"/>
      <c r="M341" s="55"/>
      <c r="N341" s="55"/>
      <c r="O341" s="55"/>
      <c r="P341" s="55"/>
      <c r="Q341" s="55"/>
      <c r="R341" s="55"/>
      <c r="S341" s="45"/>
      <c r="T341" s="45"/>
      <c r="U341" s="45"/>
      <c r="V341" s="45"/>
      <c r="W341" s="45"/>
      <c r="X341" s="45"/>
      <c r="AH341" s="35"/>
      <c r="AI341" s="35"/>
      <c r="IW341" s="45"/>
      <c r="IX341" s="45"/>
    </row>
    <row r="342" spans="1:258" x14ac:dyDescent="0.3">
      <c r="A342" s="45" t="str">
        <f t="shared" si="11"/>
        <v/>
      </c>
      <c r="D342" s="69"/>
      <c r="E342" s="72"/>
      <c r="F342" s="72"/>
      <c r="G342" s="70"/>
      <c r="H342" s="70"/>
      <c r="I342" s="70"/>
      <c r="J342" s="55"/>
      <c r="K342" s="55"/>
      <c r="L342" s="55"/>
      <c r="M342" s="55"/>
      <c r="N342" s="55"/>
      <c r="O342" s="55"/>
      <c r="P342" s="55"/>
      <c r="Q342" s="55"/>
      <c r="R342" s="55"/>
      <c r="S342" s="45"/>
      <c r="T342" s="45"/>
      <c r="U342" s="45"/>
      <c r="V342" s="45"/>
      <c r="W342" s="45"/>
      <c r="X342" s="45"/>
      <c r="AH342" s="35"/>
      <c r="AI342" s="35"/>
      <c r="IW342" s="45"/>
      <c r="IX342" s="45"/>
    </row>
    <row r="343" spans="1:258" x14ac:dyDescent="0.3">
      <c r="A343" s="45" t="str">
        <f t="shared" si="11"/>
        <v/>
      </c>
      <c r="D343" s="69"/>
      <c r="E343" s="72"/>
      <c r="F343" s="72"/>
      <c r="G343" s="70"/>
      <c r="H343" s="70"/>
      <c r="I343" s="70"/>
      <c r="J343" s="55"/>
      <c r="K343" s="55"/>
      <c r="L343" s="55"/>
      <c r="M343" s="55"/>
      <c r="N343" s="55"/>
      <c r="O343" s="55"/>
      <c r="P343" s="55"/>
      <c r="Q343" s="55"/>
      <c r="R343" s="55"/>
      <c r="S343" s="45"/>
      <c r="T343" s="45"/>
      <c r="U343" s="45"/>
      <c r="V343" s="45"/>
      <c r="W343" s="45"/>
      <c r="X343" s="45"/>
      <c r="AH343" s="35"/>
      <c r="AI343" s="35"/>
      <c r="IW343" s="45"/>
      <c r="IX343" s="45"/>
    </row>
    <row r="344" spans="1:258" x14ac:dyDescent="0.3">
      <c r="A344" s="45" t="str">
        <f t="shared" si="11"/>
        <v/>
      </c>
      <c r="D344" s="69"/>
      <c r="E344" s="72"/>
      <c r="F344" s="72"/>
      <c r="G344" s="70"/>
      <c r="H344" s="70"/>
      <c r="I344" s="70"/>
      <c r="J344" s="55"/>
      <c r="K344" s="55"/>
      <c r="L344" s="55"/>
      <c r="M344" s="55"/>
      <c r="N344" s="55"/>
      <c r="O344" s="55"/>
      <c r="P344" s="55"/>
      <c r="Q344" s="55"/>
      <c r="R344" s="55"/>
      <c r="S344" s="45"/>
      <c r="T344" s="45"/>
      <c r="U344" s="45"/>
      <c r="V344" s="45"/>
      <c r="W344" s="45"/>
      <c r="X344" s="45"/>
      <c r="AH344" s="35"/>
      <c r="AI344" s="35"/>
      <c r="IW344" s="45"/>
      <c r="IX344" s="45"/>
    </row>
    <row r="345" spans="1:258" x14ac:dyDescent="0.3">
      <c r="A345" s="45" t="str">
        <f t="shared" si="11"/>
        <v/>
      </c>
      <c r="D345" s="69"/>
      <c r="E345" s="72"/>
      <c r="F345" s="72"/>
      <c r="G345" s="70"/>
      <c r="H345" s="70"/>
      <c r="I345" s="70"/>
      <c r="J345" s="55"/>
      <c r="K345" s="55"/>
      <c r="L345" s="55"/>
      <c r="M345" s="55"/>
      <c r="N345" s="55"/>
      <c r="O345" s="55"/>
      <c r="P345" s="55"/>
      <c r="Q345" s="55"/>
      <c r="R345" s="55"/>
      <c r="S345" s="45"/>
      <c r="T345" s="45"/>
      <c r="U345" s="45"/>
      <c r="V345" s="45"/>
      <c r="W345" s="45"/>
      <c r="X345" s="45"/>
      <c r="AH345" s="35"/>
      <c r="AI345" s="35"/>
      <c r="IW345" s="45"/>
      <c r="IX345" s="45"/>
    </row>
    <row r="346" spans="1:258" x14ac:dyDescent="0.3">
      <c r="A346" s="45" t="str">
        <f t="shared" si="11"/>
        <v/>
      </c>
      <c r="D346" s="69"/>
      <c r="E346" s="72"/>
      <c r="F346" s="72"/>
      <c r="G346" s="70"/>
      <c r="H346" s="70"/>
      <c r="I346" s="70"/>
      <c r="J346" s="55"/>
      <c r="K346" s="55"/>
      <c r="L346" s="55"/>
      <c r="M346" s="55"/>
      <c r="N346" s="55"/>
      <c r="O346" s="55"/>
      <c r="P346" s="55"/>
      <c r="Q346" s="55"/>
      <c r="R346" s="55"/>
      <c r="S346" s="45"/>
      <c r="T346" s="45"/>
      <c r="U346" s="45"/>
      <c r="V346" s="45"/>
      <c r="W346" s="45"/>
      <c r="X346" s="45"/>
      <c r="AH346" s="35"/>
      <c r="AI346" s="35"/>
      <c r="IW346" s="45"/>
      <c r="IX346" s="45"/>
    </row>
    <row r="347" spans="1:258" x14ac:dyDescent="0.3">
      <c r="A347" s="45" t="str">
        <f t="shared" si="11"/>
        <v/>
      </c>
      <c r="D347" s="69"/>
      <c r="E347" s="72"/>
      <c r="F347" s="72"/>
      <c r="G347" s="70"/>
      <c r="H347" s="70"/>
      <c r="I347" s="70"/>
      <c r="J347" s="55"/>
      <c r="K347" s="55"/>
      <c r="L347" s="55"/>
      <c r="M347" s="55"/>
      <c r="N347" s="55"/>
      <c r="O347" s="55"/>
      <c r="P347" s="55"/>
      <c r="Q347" s="55"/>
      <c r="R347" s="55"/>
      <c r="S347" s="45"/>
      <c r="T347" s="45"/>
      <c r="U347" s="45"/>
      <c r="V347" s="45"/>
      <c r="W347" s="45"/>
      <c r="X347" s="45"/>
      <c r="AH347" s="35"/>
      <c r="AI347" s="35"/>
      <c r="IW347" s="45"/>
      <c r="IX347" s="45"/>
    </row>
    <row r="348" spans="1:258" x14ac:dyDescent="0.3">
      <c r="A348" s="45" t="str">
        <f t="shared" si="11"/>
        <v/>
      </c>
      <c r="D348" s="69"/>
      <c r="E348" s="72"/>
      <c r="F348" s="72"/>
      <c r="G348" s="70"/>
      <c r="H348" s="70"/>
      <c r="I348" s="70"/>
      <c r="J348" s="55"/>
      <c r="K348" s="55"/>
      <c r="L348" s="55"/>
      <c r="M348" s="55"/>
      <c r="N348" s="55"/>
      <c r="O348" s="55"/>
      <c r="P348" s="55"/>
      <c r="Q348" s="55"/>
      <c r="R348" s="55"/>
      <c r="S348" s="45"/>
      <c r="T348" s="45"/>
      <c r="U348" s="45"/>
      <c r="V348" s="45"/>
      <c r="W348" s="45"/>
      <c r="X348" s="45"/>
      <c r="AH348" s="35"/>
      <c r="AI348" s="35"/>
      <c r="IW348" s="45"/>
      <c r="IX348" s="45"/>
    </row>
    <row r="349" spans="1:258" x14ac:dyDescent="0.3">
      <c r="A349" s="45" t="str">
        <f t="shared" si="11"/>
        <v/>
      </c>
      <c r="D349" s="69"/>
      <c r="E349" s="72"/>
      <c r="F349" s="72"/>
      <c r="G349" s="70"/>
      <c r="H349" s="70"/>
      <c r="I349" s="70"/>
      <c r="J349" s="55"/>
      <c r="K349" s="55"/>
      <c r="L349" s="55"/>
      <c r="M349" s="55"/>
      <c r="N349" s="55"/>
      <c r="O349" s="55"/>
      <c r="P349" s="55"/>
      <c r="Q349" s="55"/>
      <c r="R349" s="55"/>
      <c r="S349" s="45"/>
      <c r="T349" s="45"/>
      <c r="U349" s="45"/>
      <c r="V349" s="45"/>
      <c r="W349" s="45"/>
      <c r="X349" s="45"/>
      <c r="AH349" s="35"/>
      <c r="AI349" s="35"/>
      <c r="IW349" s="45"/>
      <c r="IX349" s="45"/>
    </row>
    <row r="350" spans="1:258" x14ac:dyDescent="0.3">
      <c r="A350" s="45" t="str">
        <f t="shared" si="11"/>
        <v/>
      </c>
      <c r="D350" s="69"/>
      <c r="E350" s="72"/>
      <c r="F350" s="72"/>
      <c r="G350" s="70"/>
      <c r="H350" s="70"/>
      <c r="I350" s="70"/>
      <c r="J350" s="55"/>
      <c r="K350" s="55"/>
      <c r="L350" s="55"/>
      <c r="M350" s="55"/>
      <c r="N350" s="55"/>
      <c r="O350" s="55"/>
      <c r="P350" s="55"/>
      <c r="Q350" s="55"/>
      <c r="R350" s="55"/>
      <c r="S350" s="45"/>
      <c r="T350" s="45"/>
      <c r="U350" s="45"/>
      <c r="V350" s="45"/>
      <c r="W350" s="45"/>
      <c r="X350" s="45"/>
      <c r="AH350" s="35"/>
      <c r="AI350" s="35"/>
      <c r="IW350" s="45"/>
      <c r="IX350" s="45"/>
    </row>
    <row r="351" spans="1:258" x14ac:dyDescent="0.3">
      <c r="A351" s="45" t="str">
        <f t="shared" si="11"/>
        <v/>
      </c>
      <c r="D351" s="69"/>
      <c r="E351" s="72"/>
      <c r="F351" s="72"/>
      <c r="G351" s="70"/>
      <c r="H351" s="70"/>
      <c r="I351" s="70"/>
      <c r="J351" s="55"/>
      <c r="K351" s="55"/>
      <c r="L351" s="55"/>
      <c r="M351" s="55"/>
      <c r="N351" s="55"/>
      <c r="O351" s="55"/>
      <c r="P351" s="55"/>
      <c r="Q351" s="55"/>
      <c r="R351" s="55"/>
      <c r="S351" s="45"/>
      <c r="T351" s="45"/>
      <c r="U351" s="45"/>
      <c r="V351" s="45"/>
      <c r="W351" s="45"/>
      <c r="X351" s="45"/>
      <c r="AH351" s="35"/>
      <c r="AI351" s="35"/>
      <c r="IW351" s="45"/>
      <c r="IX351" s="45"/>
    </row>
    <row r="352" spans="1:258" x14ac:dyDescent="0.3">
      <c r="A352" s="45" t="str">
        <f t="shared" si="11"/>
        <v/>
      </c>
      <c r="D352" s="69"/>
      <c r="E352" s="72"/>
      <c r="F352" s="72"/>
      <c r="G352" s="70"/>
      <c r="H352" s="70"/>
      <c r="I352" s="70"/>
      <c r="J352" s="55"/>
      <c r="K352" s="55"/>
      <c r="L352" s="55"/>
      <c r="M352" s="55"/>
      <c r="N352" s="55"/>
      <c r="O352" s="55"/>
      <c r="P352" s="55"/>
      <c r="Q352" s="55"/>
      <c r="R352" s="55"/>
      <c r="S352" s="45"/>
      <c r="T352" s="45"/>
      <c r="U352" s="45"/>
      <c r="V352" s="45"/>
      <c r="W352" s="45"/>
      <c r="X352" s="45"/>
      <c r="AH352" s="35"/>
      <c r="AI352" s="35"/>
      <c r="IW352" s="45"/>
      <c r="IX352" s="45"/>
    </row>
    <row r="353" spans="1:258" x14ac:dyDescent="0.3">
      <c r="A353" s="45" t="str">
        <f t="shared" si="11"/>
        <v/>
      </c>
      <c r="D353" s="69"/>
      <c r="E353" s="72"/>
      <c r="F353" s="72"/>
      <c r="G353" s="70"/>
      <c r="H353" s="70"/>
      <c r="I353" s="70"/>
      <c r="J353" s="55"/>
      <c r="K353" s="55"/>
      <c r="L353" s="55"/>
      <c r="M353" s="55"/>
      <c r="N353" s="55"/>
      <c r="O353" s="55"/>
      <c r="P353" s="55"/>
      <c r="Q353" s="55"/>
      <c r="R353" s="55"/>
      <c r="S353" s="45"/>
      <c r="T353" s="45"/>
      <c r="U353" s="45"/>
      <c r="V353" s="45"/>
      <c r="W353" s="45"/>
      <c r="X353" s="45"/>
      <c r="AH353" s="35"/>
      <c r="AI353" s="35"/>
      <c r="IW353" s="45"/>
      <c r="IX353" s="45"/>
    </row>
    <row r="354" spans="1:258" x14ac:dyDescent="0.3">
      <c r="A354" s="45" t="str">
        <f t="shared" si="11"/>
        <v/>
      </c>
      <c r="D354" s="69"/>
      <c r="E354" s="72"/>
      <c r="F354" s="72"/>
      <c r="G354" s="70"/>
      <c r="H354" s="70"/>
      <c r="I354" s="70"/>
      <c r="J354" s="55"/>
      <c r="K354" s="55"/>
      <c r="L354" s="55"/>
      <c r="M354" s="55"/>
      <c r="N354" s="55"/>
      <c r="O354" s="55"/>
      <c r="P354" s="55"/>
      <c r="Q354" s="55"/>
      <c r="R354" s="55"/>
      <c r="S354" s="45"/>
      <c r="T354" s="45"/>
      <c r="U354" s="45"/>
      <c r="V354" s="45"/>
      <c r="W354" s="45"/>
      <c r="X354" s="45"/>
      <c r="AH354" s="35"/>
      <c r="AI354" s="35"/>
      <c r="IW354" s="45"/>
      <c r="IX354" s="45"/>
    </row>
    <row r="355" spans="1:258" x14ac:dyDescent="0.3">
      <c r="A355" s="45" t="str">
        <f t="shared" si="11"/>
        <v/>
      </c>
      <c r="D355" s="69"/>
      <c r="E355" s="72"/>
      <c r="F355" s="72"/>
      <c r="G355" s="70"/>
      <c r="H355" s="70"/>
      <c r="I355" s="70"/>
      <c r="J355" s="55"/>
      <c r="K355" s="55"/>
      <c r="L355" s="55"/>
      <c r="M355" s="55"/>
      <c r="N355" s="55"/>
      <c r="O355" s="55"/>
      <c r="P355" s="55"/>
      <c r="Q355" s="55"/>
      <c r="R355" s="55"/>
      <c r="S355" s="45"/>
      <c r="T355" s="45"/>
      <c r="U355" s="45"/>
      <c r="V355" s="45"/>
      <c r="W355" s="45"/>
      <c r="X355" s="45"/>
      <c r="AH355" s="35"/>
      <c r="AI355" s="35"/>
      <c r="IW355" s="45"/>
      <c r="IX355" s="45"/>
    </row>
    <row r="356" spans="1:258" x14ac:dyDescent="0.3">
      <c r="A356" s="45" t="str">
        <f t="shared" si="11"/>
        <v/>
      </c>
      <c r="D356" s="69"/>
      <c r="E356" s="72"/>
      <c r="F356" s="72"/>
      <c r="G356" s="70"/>
      <c r="H356" s="70"/>
      <c r="I356" s="70"/>
      <c r="J356" s="55"/>
      <c r="K356" s="55"/>
      <c r="L356" s="55"/>
      <c r="M356" s="55"/>
      <c r="N356" s="55"/>
      <c r="O356" s="55"/>
      <c r="P356" s="55"/>
      <c r="Q356" s="55"/>
      <c r="R356" s="55"/>
      <c r="S356" s="45"/>
      <c r="T356" s="45"/>
      <c r="U356" s="45"/>
      <c r="V356" s="45"/>
      <c r="W356" s="45"/>
      <c r="X356" s="45"/>
      <c r="AH356" s="35"/>
      <c r="AI356" s="35"/>
      <c r="IW356" s="45"/>
      <c r="IX356" s="45"/>
    </row>
    <row r="357" spans="1:258" x14ac:dyDescent="0.3">
      <c r="A357" s="45" t="str">
        <f t="shared" si="11"/>
        <v/>
      </c>
      <c r="D357" s="69"/>
      <c r="E357" s="72"/>
      <c r="F357" s="72"/>
      <c r="G357" s="70"/>
      <c r="H357" s="70"/>
      <c r="I357" s="70"/>
      <c r="J357" s="55"/>
      <c r="K357" s="55"/>
      <c r="L357" s="55"/>
      <c r="M357" s="55"/>
      <c r="N357" s="55"/>
      <c r="O357" s="55"/>
      <c r="P357" s="55"/>
      <c r="Q357" s="55"/>
      <c r="R357" s="55"/>
      <c r="S357" s="45"/>
      <c r="T357" s="45"/>
      <c r="U357" s="45"/>
      <c r="V357" s="45"/>
      <c r="W357" s="45"/>
      <c r="X357" s="45"/>
      <c r="AH357" s="35"/>
      <c r="AI357" s="35"/>
      <c r="IW357" s="45"/>
      <c r="IX357" s="45"/>
    </row>
    <row r="358" spans="1:258" x14ac:dyDescent="0.3">
      <c r="A358" s="45" t="str">
        <f t="shared" si="11"/>
        <v/>
      </c>
      <c r="D358" s="69"/>
      <c r="E358" s="72"/>
      <c r="F358" s="72"/>
      <c r="G358" s="70"/>
      <c r="H358" s="70"/>
      <c r="I358" s="70"/>
      <c r="J358" s="55"/>
      <c r="K358" s="55"/>
      <c r="L358" s="55"/>
      <c r="M358" s="55"/>
      <c r="N358" s="55"/>
      <c r="O358" s="55"/>
      <c r="P358" s="55"/>
      <c r="Q358" s="55"/>
      <c r="R358" s="55"/>
      <c r="S358" s="45"/>
      <c r="T358" s="45"/>
      <c r="U358" s="45"/>
      <c r="V358" s="45"/>
      <c r="W358" s="45"/>
      <c r="X358" s="45"/>
      <c r="AH358" s="35"/>
      <c r="AI358" s="35"/>
      <c r="IW358" s="45"/>
      <c r="IX358" s="45"/>
    </row>
    <row r="359" spans="1:258" x14ac:dyDescent="0.3">
      <c r="A359" s="45" t="str">
        <f t="shared" si="11"/>
        <v/>
      </c>
      <c r="D359" s="69"/>
      <c r="E359" s="72"/>
      <c r="F359" s="72"/>
      <c r="G359" s="70"/>
      <c r="H359" s="70"/>
      <c r="I359" s="70"/>
      <c r="J359" s="55"/>
      <c r="K359" s="55"/>
      <c r="L359" s="55"/>
      <c r="M359" s="55"/>
      <c r="N359" s="55"/>
      <c r="O359" s="55"/>
      <c r="P359" s="55"/>
      <c r="Q359" s="55"/>
      <c r="R359" s="55"/>
      <c r="S359" s="45"/>
      <c r="T359" s="45"/>
      <c r="U359" s="45"/>
      <c r="V359" s="45"/>
      <c r="W359" s="45"/>
      <c r="X359" s="45"/>
      <c r="AH359" s="35"/>
      <c r="AI359" s="35"/>
      <c r="IW359" s="45"/>
      <c r="IX359" s="45"/>
    </row>
    <row r="360" spans="1:258" x14ac:dyDescent="0.3">
      <c r="A360" s="45" t="str">
        <f t="shared" si="11"/>
        <v/>
      </c>
      <c r="D360" s="69"/>
      <c r="E360" s="72"/>
      <c r="F360" s="72"/>
      <c r="G360" s="70"/>
      <c r="H360" s="70"/>
      <c r="I360" s="70"/>
      <c r="J360" s="55"/>
      <c r="K360" s="55"/>
      <c r="L360" s="55"/>
      <c r="M360" s="55"/>
      <c r="N360" s="55"/>
      <c r="O360" s="55"/>
      <c r="P360" s="55"/>
      <c r="Q360" s="55"/>
      <c r="R360" s="55"/>
      <c r="S360" s="45"/>
      <c r="T360" s="45"/>
      <c r="U360" s="45"/>
      <c r="V360" s="45"/>
      <c r="W360" s="45"/>
      <c r="X360" s="45"/>
      <c r="AH360" s="35"/>
      <c r="AI360" s="35"/>
      <c r="IW360" s="45"/>
      <c r="IX360" s="45"/>
    </row>
    <row r="361" spans="1:258" x14ac:dyDescent="0.3">
      <c r="A361" s="45" t="str">
        <f t="shared" si="11"/>
        <v/>
      </c>
      <c r="D361" s="69"/>
      <c r="E361" s="72"/>
      <c r="F361" s="72"/>
      <c r="G361" s="70"/>
      <c r="H361" s="70"/>
      <c r="I361" s="70"/>
      <c r="J361" s="55"/>
      <c r="K361" s="55"/>
      <c r="L361" s="55"/>
      <c r="M361" s="55"/>
      <c r="N361" s="55"/>
      <c r="O361" s="55"/>
      <c r="P361" s="55"/>
      <c r="Q361" s="55"/>
      <c r="R361" s="55"/>
      <c r="S361" s="45"/>
      <c r="T361" s="45"/>
      <c r="U361" s="45"/>
      <c r="V361" s="45"/>
      <c r="W361" s="45"/>
      <c r="X361" s="45"/>
      <c r="AH361" s="35"/>
      <c r="AI361" s="35"/>
      <c r="IW361" s="45"/>
      <c r="IX361" s="45"/>
    </row>
    <row r="362" spans="1:258" x14ac:dyDescent="0.3">
      <c r="A362" s="45" t="str">
        <f t="shared" si="11"/>
        <v/>
      </c>
      <c r="D362" s="69"/>
      <c r="E362" s="72"/>
      <c r="F362" s="72"/>
      <c r="G362" s="70"/>
      <c r="H362" s="70"/>
      <c r="I362" s="70"/>
      <c r="J362" s="55"/>
      <c r="K362" s="55"/>
      <c r="L362" s="55"/>
      <c r="M362" s="55"/>
      <c r="N362" s="55"/>
      <c r="O362" s="55"/>
      <c r="P362" s="55"/>
      <c r="Q362" s="55"/>
      <c r="R362" s="55"/>
      <c r="S362" s="45"/>
      <c r="T362" s="45"/>
      <c r="U362" s="45"/>
      <c r="V362" s="45"/>
      <c r="W362" s="45"/>
      <c r="X362" s="45"/>
      <c r="AH362" s="35"/>
      <c r="AI362" s="35"/>
      <c r="IW362" s="45"/>
      <c r="IX362" s="45"/>
    </row>
    <row r="363" spans="1:258" x14ac:dyDescent="0.3">
      <c r="A363" s="45" t="str">
        <f t="shared" si="11"/>
        <v/>
      </c>
      <c r="D363" s="69"/>
      <c r="E363" s="72"/>
      <c r="F363" s="72"/>
      <c r="G363" s="70"/>
      <c r="H363" s="70"/>
      <c r="I363" s="70"/>
      <c r="J363" s="55"/>
      <c r="K363" s="55"/>
      <c r="L363" s="55"/>
      <c r="M363" s="55"/>
      <c r="N363" s="55"/>
      <c r="O363" s="55"/>
      <c r="P363" s="55"/>
      <c r="Q363" s="55"/>
      <c r="R363" s="55"/>
      <c r="S363" s="45"/>
      <c r="T363" s="45"/>
      <c r="U363" s="45"/>
      <c r="V363" s="45"/>
      <c r="W363" s="45"/>
      <c r="X363" s="45"/>
      <c r="AH363" s="35"/>
      <c r="AI363" s="35"/>
      <c r="IW363" s="45"/>
      <c r="IX363" s="45"/>
    </row>
    <row r="364" spans="1:258" x14ac:dyDescent="0.3">
      <c r="A364" s="45" t="str">
        <f t="shared" si="11"/>
        <v/>
      </c>
      <c r="D364" s="69"/>
      <c r="E364" s="72"/>
      <c r="F364" s="72"/>
      <c r="G364" s="70"/>
      <c r="H364" s="70"/>
      <c r="I364" s="70"/>
      <c r="J364" s="55"/>
      <c r="K364" s="55"/>
      <c r="L364" s="55"/>
      <c r="M364" s="55"/>
      <c r="N364" s="55"/>
      <c r="O364" s="55"/>
      <c r="P364" s="55"/>
      <c r="Q364" s="55"/>
      <c r="R364" s="55"/>
      <c r="S364" s="45"/>
      <c r="T364" s="45"/>
      <c r="U364" s="45"/>
      <c r="V364" s="45"/>
      <c r="W364" s="45"/>
      <c r="X364" s="45"/>
      <c r="AH364" s="35"/>
      <c r="AI364" s="35"/>
      <c r="IW364" s="45"/>
      <c r="IX364" s="45"/>
    </row>
    <row r="365" spans="1:258" x14ac:dyDescent="0.3">
      <c r="A365" s="45" t="str">
        <f t="shared" si="11"/>
        <v/>
      </c>
      <c r="D365" s="69"/>
      <c r="E365" s="72"/>
      <c r="F365" s="72"/>
      <c r="G365" s="70"/>
      <c r="H365" s="70"/>
      <c r="I365" s="70"/>
      <c r="J365" s="55"/>
      <c r="K365" s="55"/>
      <c r="L365" s="55"/>
      <c r="M365" s="55"/>
      <c r="N365" s="55"/>
      <c r="O365" s="55"/>
      <c r="P365" s="55"/>
      <c r="Q365" s="55"/>
      <c r="R365" s="55"/>
      <c r="S365" s="45"/>
      <c r="T365" s="45"/>
      <c r="U365" s="45"/>
      <c r="V365" s="45"/>
      <c r="W365" s="45"/>
      <c r="X365" s="45"/>
      <c r="AH365" s="35"/>
      <c r="AI365" s="35"/>
      <c r="IW365" s="45"/>
      <c r="IX365" s="45"/>
    </row>
    <row r="366" spans="1:258" x14ac:dyDescent="0.3">
      <c r="A366" s="45" t="str">
        <f t="shared" si="11"/>
        <v/>
      </c>
      <c r="D366" s="69"/>
      <c r="E366" s="72"/>
      <c r="F366" s="72"/>
      <c r="G366" s="70"/>
      <c r="H366" s="70"/>
      <c r="I366" s="70"/>
      <c r="J366" s="55"/>
      <c r="K366" s="55"/>
      <c r="L366" s="55"/>
      <c r="M366" s="55"/>
      <c r="N366" s="55"/>
      <c r="O366" s="55"/>
      <c r="P366" s="55"/>
      <c r="Q366" s="55"/>
      <c r="R366" s="55"/>
      <c r="S366" s="45"/>
      <c r="T366" s="45"/>
      <c r="U366" s="45"/>
      <c r="V366" s="45"/>
      <c r="W366" s="45"/>
      <c r="X366" s="45"/>
      <c r="AH366" s="35"/>
      <c r="AI366" s="35"/>
      <c r="IW366" s="45"/>
      <c r="IX366" s="45"/>
    </row>
    <row r="367" spans="1:258" x14ac:dyDescent="0.3">
      <c r="A367" s="45" t="str">
        <f t="shared" si="11"/>
        <v/>
      </c>
      <c r="D367" s="69"/>
      <c r="E367" s="72"/>
      <c r="F367" s="72"/>
      <c r="G367" s="70"/>
      <c r="H367" s="70"/>
      <c r="I367" s="70"/>
      <c r="J367" s="55"/>
      <c r="K367" s="55"/>
      <c r="L367" s="55"/>
      <c r="M367" s="55"/>
      <c r="N367" s="55"/>
      <c r="O367" s="55"/>
      <c r="P367" s="55"/>
      <c r="Q367" s="55"/>
      <c r="R367" s="55"/>
      <c r="S367" s="45"/>
      <c r="T367" s="45"/>
      <c r="U367" s="45"/>
      <c r="V367" s="45"/>
      <c r="W367" s="45"/>
      <c r="X367" s="45"/>
      <c r="AH367" s="35"/>
      <c r="AI367" s="35"/>
      <c r="IW367" s="45"/>
      <c r="IX367" s="45"/>
    </row>
    <row r="368" spans="1:258" x14ac:dyDescent="0.3">
      <c r="A368" s="45" t="str">
        <f t="shared" si="11"/>
        <v/>
      </c>
      <c r="D368" s="69"/>
      <c r="E368" s="72"/>
      <c r="F368" s="72"/>
      <c r="G368" s="70"/>
      <c r="H368" s="70"/>
      <c r="I368" s="70"/>
      <c r="J368" s="55"/>
      <c r="K368" s="55"/>
      <c r="L368" s="55"/>
      <c r="M368" s="55"/>
      <c r="N368" s="55"/>
      <c r="O368" s="55"/>
      <c r="P368" s="55"/>
      <c r="Q368" s="55"/>
      <c r="R368" s="55"/>
      <c r="S368" s="45"/>
      <c r="T368" s="45"/>
      <c r="U368" s="45"/>
      <c r="V368" s="45"/>
      <c r="W368" s="45"/>
      <c r="X368" s="45"/>
      <c r="AH368" s="35"/>
      <c r="AI368" s="35"/>
      <c r="IW368" s="45"/>
      <c r="IX368" s="45"/>
    </row>
    <row r="369" spans="1:258" x14ac:dyDescent="0.3">
      <c r="A369" s="45" t="str">
        <f t="shared" ref="A369:A432" si="12">IF(OR($D$42,$D$40,$D$41),IF(MOD((ROW(A369)-ROW($A$48))*$E$38,$F$38/10)&lt;0.0001,(ROW(A369)-ROW($A$48))*$E$38,""),"")</f>
        <v/>
      </c>
      <c r="D369" s="69"/>
      <c r="E369" s="72"/>
      <c r="F369" s="72"/>
      <c r="G369" s="70"/>
      <c r="H369" s="70"/>
      <c r="I369" s="70"/>
      <c r="J369" s="55"/>
      <c r="K369" s="55"/>
      <c r="L369" s="55"/>
      <c r="M369" s="55"/>
      <c r="N369" s="55"/>
      <c r="O369" s="55"/>
      <c r="P369" s="55"/>
      <c r="Q369" s="55"/>
      <c r="R369" s="55"/>
      <c r="S369" s="45"/>
      <c r="T369" s="45"/>
      <c r="U369" s="45"/>
      <c r="V369" s="45"/>
      <c r="W369" s="45"/>
      <c r="X369" s="45"/>
      <c r="AH369" s="35"/>
      <c r="AI369" s="35"/>
      <c r="IW369" s="45"/>
      <c r="IX369" s="45"/>
    </row>
    <row r="370" spans="1:258" x14ac:dyDescent="0.3">
      <c r="A370" s="45" t="str">
        <f t="shared" si="12"/>
        <v/>
      </c>
      <c r="D370" s="69"/>
      <c r="E370" s="72"/>
      <c r="F370" s="72"/>
      <c r="G370" s="70"/>
      <c r="H370" s="70"/>
      <c r="I370" s="70"/>
      <c r="J370" s="55"/>
      <c r="K370" s="55"/>
      <c r="L370" s="55"/>
      <c r="M370" s="55"/>
      <c r="N370" s="55"/>
      <c r="O370" s="55"/>
      <c r="P370" s="55"/>
      <c r="Q370" s="55"/>
      <c r="R370" s="55"/>
      <c r="S370" s="45"/>
      <c r="T370" s="45"/>
      <c r="U370" s="45"/>
      <c r="V370" s="45"/>
      <c r="W370" s="45"/>
      <c r="X370" s="45"/>
      <c r="AH370" s="35"/>
      <c r="AI370" s="35"/>
      <c r="IW370" s="45"/>
      <c r="IX370" s="45"/>
    </row>
    <row r="371" spans="1:258" x14ac:dyDescent="0.3">
      <c r="A371" s="45" t="str">
        <f t="shared" si="12"/>
        <v/>
      </c>
      <c r="D371" s="69"/>
      <c r="E371" s="72"/>
      <c r="F371" s="72"/>
      <c r="G371" s="70"/>
      <c r="H371" s="70"/>
      <c r="I371" s="70"/>
      <c r="J371" s="55"/>
      <c r="K371" s="55"/>
      <c r="L371" s="55"/>
      <c r="M371" s="55"/>
      <c r="N371" s="55"/>
      <c r="O371" s="55"/>
      <c r="P371" s="55"/>
      <c r="Q371" s="55"/>
      <c r="R371" s="55"/>
      <c r="S371" s="45"/>
      <c r="T371" s="45"/>
      <c r="U371" s="45"/>
      <c r="V371" s="45"/>
      <c r="W371" s="45"/>
      <c r="X371" s="45"/>
      <c r="AH371" s="35"/>
      <c r="AI371" s="35"/>
      <c r="IW371" s="45"/>
      <c r="IX371" s="45"/>
    </row>
    <row r="372" spans="1:258" x14ac:dyDescent="0.3">
      <c r="A372" s="45" t="str">
        <f t="shared" si="12"/>
        <v/>
      </c>
      <c r="D372" s="69"/>
      <c r="E372" s="72"/>
      <c r="F372" s="72"/>
      <c r="G372" s="70"/>
      <c r="H372" s="70"/>
      <c r="I372" s="70"/>
      <c r="J372" s="55"/>
      <c r="K372" s="55"/>
      <c r="L372" s="55"/>
      <c r="M372" s="55"/>
      <c r="N372" s="55"/>
      <c r="O372" s="55"/>
      <c r="P372" s="55"/>
      <c r="Q372" s="55"/>
      <c r="R372" s="55"/>
      <c r="S372" s="45"/>
      <c r="T372" s="45"/>
      <c r="U372" s="45"/>
      <c r="V372" s="45"/>
      <c r="W372" s="45"/>
      <c r="X372" s="45"/>
      <c r="AH372" s="35"/>
      <c r="AI372" s="35"/>
      <c r="IW372" s="45"/>
      <c r="IX372" s="45"/>
    </row>
    <row r="373" spans="1:258" x14ac:dyDescent="0.3">
      <c r="A373" s="45" t="str">
        <f t="shared" si="12"/>
        <v/>
      </c>
      <c r="D373" s="69"/>
      <c r="E373" s="72"/>
      <c r="F373" s="72"/>
      <c r="G373" s="70"/>
      <c r="H373" s="70"/>
      <c r="I373" s="70"/>
      <c r="J373" s="55"/>
      <c r="K373" s="55"/>
      <c r="L373" s="55"/>
      <c r="M373" s="55"/>
      <c r="N373" s="55"/>
      <c r="O373" s="55"/>
      <c r="P373" s="55"/>
      <c r="Q373" s="55"/>
      <c r="R373" s="55"/>
      <c r="S373" s="45"/>
      <c r="T373" s="45"/>
      <c r="U373" s="45"/>
      <c r="V373" s="45"/>
      <c r="W373" s="45"/>
      <c r="X373" s="45"/>
      <c r="AH373" s="35"/>
      <c r="AI373" s="35"/>
      <c r="IW373" s="45"/>
      <c r="IX373" s="45"/>
    </row>
    <row r="374" spans="1:258" x14ac:dyDescent="0.3">
      <c r="A374" s="45" t="str">
        <f t="shared" si="12"/>
        <v/>
      </c>
      <c r="D374" s="69"/>
      <c r="E374" s="72"/>
      <c r="F374" s="72"/>
      <c r="G374" s="70"/>
      <c r="H374" s="70"/>
      <c r="I374" s="70"/>
      <c r="J374" s="55"/>
      <c r="K374" s="55"/>
      <c r="L374" s="55"/>
      <c r="M374" s="55"/>
      <c r="N374" s="55"/>
      <c r="O374" s="55"/>
      <c r="P374" s="55"/>
      <c r="Q374" s="55"/>
      <c r="R374" s="55"/>
      <c r="S374" s="45"/>
      <c r="T374" s="45"/>
      <c r="U374" s="45"/>
      <c r="V374" s="45"/>
      <c r="W374" s="45"/>
      <c r="X374" s="45"/>
      <c r="AH374" s="35"/>
      <c r="AI374" s="35"/>
      <c r="IW374" s="45"/>
      <c r="IX374" s="45"/>
    </row>
    <row r="375" spans="1:258" x14ac:dyDescent="0.3">
      <c r="A375" s="45" t="str">
        <f t="shared" si="12"/>
        <v/>
      </c>
      <c r="D375" s="69"/>
      <c r="E375" s="72"/>
      <c r="F375" s="72"/>
      <c r="G375" s="70"/>
      <c r="H375" s="70"/>
      <c r="I375" s="70"/>
      <c r="J375" s="55"/>
      <c r="K375" s="55"/>
      <c r="L375" s="55"/>
      <c r="M375" s="55"/>
      <c r="N375" s="55"/>
      <c r="O375" s="55"/>
      <c r="P375" s="55"/>
      <c r="Q375" s="55"/>
      <c r="R375" s="55"/>
      <c r="S375" s="45"/>
      <c r="T375" s="45"/>
      <c r="U375" s="45"/>
      <c r="V375" s="45"/>
      <c r="W375" s="45"/>
      <c r="X375" s="45"/>
      <c r="AH375" s="35"/>
      <c r="AI375" s="35"/>
      <c r="IW375" s="45"/>
      <c r="IX375" s="45"/>
    </row>
    <row r="376" spans="1:258" x14ac:dyDescent="0.3">
      <c r="A376" s="45" t="str">
        <f t="shared" si="12"/>
        <v/>
      </c>
      <c r="D376" s="69"/>
      <c r="E376" s="72"/>
      <c r="F376" s="72"/>
      <c r="G376" s="70"/>
      <c r="H376" s="70"/>
      <c r="I376" s="70"/>
      <c r="J376" s="55"/>
      <c r="K376" s="55"/>
      <c r="L376" s="55"/>
      <c r="M376" s="55"/>
      <c r="N376" s="55"/>
      <c r="O376" s="55"/>
      <c r="P376" s="55"/>
      <c r="Q376" s="55"/>
      <c r="R376" s="55"/>
      <c r="S376" s="45"/>
      <c r="T376" s="45"/>
      <c r="U376" s="45"/>
      <c r="V376" s="45"/>
      <c r="W376" s="45"/>
      <c r="X376" s="45"/>
      <c r="AH376" s="35"/>
      <c r="AI376" s="35"/>
      <c r="IW376" s="45"/>
      <c r="IX376" s="45"/>
    </row>
    <row r="377" spans="1:258" x14ac:dyDescent="0.3">
      <c r="A377" s="45" t="str">
        <f t="shared" si="12"/>
        <v/>
      </c>
      <c r="D377" s="69"/>
      <c r="E377" s="72"/>
      <c r="F377" s="72"/>
      <c r="G377" s="70"/>
      <c r="H377" s="70"/>
      <c r="I377" s="70"/>
      <c r="J377" s="55"/>
      <c r="K377" s="55"/>
      <c r="L377" s="55"/>
      <c r="M377" s="55"/>
      <c r="N377" s="55"/>
      <c r="O377" s="55"/>
      <c r="P377" s="55"/>
      <c r="Q377" s="55"/>
      <c r="R377" s="55"/>
      <c r="S377" s="45"/>
      <c r="T377" s="45"/>
      <c r="U377" s="45"/>
      <c r="V377" s="45"/>
      <c r="W377" s="45"/>
      <c r="X377" s="45"/>
      <c r="AH377" s="35"/>
      <c r="AI377" s="35"/>
      <c r="IW377" s="45"/>
      <c r="IX377" s="45"/>
    </row>
    <row r="378" spans="1:258" x14ac:dyDescent="0.3">
      <c r="A378" s="45" t="str">
        <f t="shared" si="12"/>
        <v/>
      </c>
      <c r="D378" s="69"/>
      <c r="E378" s="72"/>
      <c r="F378" s="72"/>
      <c r="G378" s="70"/>
      <c r="H378" s="70"/>
      <c r="I378" s="70"/>
      <c r="J378" s="55"/>
      <c r="K378" s="55"/>
      <c r="L378" s="55"/>
      <c r="M378" s="55"/>
      <c r="N378" s="55"/>
      <c r="O378" s="55"/>
      <c r="P378" s="55"/>
      <c r="Q378" s="55"/>
      <c r="R378" s="55"/>
      <c r="S378" s="45"/>
      <c r="T378" s="45"/>
      <c r="U378" s="45"/>
      <c r="V378" s="45"/>
      <c r="W378" s="45"/>
      <c r="X378" s="45"/>
      <c r="AH378" s="35"/>
      <c r="AI378" s="35"/>
      <c r="IW378" s="45"/>
      <c r="IX378" s="45"/>
    </row>
    <row r="379" spans="1:258" x14ac:dyDescent="0.3">
      <c r="A379" s="45" t="str">
        <f t="shared" si="12"/>
        <v/>
      </c>
      <c r="D379" s="69"/>
      <c r="E379" s="72"/>
      <c r="F379" s="72"/>
      <c r="G379" s="70"/>
      <c r="H379" s="70"/>
      <c r="I379" s="70"/>
      <c r="J379" s="55"/>
      <c r="K379" s="55"/>
      <c r="L379" s="55"/>
      <c r="M379" s="55"/>
      <c r="N379" s="55"/>
      <c r="O379" s="55"/>
      <c r="P379" s="55"/>
      <c r="Q379" s="55"/>
      <c r="R379" s="55"/>
      <c r="S379" s="45"/>
      <c r="T379" s="45"/>
      <c r="U379" s="45"/>
      <c r="V379" s="45"/>
      <c r="W379" s="45"/>
      <c r="X379" s="45"/>
      <c r="AH379" s="35"/>
      <c r="AI379" s="35"/>
      <c r="IW379" s="45"/>
      <c r="IX379" s="45"/>
    </row>
    <row r="380" spans="1:258" x14ac:dyDescent="0.3">
      <c r="A380" s="45" t="str">
        <f t="shared" si="12"/>
        <v/>
      </c>
      <c r="D380" s="69"/>
      <c r="E380" s="72"/>
      <c r="F380" s="72"/>
      <c r="G380" s="70"/>
      <c r="H380" s="70"/>
      <c r="I380" s="70"/>
      <c r="J380" s="55"/>
      <c r="K380" s="55"/>
      <c r="L380" s="55"/>
      <c r="M380" s="55"/>
      <c r="N380" s="55"/>
      <c r="O380" s="55"/>
      <c r="P380" s="55"/>
      <c r="Q380" s="55"/>
      <c r="R380" s="55"/>
      <c r="S380" s="45"/>
      <c r="T380" s="45"/>
      <c r="U380" s="45"/>
      <c r="V380" s="45"/>
      <c r="W380" s="45"/>
      <c r="X380" s="45"/>
      <c r="AH380" s="35"/>
      <c r="AI380" s="35"/>
      <c r="IW380" s="45"/>
      <c r="IX380" s="45"/>
    </row>
    <row r="381" spans="1:258" x14ac:dyDescent="0.3">
      <c r="A381" s="45" t="str">
        <f t="shared" si="12"/>
        <v/>
      </c>
      <c r="D381" s="69"/>
      <c r="E381" s="72"/>
      <c r="F381" s="72"/>
      <c r="G381" s="70"/>
      <c r="H381" s="70"/>
      <c r="I381" s="70"/>
      <c r="J381" s="55"/>
      <c r="K381" s="55"/>
      <c r="L381" s="55"/>
      <c r="M381" s="55"/>
      <c r="N381" s="55"/>
      <c r="O381" s="55"/>
      <c r="P381" s="55"/>
      <c r="Q381" s="55"/>
      <c r="R381" s="55"/>
      <c r="S381" s="45"/>
      <c r="T381" s="45"/>
      <c r="U381" s="45"/>
      <c r="V381" s="45"/>
      <c r="W381" s="45"/>
      <c r="X381" s="45"/>
      <c r="AH381" s="35"/>
      <c r="AI381" s="35"/>
      <c r="IW381" s="45"/>
      <c r="IX381" s="45"/>
    </row>
    <row r="382" spans="1:258" x14ac:dyDescent="0.3">
      <c r="A382" s="45" t="str">
        <f t="shared" si="12"/>
        <v/>
      </c>
      <c r="D382" s="69"/>
      <c r="E382" s="72"/>
      <c r="F382" s="72"/>
      <c r="G382" s="70"/>
      <c r="H382" s="70"/>
      <c r="I382" s="70"/>
      <c r="J382" s="55"/>
      <c r="K382" s="55"/>
      <c r="L382" s="55"/>
      <c r="M382" s="55"/>
      <c r="N382" s="55"/>
      <c r="O382" s="55"/>
      <c r="P382" s="55"/>
      <c r="Q382" s="55"/>
      <c r="R382" s="55"/>
      <c r="S382" s="45"/>
      <c r="T382" s="45"/>
      <c r="U382" s="45"/>
      <c r="V382" s="45"/>
      <c r="W382" s="45"/>
      <c r="X382" s="45"/>
      <c r="AH382" s="35"/>
      <c r="AI382" s="35"/>
      <c r="IW382" s="45"/>
      <c r="IX382" s="45"/>
    </row>
    <row r="383" spans="1:258" x14ac:dyDescent="0.3">
      <c r="A383" s="45" t="str">
        <f t="shared" si="12"/>
        <v/>
      </c>
      <c r="D383" s="69"/>
      <c r="E383" s="72"/>
      <c r="F383" s="72"/>
      <c r="G383" s="70"/>
      <c r="H383" s="70"/>
      <c r="I383" s="70"/>
      <c r="J383" s="55"/>
      <c r="K383" s="55"/>
      <c r="L383" s="55"/>
      <c r="M383" s="55"/>
      <c r="N383" s="55"/>
      <c r="O383" s="55"/>
      <c r="P383" s="55"/>
      <c r="Q383" s="55"/>
      <c r="R383" s="55"/>
      <c r="S383" s="45"/>
      <c r="T383" s="45"/>
      <c r="U383" s="45"/>
      <c r="V383" s="45"/>
      <c r="W383" s="45"/>
      <c r="X383" s="45"/>
      <c r="AH383" s="35"/>
      <c r="AI383" s="35"/>
      <c r="IW383" s="45"/>
      <c r="IX383" s="45"/>
    </row>
    <row r="384" spans="1:258" x14ac:dyDescent="0.3">
      <c r="A384" s="45" t="str">
        <f t="shared" si="12"/>
        <v/>
      </c>
      <c r="D384" s="69"/>
      <c r="E384" s="72"/>
      <c r="F384" s="72"/>
      <c r="G384" s="70"/>
      <c r="H384" s="70"/>
      <c r="I384" s="70"/>
      <c r="J384" s="55"/>
      <c r="K384" s="55"/>
      <c r="L384" s="55"/>
      <c r="M384" s="55"/>
      <c r="N384" s="55"/>
      <c r="O384" s="55"/>
      <c r="P384" s="55"/>
      <c r="Q384" s="55"/>
      <c r="R384" s="55"/>
      <c r="S384" s="45"/>
      <c r="T384" s="45"/>
      <c r="U384" s="45"/>
      <c r="V384" s="45"/>
      <c r="W384" s="45"/>
      <c r="X384" s="45"/>
      <c r="AH384" s="35"/>
      <c r="AI384" s="35"/>
      <c r="IW384" s="45"/>
      <c r="IX384" s="45"/>
    </row>
    <row r="385" spans="1:258" x14ac:dyDescent="0.3">
      <c r="A385" s="45" t="str">
        <f t="shared" si="12"/>
        <v/>
      </c>
      <c r="D385" s="69"/>
      <c r="E385" s="72"/>
      <c r="F385" s="72"/>
      <c r="G385" s="70"/>
      <c r="H385" s="70"/>
      <c r="I385" s="70"/>
      <c r="J385" s="55"/>
      <c r="K385" s="55"/>
      <c r="L385" s="55"/>
      <c r="M385" s="55"/>
      <c r="N385" s="55"/>
      <c r="O385" s="55"/>
      <c r="P385" s="55"/>
      <c r="Q385" s="55"/>
      <c r="R385" s="55"/>
      <c r="S385" s="45"/>
      <c r="T385" s="45"/>
      <c r="U385" s="45"/>
      <c r="V385" s="45"/>
      <c r="W385" s="45"/>
      <c r="X385" s="45"/>
      <c r="AH385" s="35"/>
      <c r="AI385" s="35"/>
      <c r="IW385" s="45"/>
      <c r="IX385" s="45"/>
    </row>
    <row r="386" spans="1:258" x14ac:dyDescent="0.3">
      <c r="A386" s="45" t="str">
        <f t="shared" si="12"/>
        <v/>
      </c>
      <c r="D386" s="69"/>
      <c r="E386" s="72"/>
      <c r="F386" s="72"/>
      <c r="G386" s="70"/>
      <c r="H386" s="70"/>
      <c r="I386" s="70"/>
      <c r="J386" s="55"/>
      <c r="K386" s="55"/>
      <c r="L386" s="55"/>
      <c r="M386" s="55"/>
      <c r="N386" s="55"/>
      <c r="O386" s="55"/>
      <c r="P386" s="55"/>
      <c r="Q386" s="55"/>
      <c r="R386" s="55"/>
      <c r="S386" s="45"/>
      <c r="T386" s="45"/>
      <c r="U386" s="45"/>
      <c r="V386" s="45"/>
      <c r="W386" s="45"/>
      <c r="X386" s="45"/>
      <c r="AH386" s="35"/>
      <c r="AI386" s="35"/>
      <c r="IW386" s="45"/>
      <c r="IX386" s="45"/>
    </row>
    <row r="387" spans="1:258" x14ac:dyDescent="0.3">
      <c r="A387" s="45" t="str">
        <f t="shared" si="12"/>
        <v/>
      </c>
      <c r="D387" s="69"/>
      <c r="E387" s="72"/>
      <c r="F387" s="72"/>
      <c r="G387" s="70"/>
      <c r="H387" s="70"/>
      <c r="I387" s="70"/>
      <c r="J387" s="55"/>
      <c r="K387" s="55"/>
      <c r="L387" s="55"/>
      <c r="M387" s="55"/>
      <c r="N387" s="55"/>
      <c r="O387" s="55"/>
      <c r="P387" s="55"/>
      <c r="Q387" s="55"/>
      <c r="R387" s="55"/>
      <c r="S387" s="45"/>
      <c r="T387" s="45"/>
      <c r="U387" s="45"/>
      <c r="V387" s="45"/>
      <c r="W387" s="45"/>
      <c r="X387" s="45"/>
      <c r="AH387" s="35"/>
      <c r="AI387" s="35"/>
      <c r="IW387" s="45"/>
      <c r="IX387" s="45"/>
    </row>
    <row r="388" spans="1:258" x14ac:dyDescent="0.3">
      <c r="A388" s="45" t="str">
        <f t="shared" si="12"/>
        <v/>
      </c>
      <c r="D388" s="69"/>
      <c r="E388" s="72"/>
      <c r="F388" s="72"/>
      <c r="G388" s="70"/>
      <c r="H388" s="70"/>
      <c r="I388" s="70"/>
      <c r="J388" s="55"/>
      <c r="K388" s="55"/>
      <c r="L388" s="55"/>
      <c r="M388" s="55"/>
      <c r="N388" s="55"/>
      <c r="O388" s="55"/>
      <c r="P388" s="55"/>
      <c r="Q388" s="55"/>
      <c r="R388" s="55"/>
      <c r="S388" s="45"/>
      <c r="T388" s="45"/>
      <c r="U388" s="45"/>
      <c r="V388" s="45"/>
      <c r="W388" s="45"/>
      <c r="X388" s="45"/>
      <c r="AH388" s="35"/>
      <c r="AI388" s="35"/>
      <c r="IW388" s="45"/>
      <c r="IX388" s="45"/>
    </row>
    <row r="389" spans="1:258" x14ac:dyDescent="0.3">
      <c r="A389" s="45" t="str">
        <f t="shared" si="12"/>
        <v/>
      </c>
      <c r="D389" s="69"/>
      <c r="E389" s="72"/>
      <c r="F389" s="72"/>
      <c r="G389" s="70"/>
      <c r="H389" s="70"/>
      <c r="I389" s="70"/>
      <c r="J389" s="55"/>
      <c r="K389" s="55"/>
      <c r="L389" s="55"/>
      <c r="M389" s="55"/>
      <c r="N389" s="55"/>
      <c r="O389" s="55"/>
      <c r="P389" s="55"/>
      <c r="Q389" s="55"/>
      <c r="R389" s="55"/>
      <c r="S389" s="45"/>
      <c r="T389" s="45"/>
      <c r="U389" s="45"/>
      <c r="V389" s="45"/>
      <c r="W389" s="45"/>
      <c r="X389" s="45"/>
      <c r="AH389" s="35"/>
      <c r="AI389" s="35"/>
      <c r="IW389" s="45"/>
      <c r="IX389" s="45"/>
    </row>
    <row r="390" spans="1:258" x14ac:dyDescent="0.3">
      <c r="A390" s="45" t="str">
        <f t="shared" si="12"/>
        <v/>
      </c>
      <c r="D390" s="69"/>
      <c r="E390" s="72"/>
      <c r="F390" s="72"/>
      <c r="G390" s="70"/>
      <c r="H390" s="70"/>
      <c r="I390" s="70"/>
      <c r="J390" s="55"/>
      <c r="K390" s="55"/>
      <c r="L390" s="55"/>
      <c r="M390" s="55"/>
      <c r="N390" s="55"/>
      <c r="O390" s="55"/>
      <c r="P390" s="55"/>
      <c r="Q390" s="55"/>
      <c r="R390" s="55"/>
      <c r="S390" s="45"/>
      <c r="T390" s="45"/>
      <c r="U390" s="45"/>
      <c r="V390" s="45"/>
      <c r="W390" s="45"/>
      <c r="X390" s="45"/>
      <c r="AH390" s="35"/>
      <c r="AI390" s="35"/>
      <c r="IW390" s="45"/>
      <c r="IX390" s="45"/>
    </row>
    <row r="391" spans="1:258" x14ac:dyDescent="0.3">
      <c r="A391" s="45" t="str">
        <f t="shared" si="12"/>
        <v/>
      </c>
      <c r="D391" s="69"/>
      <c r="E391" s="72"/>
      <c r="F391" s="72"/>
      <c r="G391" s="70"/>
      <c r="H391" s="70"/>
      <c r="I391" s="70"/>
      <c r="J391" s="55"/>
      <c r="K391" s="55"/>
      <c r="L391" s="55"/>
      <c r="M391" s="55"/>
      <c r="N391" s="55"/>
      <c r="O391" s="55"/>
      <c r="P391" s="55"/>
      <c r="Q391" s="55"/>
      <c r="R391" s="55"/>
      <c r="S391" s="45"/>
      <c r="T391" s="45"/>
      <c r="U391" s="45"/>
      <c r="V391" s="45"/>
      <c r="W391" s="45"/>
      <c r="X391" s="45"/>
      <c r="AH391" s="35"/>
      <c r="AI391" s="35"/>
      <c r="IW391" s="45"/>
      <c r="IX391" s="45"/>
    </row>
    <row r="392" spans="1:258" x14ac:dyDescent="0.3">
      <c r="A392" s="45" t="str">
        <f t="shared" si="12"/>
        <v/>
      </c>
      <c r="D392" s="69"/>
      <c r="E392" s="72"/>
      <c r="F392" s="72"/>
      <c r="G392" s="70"/>
      <c r="H392" s="70"/>
      <c r="I392" s="70"/>
      <c r="J392" s="55"/>
      <c r="K392" s="55"/>
      <c r="L392" s="55"/>
      <c r="M392" s="55"/>
      <c r="N392" s="55"/>
      <c r="O392" s="55"/>
      <c r="P392" s="55"/>
      <c r="Q392" s="55"/>
      <c r="R392" s="55"/>
      <c r="S392" s="45"/>
      <c r="T392" s="45"/>
      <c r="U392" s="45"/>
      <c r="V392" s="45"/>
      <c r="W392" s="45"/>
      <c r="X392" s="45"/>
      <c r="AH392" s="35"/>
      <c r="AI392" s="35"/>
      <c r="IW392" s="45"/>
      <c r="IX392" s="45"/>
    </row>
    <row r="393" spans="1:258" x14ac:dyDescent="0.3">
      <c r="A393" s="45" t="str">
        <f t="shared" si="12"/>
        <v/>
      </c>
      <c r="D393" s="69"/>
      <c r="E393" s="72"/>
      <c r="F393" s="72"/>
      <c r="G393" s="70"/>
      <c r="H393" s="70"/>
      <c r="I393" s="70"/>
      <c r="J393" s="55"/>
      <c r="K393" s="55"/>
      <c r="L393" s="55"/>
      <c r="M393" s="55"/>
      <c r="N393" s="55"/>
      <c r="O393" s="55"/>
      <c r="P393" s="55"/>
      <c r="Q393" s="55"/>
      <c r="R393" s="55"/>
      <c r="S393" s="45"/>
      <c r="T393" s="45"/>
      <c r="U393" s="45"/>
      <c r="V393" s="45"/>
      <c r="W393" s="45"/>
      <c r="X393" s="45"/>
      <c r="AH393" s="35"/>
      <c r="AI393" s="35"/>
      <c r="IW393" s="45"/>
      <c r="IX393" s="45"/>
    </row>
    <row r="394" spans="1:258" x14ac:dyDescent="0.3">
      <c r="A394" s="45" t="str">
        <f t="shared" si="12"/>
        <v/>
      </c>
      <c r="D394" s="69"/>
      <c r="E394" s="72"/>
      <c r="F394" s="72"/>
      <c r="G394" s="70"/>
      <c r="H394" s="70"/>
      <c r="I394" s="70"/>
      <c r="J394" s="55"/>
      <c r="K394" s="55"/>
      <c r="L394" s="55"/>
      <c r="M394" s="55"/>
      <c r="N394" s="55"/>
      <c r="O394" s="55"/>
      <c r="P394" s="55"/>
      <c r="Q394" s="55"/>
      <c r="R394" s="55"/>
      <c r="S394" s="45"/>
      <c r="T394" s="45"/>
      <c r="U394" s="45"/>
      <c r="V394" s="45"/>
      <c r="W394" s="45"/>
      <c r="X394" s="45"/>
      <c r="AH394" s="35"/>
      <c r="AI394" s="35"/>
      <c r="IW394" s="45"/>
      <c r="IX394" s="45"/>
    </row>
    <row r="395" spans="1:258" x14ac:dyDescent="0.3">
      <c r="A395" s="45" t="str">
        <f t="shared" si="12"/>
        <v/>
      </c>
      <c r="D395" s="69"/>
      <c r="E395" s="72"/>
      <c r="F395" s="72"/>
      <c r="G395" s="70"/>
      <c r="H395" s="70"/>
      <c r="I395" s="70"/>
      <c r="J395" s="55"/>
      <c r="K395" s="55"/>
      <c r="L395" s="55"/>
      <c r="M395" s="55"/>
      <c r="N395" s="55"/>
      <c r="O395" s="55"/>
      <c r="P395" s="55"/>
      <c r="Q395" s="55"/>
      <c r="R395" s="55"/>
      <c r="S395" s="45"/>
      <c r="T395" s="45"/>
      <c r="U395" s="45"/>
      <c r="V395" s="45"/>
      <c r="W395" s="45"/>
      <c r="X395" s="45"/>
      <c r="AH395" s="35"/>
      <c r="AI395" s="35"/>
      <c r="IW395" s="45"/>
      <c r="IX395" s="45"/>
    </row>
    <row r="396" spans="1:258" x14ac:dyDescent="0.3">
      <c r="A396" s="45" t="str">
        <f t="shared" si="12"/>
        <v/>
      </c>
      <c r="D396" s="69"/>
      <c r="E396" s="72"/>
      <c r="F396" s="72"/>
      <c r="G396" s="70"/>
      <c r="H396" s="70"/>
      <c r="I396" s="70"/>
      <c r="J396" s="55"/>
      <c r="K396" s="55"/>
      <c r="L396" s="55"/>
      <c r="M396" s="55"/>
      <c r="N396" s="55"/>
      <c r="O396" s="55"/>
      <c r="P396" s="55"/>
      <c r="Q396" s="55"/>
      <c r="R396" s="55"/>
      <c r="S396" s="45"/>
      <c r="T396" s="45"/>
      <c r="U396" s="45"/>
      <c r="V396" s="45"/>
      <c r="W396" s="45"/>
      <c r="X396" s="45"/>
      <c r="AH396" s="35"/>
      <c r="AI396" s="35"/>
      <c r="IW396" s="45"/>
      <c r="IX396" s="45"/>
    </row>
    <row r="397" spans="1:258" x14ac:dyDescent="0.3">
      <c r="A397" s="45" t="str">
        <f t="shared" si="12"/>
        <v/>
      </c>
      <c r="D397" s="69"/>
      <c r="E397" s="72"/>
      <c r="F397" s="72"/>
      <c r="G397" s="70"/>
      <c r="H397" s="70"/>
      <c r="I397" s="70"/>
      <c r="J397" s="55"/>
      <c r="K397" s="55"/>
      <c r="L397" s="55"/>
      <c r="M397" s="55"/>
      <c r="N397" s="55"/>
      <c r="O397" s="55"/>
      <c r="P397" s="55"/>
      <c r="Q397" s="55"/>
      <c r="R397" s="55"/>
      <c r="S397" s="45"/>
      <c r="T397" s="45"/>
      <c r="U397" s="45"/>
      <c r="V397" s="45"/>
      <c r="W397" s="45"/>
      <c r="X397" s="45"/>
      <c r="AH397" s="35"/>
      <c r="AI397" s="35"/>
      <c r="IW397" s="45"/>
      <c r="IX397" s="45"/>
    </row>
    <row r="398" spans="1:258" x14ac:dyDescent="0.3">
      <c r="A398" s="45" t="str">
        <f t="shared" si="12"/>
        <v/>
      </c>
      <c r="D398" s="69"/>
      <c r="E398" s="72"/>
      <c r="F398" s="72"/>
      <c r="G398" s="70"/>
      <c r="H398" s="70"/>
      <c r="I398" s="70"/>
      <c r="J398" s="55"/>
      <c r="K398" s="55"/>
      <c r="L398" s="55"/>
      <c r="M398" s="55"/>
      <c r="N398" s="55"/>
      <c r="O398" s="55"/>
      <c r="P398" s="55"/>
      <c r="Q398" s="55"/>
      <c r="R398" s="55"/>
      <c r="S398" s="45"/>
      <c r="T398" s="45"/>
      <c r="U398" s="45"/>
      <c r="V398" s="45"/>
      <c r="W398" s="45"/>
      <c r="X398" s="45"/>
      <c r="AH398" s="35"/>
      <c r="AI398" s="35"/>
      <c r="IW398" s="45"/>
      <c r="IX398" s="45"/>
    </row>
    <row r="399" spans="1:258" x14ac:dyDescent="0.3">
      <c r="A399" s="45" t="str">
        <f t="shared" si="12"/>
        <v/>
      </c>
      <c r="D399" s="69"/>
      <c r="E399" s="72"/>
      <c r="F399" s="72"/>
      <c r="G399" s="70"/>
      <c r="H399" s="70"/>
      <c r="I399" s="70"/>
      <c r="J399" s="55"/>
      <c r="K399" s="55"/>
      <c r="L399" s="55"/>
      <c r="M399" s="55"/>
      <c r="N399" s="55"/>
      <c r="O399" s="55"/>
      <c r="P399" s="55"/>
      <c r="Q399" s="55"/>
      <c r="R399" s="55"/>
      <c r="S399" s="45"/>
      <c r="T399" s="45"/>
      <c r="U399" s="45"/>
      <c r="V399" s="45"/>
      <c r="W399" s="45"/>
      <c r="X399" s="45"/>
      <c r="AH399" s="35"/>
      <c r="AI399" s="35"/>
      <c r="IW399" s="45"/>
      <c r="IX399" s="45"/>
    </row>
    <row r="400" spans="1:258" x14ac:dyDescent="0.3">
      <c r="A400" s="45" t="str">
        <f t="shared" si="12"/>
        <v/>
      </c>
      <c r="D400" s="69"/>
      <c r="E400" s="72"/>
      <c r="F400" s="72"/>
      <c r="G400" s="70"/>
      <c r="H400" s="70"/>
      <c r="I400" s="70"/>
      <c r="J400" s="55"/>
      <c r="K400" s="55"/>
      <c r="L400" s="55"/>
      <c r="M400" s="55"/>
      <c r="N400" s="55"/>
      <c r="O400" s="55"/>
      <c r="P400" s="55"/>
      <c r="Q400" s="55"/>
      <c r="R400" s="55"/>
      <c r="S400" s="45"/>
      <c r="T400" s="45"/>
      <c r="U400" s="45"/>
      <c r="V400" s="45"/>
      <c r="W400" s="45"/>
      <c r="X400" s="45"/>
      <c r="AH400" s="35"/>
      <c r="AI400" s="35"/>
      <c r="IW400" s="45"/>
      <c r="IX400" s="45"/>
    </row>
    <row r="401" spans="1:258" x14ac:dyDescent="0.3">
      <c r="A401" s="45" t="str">
        <f t="shared" si="12"/>
        <v/>
      </c>
      <c r="D401" s="69"/>
      <c r="E401" s="72"/>
      <c r="F401" s="72"/>
      <c r="G401" s="70"/>
      <c r="H401" s="70"/>
      <c r="I401" s="70"/>
      <c r="J401" s="55"/>
      <c r="K401" s="55"/>
      <c r="L401" s="55"/>
      <c r="M401" s="55"/>
      <c r="N401" s="55"/>
      <c r="O401" s="55"/>
      <c r="P401" s="55"/>
      <c r="Q401" s="55"/>
      <c r="R401" s="55"/>
      <c r="S401" s="45"/>
      <c r="T401" s="45"/>
      <c r="U401" s="45"/>
      <c r="V401" s="45"/>
      <c r="W401" s="45"/>
      <c r="X401" s="45"/>
      <c r="AH401" s="35"/>
      <c r="AI401" s="35"/>
      <c r="IW401" s="45"/>
      <c r="IX401" s="45"/>
    </row>
    <row r="402" spans="1:258" x14ac:dyDescent="0.3">
      <c r="A402" s="45" t="str">
        <f t="shared" si="12"/>
        <v/>
      </c>
      <c r="D402" s="69"/>
      <c r="E402" s="72"/>
      <c r="F402" s="72"/>
      <c r="G402" s="70"/>
      <c r="H402" s="70"/>
      <c r="I402" s="70"/>
      <c r="J402" s="55"/>
      <c r="K402" s="55"/>
      <c r="L402" s="55"/>
      <c r="M402" s="55"/>
      <c r="N402" s="55"/>
      <c r="O402" s="55"/>
      <c r="P402" s="55"/>
      <c r="Q402" s="55"/>
      <c r="R402" s="55"/>
      <c r="S402" s="45"/>
      <c r="T402" s="45"/>
      <c r="U402" s="45"/>
      <c r="V402" s="45"/>
      <c r="W402" s="45"/>
      <c r="X402" s="45"/>
      <c r="AH402" s="35"/>
      <c r="AI402" s="35"/>
      <c r="IW402" s="45"/>
      <c r="IX402" s="45"/>
    </row>
    <row r="403" spans="1:258" x14ac:dyDescent="0.3">
      <c r="A403" s="45" t="str">
        <f t="shared" si="12"/>
        <v/>
      </c>
      <c r="D403" s="69"/>
      <c r="E403" s="72"/>
      <c r="F403" s="72"/>
      <c r="G403" s="70"/>
      <c r="H403" s="70"/>
      <c r="I403" s="70"/>
      <c r="J403" s="55"/>
      <c r="K403" s="55"/>
      <c r="L403" s="55"/>
      <c r="M403" s="55"/>
      <c r="N403" s="55"/>
      <c r="O403" s="55"/>
      <c r="P403" s="55"/>
      <c r="Q403" s="55"/>
      <c r="R403" s="55"/>
      <c r="S403" s="45"/>
      <c r="T403" s="45"/>
      <c r="U403" s="45"/>
      <c r="V403" s="45"/>
      <c r="W403" s="45"/>
      <c r="X403" s="45"/>
      <c r="AH403" s="35"/>
      <c r="AI403" s="35"/>
      <c r="IW403" s="45"/>
      <c r="IX403" s="45"/>
    </row>
    <row r="404" spans="1:258" x14ac:dyDescent="0.3">
      <c r="A404" s="45" t="str">
        <f t="shared" si="12"/>
        <v/>
      </c>
      <c r="D404" s="69"/>
      <c r="E404" s="72"/>
      <c r="F404" s="72"/>
      <c r="G404" s="70"/>
      <c r="H404" s="70"/>
      <c r="I404" s="70"/>
      <c r="J404" s="55"/>
      <c r="K404" s="55"/>
      <c r="L404" s="55"/>
      <c r="M404" s="55"/>
      <c r="N404" s="55"/>
      <c r="O404" s="55"/>
      <c r="P404" s="55"/>
      <c r="Q404" s="55"/>
      <c r="R404" s="55"/>
      <c r="S404" s="45"/>
      <c r="T404" s="45"/>
      <c r="U404" s="45"/>
      <c r="V404" s="45"/>
      <c r="W404" s="45"/>
      <c r="X404" s="45"/>
      <c r="AH404" s="35"/>
      <c r="AI404" s="35"/>
      <c r="IW404" s="45"/>
      <c r="IX404" s="45"/>
    </row>
    <row r="405" spans="1:258" x14ac:dyDescent="0.3">
      <c r="A405" s="45" t="str">
        <f t="shared" si="12"/>
        <v/>
      </c>
      <c r="D405" s="69"/>
      <c r="E405" s="72"/>
      <c r="F405" s="72"/>
      <c r="G405" s="70"/>
      <c r="H405" s="70"/>
      <c r="I405" s="70"/>
      <c r="J405" s="55"/>
      <c r="K405" s="55"/>
      <c r="L405" s="55"/>
      <c r="M405" s="55"/>
      <c r="N405" s="55"/>
      <c r="O405" s="55"/>
      <c r="P405" s="55"/>
      <c r="Q405" s="55"/>
      <c r="R405" s="55"/>
      <c r="S405" s="45"/>
      <c r="T405" s="45"/>
      <c r="U405" s="45"/>
      <c r="V405" s="45"/>
      <c r="W405" s="45"/>
      <c r="X405" s="45"/>
      <c r="AH405" s="35"/>
      <c r="AI405" s="35"/>
      <c r="IW405" s="45"/>
      <c r="IX405" s="45"/>
    </row>
    <row r="406" spans="1:258" x14ac:dyDescent="0.3">
      <c r="A406" s="45" t="str">
        <f t="shared" si="12"/>
        <v/>
      </c>
      <c r="D406" s="69"/>
      <c r="E406" s="72"/>
      <c r="F406" s="72"/>
      <c r="G406" s="70"/>
      <c r="H406" s="70"/>
      <c r="I406" s="70"/>
      <c r="J406" s="55"/>
      <c r="K406" s="55"/>
      <c r="L406" s="55"/>
      <c r="M406" s="55"/>
      <c r="N406" s="55"/>
      <c r="O406" s="55"/>
      <c r="P406" s="55"/>
      <c r="Q406" s="55"/>
      <c r="R406" s="55"/>
      <c r="S406" s="45"/>
      <c r="T406" s="45"/>
      <c r="U406" s="45"/>
      <c r="V406" s="45"/>
      <c r="W406" s="45"/>
      <c r="X406" s="45"/>
      <c r="AH406" s="35"/>
      <c r="AI406" s="35"/>
      <c r="IW406" s="45"/>
      <c r="IX406" s="45"/>
    </row>
    <row r="407" spans="1:258" x14ac:dyDescent="0.3">
      <c r="A407" s="45" t="str">
        <f t="shared" si="12"/>
        <v/>
      </c>
      <c r="D407" s="69"/>
      <c r="E407" s="72"/>
      <c r="F407" s="72"/>
      <c r="G407" s="70"/>
      <c r="H407" s="70"/>
      <c r="I407" s="70"/>
      <c r="J407" s="55"/>
      <c r="K407" s="55"/>
      <c r="L407" s="55"/>
      <c r="M407" s="55"/>
      <c r="N407" s="55"/>
      <c r="O407" s="55"/>
      <c r="P407" s="55"/>
      <c r="Q407" s="55"/>
      <c r="R407" s="55"/>
      <c r="S407" s="45"/>
      <c r="T407" s="45"/>
      <c r="U407" s="45"/>
      <c r="V407" s="45"/>
      <c r="W407" s="45"/>
      <c r="X407" s="45"/>
      <c r="AH407" s="35"/>
      <c r="AI407" s="35"/>
      <c r="IW407" s="45"/>
      <c r="IX407" s="45"/>
    </row>
    <row r="408" spans="1:258" x14ac:dyDescent="0.3">
      <c r="A408" s="45" t="str">
        <f t="shared" si="12"/>
        <v/>
      </c>
      <c r="D408" s="69"/>
      <c r="E408" s="72"/>
      <c r="F408" s="72"/>
      <c r="G408" s="70"/>
      <c r="H408" s="70"/>
      <c r="I408" s="70"/>
      <c r="J408" s="55"/>
      <c r="K408" s="55"/>
      <c r="L408" s="55"/>
      <c r="M408" s="55"/>
      <c r="N408" s="55"/>
      <c r="O408" s="55"/>
      <c r="P408" s="55"/>
      <c r="Q408" s="55"/>
      <c r="R408" s="55"/>
      <c r="S408" s="45"/>
      <c r="T408" s="45"/>
      <c r="U408" s="45"/>
      <c r="V408" s="45"/>
      <c r="W408" s="45"/>
      <c r="X408" s="45"/>
      <c r="AH408" s="35"/>
      <c r="AI408" s="35"/>
      <c r="IW408" s="45"/>
      <c r="IX408" s="45"/>
    </row>
    <row r="409" spans="1:258" x14ac:dyDescent="0.3">
      <c r="A409" s="45" t="str">
        <f t="shared" si="12"/>
        <v/>
      </c>
      <c r="D409" s="69"/>
      <c r="E409" s="72"/>
      <c r="F409" s="72"/>
      <c r="G409" s="70"/>
      <c r="H409" s="70"/>
      <c r="I409" s="70"/>
      <c r="J409" s="55"/>
      <c r="K409" s="55"/>
      <c r="L409" s="55"/>
      <c r="M409" s="55"/>
      <c r="N409" s="55"/>
      <c r="O409" s="55"/>
      <c r="P409" s="55"/>
      <c r="Q409" s="55"/>
      <c r="R409" s="55"/>
      <c r="S409" s="45"/>
      <c r="T409" s="45"/>
      <c r="U409" s="45"/>
      <c r="V409" s="45"/>
      <c r="W409" s="45"/>
      <c r="X409" s="45"/>
      <c r="AH409" s="35"/>
      <c r="AI409" s="35"/>
      <c r="IW409" s="45"/>
      <c r="IX409" s="45"/>
    </row>
    <row r="410" spans="1:258" x14ac:dyDescent="0.3">
      <c r="A410" s="45" t="str">
        <f t="shared" si="12"/>
        <v/>
      </c>
      <c r="D410" s="69"/>
      <c r="E410" s="72"/>
      <c r="F410" s="72"/>
      <c r="G410" s="70"/>
      <c r="H410" s="70"/>
      <c r="I410" s="70"/>
      <c r="J410" s="55"/>
      <c r="K410" s="55"/>
      <c r="L410" s="55"/>
      <c r="M410" s="55"/>
      <c r="N410" s="55"/>
      <c r="O410" s="55"/>
      <c r="P410" s="55"/>
      <c r="Q410" s="55"/>
      <c r="R410" s="55"/>
      <c r="S410" s="45"/>
      <c r="T410" s="45"/>
      <c r="U410" s="45"/>
      <c r="V410" s="45"/>
      <c r="W410" s="45"/>
      <c r="X410" s="45"/>
      <c r="AH410" s="35"/>
      <c r="AI410" s="35"/>
      <c r="IW410" s="45"/>
      <c r="IX410" s="45"/>
    </row>
    <row r="411" spans="1:258" x14ac:dyDescent="0.3">
      <c r="A411" s="45" t="str">
        <f t="shared" si="12"/>
        <v/>
      </c>
      <c r="D411" s="69"/>
      <c r="E411" s="72"/>
      <c r="F411" s="72"/>
      <c r="G411" s="70"/>
      <c r="H411" s="70"/>
      <c r="I411" s="70"/>
      <c r="J411" s="55"/>
      <c r="K411" s="55"/>
      <c r="L411" s="55"/>
      <c r="M411" s="55"/>
      <c r="N411" s="55"/>
      <c r="O411" s="55"/>
      <c r="P411" s="55"/>
      <c r="Q411" s="55"/>
      <c r="R411" s="55"/>
      <c r="S411" s="45"/>
      <c r="T411" s="45"/>
      <c r="U411" s="45"/>
      <c r="V411" s="45"/>
      <c r="W411" s="45"/>
      <c r="X411" s="45"/>
      <c r="AH411" s="35"/>
      <c r="AI411" s="35"/>
      <c r="IW411" s="45"/>
      <c r="IX411" s="45"/>
    </row>
    <row r="412" spans="1:258" x14ac:dyDescent="0.3">
      <c r="A412" s="45" t="str">
        <f t="shared" si="12"/>
        <v/>
      </c>
      <c r="D412" s="69"/>
      <c r="E412" s="72"/>
      <c r="F412" s="72"/>
      <c r="G412" s="70"/>
      <c r="H412" s="70"/>
      <c r="I412" s="70"/>
      <c r="J412" s="55"/>
      <c r="K412" s="55"/>
      <c r="L412" s="55"/>
      <c r="M412" s="55"/>
      <c r="N412" s="55"/>
      <c r="O412" s="55"/>
      <c r="P412" s="55"/>
      <c r="Q412" s="55"/>
      <c r="R412" s="55"/>
      <c r="S412" s="45"/>
      <c r="T412" s="45"/>
      <c r="U412" s="45"/>
      <c r="V412" s="45"/>
      <c r="W412" s="45"/>
      <c r="X412" s="45"/>
      <c r="AH412" s="35"/>
      <c r="AI412" s="35"/>
      <c r="IW412" s="45"/>
      <c r="IX412" s="45"/>
    </row>
    <row r="413" spans="1:258" x14ac:dyDescent="0.3">
      <c r="A413" s="45" t="str">
        <f t="shared" si="12"/>
        <v/>
      </c>
      <c r="D413" s="69"/>
      <c r="E413" s="72"/>
      <c r="F413" s="72"/>
      <c r="G413" s="70"/>
      <c r="H413" s="70"/>
      <c r="I413" s="70"/>
      <c r="J413" s="55"/>
      <c r="K413" s="55"/>
      <c r="L413" s="55"/>
      <c r="M413" s="55"/>
      <c r="N413" s="55"/>
      <c r="O413" s="55"/>
      <c r="P413" s="55"/>
      <c r="Q413" s="55"/>
      <c r="R413" s="55"/>
      <c r="S413" s="45"/>
      <c r="T413" s="45"/>
      <c r="U413" s="45"/>
      <c r="V413" s="45"/>
      <c r="W413" s="45"/>
      <c r="X413" s="45"/>
      <c r="AH413" s="35"/>
      <c r="AI413" s="35"/>
      <c r="IW413" s="45"/>
      <c r="IX413" s="45"/>
    </row>
    <row r="414" spans="1:258" x14ac:dyDescent="0.3">
      <c r="A414" s="45" t="str">
        <f t="shared" si="12"/>
        <v/>
      </c>
      <c r="D414" s="69"/>
      <c r="E414" s="72"/>
      <c r="F414" s="72"/>
      <c r="G414" s="70"/>
      <c r="H414" s="70"/>
      <c r="I414" s="70"/>
      <c r="J414" s="55"/>
      <c r="K414" s="55"/>
      <c r="L414" s="55"/>
      <c r="M414" s="55"/>
      <c r="N414" s="55"/>
      <c r="O414" s="55"/>
      <c r="P414" s="55"/>
      <c r="Q414" s="55"/>
      <c r="R414" s="55"/>
      <c r="S414" s="45"/>
      <c r="T414" s="45"/>
      <c r="U414" s="45"/>
      <c r="V414" s="45"/>
      <c r="W414" s="45"/>
      <c r="X414" s="45"/>
      <c r="AH414" s="35"/>
      <c r="AI414" s="35"/>
      <c r="IW414" s="45"/>
      <c r="IX414" s="45"/>
    </row>
    <row r="415" spans="1:258" x14ac:dyDescent="0.3">
      <c r="A415" s="45" t="str">
        <f t="shared" si="12"/>
        <v/>
      </c>
      <c r="D415" s="69"/>
      <c r="E415" s="72"/>
      <c r="F415" s="72"/>
      <c r="G415" s="70"/>
      <c r="H415" s="70"/>
      <c r="I415" s="70"/>
      <c r="J415" s="55"/>
      <c r="K415" s="55"/>
      <c r="L415" s="55"/>
      <c r="M415" s="55"/>
      <c r="N415" s="55"/>
      <c r="O415" s="55"/>
      <c r="P415" s="55"/>
      <c r="Q415" s="55"/>
      <c r="R415" s="55"/>
      <c r="S415" s="45"/>
      <c r="T415" s="45"/>
      <c r="U415" s="45"/>
      <c r="V415" s="45"/>
      <c r="W415" s="45"/>
      <c r="X415" s="45"/>
      <c r="AH415" s="35"/>
      <c r="AI415" s="35"/>
      <c r="IW415" s="45"/>
      <c r="IX415" s="45"/>
    </row>
    <row r="416" spans="1:258" x14ac:dyDescent="0.3">
      <c r="A416" s="45" t="str">
        <f t="shared" si="12"/>
        <v/>
      </c>
      <c r="D416" s="69"/>
      <c r="E416" s="72"/>
      <c r="F416" s="72"/>
      <c r="G416" s="70"/>
      <c r="H416" s="70"/>
      <c r="I416" s="70"/>
      <c r="J416" s="55"/>
      <c r="K416" s="55"/>
      <c r="L416" s="55"/>
      <c r="M416" s="55"/>
      <c r="N416" s="55"/>
      <c r="O416" s="55"/>
      <c r="P416" s="55"/>
      <c r="Q416" s="55"/>
      <c r="R416" s="55"/>
      <c r="S416" s="45"/>
      <c r="T416" s="45"/>
      <c r="U416" s="45"/>
      <c r="V416" s="45"/>
      <c r="W416" s="45"/>
      <c r="X416" s="45"/>
      <c r="AH416" s="35"/>
      <c r="AI416" s="35"/>
      <c r="IW416" s="45"/>
      <c r="IX416" s="45"/>
    </row>
    <row r="417" spans="1:258" x14ac:dyDescent="0.3">
      <c r="A417" s="45" t="str">
        <f t="shared" si="12"/>
        <v/>
      </c>
      <c r="D417" s="69"/>
      <c r="E417" s="72"/>
      <c r="F417" s="72"/>
      <c r="G417" s="70"/>
      <c r="H417" s="70"/>
      <c r="I417" s="70"/>
      <c r="J417" s="55"/>
      <c r="K417" s="55"/>
      <c r="L417" s="55"/>
      <c r="M417" s="55"/>
      <c r="N417" s="55"/>
      <c r="O417" s="55"/>
      <c r="P417" s="55"/>
      <c r="Q417" s="55"/>
      <c r="R417" s="55"/>
      <c r="S417" s="45"/>
      <c r="T417" s="45"/>
      <c r="U417" s="45"/>
      <c r="V417" s="45"/>
      <c r="W417" s="45"/>
      <c r="X417" s="45"/>
      <c r="AH417" s="35"/>
      <c r="AI417" s="35"/>
      <c r="IW417" s="45"/>
      <c r="IX417" s="45"/>
    </row>
    <row r="418" spans="1:258" x14ac:dyDescent="0.3">
      <c r="A418" s="45" t="str">
        <f t="shared" si="12"/>
        <v/>
      </c>
      <c r="D418" s="69"/>
      <c r="E418" s="72"/>
      <c r="F418" s="72"/>
      <c r="G418" s="70"/>
      <c r="H418" s="70"/>
      <c r="I418" s="70"/>
      <c r="J418" s="55"/>
      <c r="K418" s="55"/>
      <c r="L418" s="55"/>
      <c r="M418" s="55"/>
      <c r="N418" s="55"/>
      <c r="O418" s="55"/>
      <c r="P418" s="55"/>
      <c r="Q418" s="55"/>
      <c r="R418" s="55"/>
      <c r="S418" s="45"/>
      <c r="T418" s="45"/>
      <c r="U418" s="45"/>
      <c r="V418" s="45"/>
      <c r="W418" s="45"/>
      <c r="X418" s="45"/>
      <c r="AH418" s="35"/>
      <c r="AI418" s="35"/>
      <c r="IW418" s="45"/>
      <c r="IX418" s="45"/>
    </row>
    <row r="419" spans="1:258" x14ac:dyDescent="0.3">
      <c r="A419" s="45" t="str">
        <f t="shared" si="12"/>
        <v/>
      </c>
      <c r="D419" s="69"/>
      <c r="E419" s="72"/>
      <c r="F419" s="72"/>
      <c r="G419" s="70"/>
      <c r="H419" s="70"/>
      <c r="I419" s="70"/>
      <c r="J419" s="55"/>
      <c r="K419" s="55"/>
      <c r="L419" s="55"/>
      <c r="M419" s="55"/>
      <c r="N419" s="55"/>
      <c r="O419" s="55"/>
      <c r="P419" s="55"/>
      <c r="Q419" s="55"/>
      <c r="R419" s="55"/>
      <c r="S419" s="45"/>
      <c r="T419" s="45"/>
      <c r="U419" s="45"/>
      <c r="V419" s="45"/>
      <c r="W419" s="45"/>
      <c r="X419" s="45"/>
      <c r="AH419" s="35"/>
      <c r="AI419" s="35"/>
      <c r="IW419" s="45"/>
      <c r="IX419" s="45"/>
    </row>
    <row r="420" spans="1:258" x14ac:dyDescent="0.3">
      <c r="A420" s="45" t="str">
        <f t="shared" si="12"/>
        <v/>
      </c>
      <c r="D420" s="69"/>
      <c r="E420" s="72"/>
      <c r="F420" s="72"/>
      <c r="G420" s="70"/>
      <c r="H420" s="70"/>
      <c r="I420" s="70"/>
      <c r="J420" s="55"/>
      <c r="K420" s="55"/>
      <c r="L420" s="55"/>
      <c r="M420" s="55"/>
      <c r="N420" s="55"/>
      <c r="O420" s="55"/>
      <c r="P420" s="55"/>
      <c r="Q420" s="55"/>
      <c r="R420" s="55"/>
      <c r="S420" s="45"/>
      <c r="T420" s="45"/>
      <c r="U420" s="45"/>
      <c r="V420" s="45"/>
      <c r="W420" s="45"/>
      <c r="X420" s="45"/>
      <c r="AH420" s="35"/>
      <c r="AI420" s="35"/>
      <c r="IW420" s="45"/>
      <c r="IX420" s="45"/>
    </row>
    <row r="421" spans="1:258" x14ac:dyDescent="0.3">
      <c r="A421" s="45" t="str">
        <f t="shared" si="12"/>
        <v/>
      </c>
      <c r="D421" s="69"/>
      <c r="E421" s="72"/>
      <c r="F421" s="72"/>
      <c r="G421" s="70"/>
      <c r="H421" s="70"/>
      <c r="I421" s="70"/>
      <c r="J421" s="55"/>
      <c r="K421" s="55"/>
      <c r="L421" s="55"/>
      <c r="M421" s="55"/>
      <c r="N421" s="55"/>
      <c r="O421" s="55"/>
      <c r="P421" s="55"/>
      <c r="Q421" s="55"/>
      <c r="R421" s="55"/>
      <c r="S421" s="45"/>
      <c r="T421" s="45"/>
      <c r="U421" s="45"/>
      <c r="V421" s="45"/>
      <c r="W421" s="45"/>
      <c r="X421" s="45"/>
      <c r="AH421" s="35"/>
      <c r="AI421" s="35"/>
      <c r="IW421" s="45"/>
      <c r="IX421" s="45"/>
    </row>
    <row r="422" spans="1:258" x14ac:dyDescent="0.3">
      <c r="A422" s="45" t="str">
        <f t="shared" si="12"/>
        <v/>
      </c>
      <c r="D422" s="69"/>
      <c r="E422" s="72"/>
      <c r="F422" s="72"/>
      <c r="G422" s="70"/>
      <c r="H422" s="70"/>
      <c r="I422" s="70"/>
      <c r="J422" s="55"/>
      <c r="K422" s="55"/>
      <c r="L422" s="55"/>
      <c r="M422" s="55"/>
      <c r="N422" s="55"/>
      <c r="O422" s="55"/>
      <c r="P422" s="55"/>
      <c r="Q422" s="55"/>
      <c r="R422" s="55"/>
      <c r="S422" s="45"/>
      <c r="T422" s="45"/>
      <c r="U422" s="45"/>
      <c r="V422" s="45"/>
      <c r="W422" s="45"/>
      <c r="X422" s="45"/>
      <c r="AH422" s="35"/>
      <c r="AI422" s="35"/>
      <c r="IW422" s="45"/>
      <c r="IX422" s="45"/>
    </row>
    <row r="423" spans="1:258" x14ac:dyDescent="0.3">
      <c r="A423" s="45" t="str">
        <f t="shared" si="12"/>
        <v/>
      </c>
      <c r="D423" s="69"/>
      <c r="E423" s="72"/>
      <c r="F423" s="72"/>
      <c r="G423" s="70"/>
      <c r="H423" s="70"/>
      <c r="I423" s="70"/>
      <c r="J423" s="55"/>
      <c r="K423" s="55"/>
      <c r="L423" s="55"/>
      <c r="M423" s="55"/>
      <c r="N423" s="55"/>
      <c r="O423" s="55"/>
      <c r="P423" s="55"/>
      <c r="Q423" s="55"/>
      <c r="R423" s="55"/>
      <c r="S423" s="45"/>
      <c r="T423" s="45"/>
      <c r="U423" s="45"/>
      <c r="V423" s="45"/>
      <c r="W423" s="45"/>
      <c r="X423" s="45"/>
      <c r="AH423" s="35"/>
      <c r="AI423" s="35"/>
      <c r="IW423" s="45"/>
      <c r="IX423" s="45"/>
    </row>
    <row r="424" spans="1:258" x14ac:dyDescent="0.3">
      <c r="A424" s="45" t="str">
        <f t="shared" si="12"/>
        <v/>
      </c>
      <c r="D424" s="69"/>
      <c r="E424" s="72"/>
      <c r="F424" s="72"/>
      <c r="G424" s="70"/>
      <c r="H424" s="70"/>
      <c r="I424" s="70"/>
      <c r="J424" s="55"/>
      <c r="K424" s="55"/>
      <c r="L424" s="55"/>
      <c r="M424" s="55"/>
      <c r="N424" s="55"/>
      <c r="O424" s="55"/>
      <c r="P424" s="55"/>
      <c r="Q424" s="55"/>
      <c r="R424" s="55"/>
      <c r="S424" s="45"/>
      <c r="T424" s="45"/>
      <c r="U424" s="45"/>
      <c r="V424" s="45"/>
      <c r="W424" s="45"/>
      <c r="X424" s="45"/>
      <c r="AH424" s="35"/>
      <c r="AI424" s="35"/>
      <c r="IW424" s="45"/>
      <c r="IX424" s="45"/>
    </row>
    <row r="425" spans="1:258" x14ac:dyDescent="0.3">
      <c r="A425" s="45" t="str">
        <f t="shared" si="12"/>
        <v/>
      </c>
      <c r="D425" s="69"/>
      <c r="E425" s="72"/>
      <c r="F425" s="72"/>
      <c r="G425" s="70"/>
      <c r="H425" s="70"/>
      <c r="I425" s="70"/>
      <c r="J425" s="55"/>
      <c r="K425" s="55"/>
      <c r="L425" s="55"/>
      <c r="M425" s="55"/>
      <c r="N425" s="55"/>
      <c r="O425" s="55"/>
      <c r="P425" s="55"/>
      <c r="Q425" s="55"/>
      <c r="R425" s="55"/>
      <c r="S425" s="45"/>
      <c r="T425" s="45"/>
      <c r="U425" s="45"/>
      <c r="V425" s="45"/>
      <c r="W425" s="45"/>
      <c r="X425" s="45"/>
      <c r="AH425" s="35"/>
      <c r="AI425" s="35"/>
      <c r="IW425" s="45"/>
      <c r="IX425" s="45"/>
    </row>
    <row r="426" spans="1:258" x14ac:dyDescent="0.3">
      <c r="A426" s="45" t="str">
        <f t="shared" si="12"/>
        <v/>
      </c>
      <c r="D426" s="69"/>
      <c r="E426" s="72"/>
      <c r="F426" s="72"/>
      <c r="G426" s="70"/>
      <c r="H426" s="70"/>
      <c r="I426" s="70"/>
      <c r="J426" s="55"/>
      <c r="K426" s="55"/>
      <c r="L426" s="55"/>
      <c r="M426" s="55"/>
      <c r="N426" s="55"/>
      <c r="O426" s="55"/>
      <c r="P426" s="55"/>
      <c r="Q426" s="55"/>
      <c r="R426" s="55"/>
      <c r="S426" s="45"/>
      <c r="T426" s="45"/>
      <c r="U426" s="45"/>
      <c r="V426" s="45"/>
      <c r="W426" s="45"/>
      <c r="X426" s="45"/>
      <c r="AH426" s="35"/>
      <c r="AI426" s="35"/>
      <c r="IW426" s="45"/>
      <c r="IX426" s="45"/>
    </row>
    <row r="427" spans="1:258" x14ac:dyDescent="0.3">
      <c r="A427" s="45" t="str">
        <f t="shared" si="12"/>
        <v/>
      </c>
      <c r="D427" s="69"/>
      <c r="E427" s="72"/>
      <c r="F427" s="72"/>
      <c r="G427" s="70"/>
      <c r="H427" s="70"/>
      <c r="I427" s="70"/>
      <c r="J427" s="55"/>
      <c r="K427" s="55"/>
      <c r="L427" s="55"/>
      <c r="M427" s="55"/>
      <c r="N427" s="55"/>
      <c r="O427" s="55"/>
      <c r="P427" s="55"/>
      <c r="Q427" s="55"/>
      <c r="R427" s="55"/>
      <c r="S427" s="45"/>
      <c r="T427" s="45"/>
      <c r="U427" s="45"/>
      <c r="V427" s="45"/>
      <c r="W427" s="45"/>
      <c r="X427" s="45"/>
      <c r="AH427" s="35"/>
      <c r="AI427" s="35"/>
      <c r="IW427" s="45"/>
      <c r="IX427" s="45"/>
    </row>
    <row r="428" spans="1:258" x14ac:dyDescent="0.3">
      <c r="A428" s="45" t="str">
        <f t="shared" si="12"/>
        <v/>
      </c>
      <c r="D428" s="69"/>
      <c r="E428" s="72"/>
      <c r="F428" s="72"/>
      <c r="G428" s="70"/>
      <c r="H428" s="70"/>
      <c r="I428" s="70"/>
      <c r="J428" s="55"/>
      <c r="K428" s="55"/>
      <c r="L428" s="55"/>
      <c r="M428" s="55"/>
      <c r="N428" s="55"/>
      <c r="O428" s="55"/>
      <c r="P428" s="55"/>
      <c r="Q428" s="55"/>
      <c r="R428" s="55"/>
      <c r="S428" s="45"/>
      <c r="T428" s="45"/>
      <c r="U428" s="45"/>
      <c r="V428" s="45"/>
      <c r="W428" s="45"/>
      <c r="X428" s="45"/>
      <c r="AH428" s="35"/>
      <c r="AI428" s="35"/>
      <c r="IW428" s="45"/>
      <c r="IX428" s="45"/>
    </row>
    <row r="429" spans="1:258" x14ac:dyDescent="0.3">
      <c r="A429" s="45" t="str">
        <f t="shared" si="12"/>
        <v/>
      </c>
      <c r="D429" s="69"/>
      <c r="E429" s="72"/>
      <c r="F429" s="72"/>
      <c r="G429" s="70"/>
      <c r="H429" s="70"/>
      <c r="I429" s="70"/>
      <c r="J429" s="55"/>
      <c r="K429" s="55"/>
      <c r="L429" s="55"/>
      <c r="M429" s="55"/>
      <c r="N429" s="55"/>
      <c r="O429" s="55"/>
      <c r="P429" s="55"/>
      <c r="Q429" s="55"/>
      <c r="R429" s="55"/>
      <c r="S429" s="45"/>
      <c r="T429" s="45"/>
      <c r="U429" s="45"/>
      <c r="V429" s="45"/>
      <c r="W429" s="45"/>
      <c r="X429" s="45"/>
      <c r="AH429" s="35"/>
      <c r="AI429" s="35"/>
      <c r="IW429" s="45"/>
      <c r="IX429" s="45"/>
    </row>
    <row r="430" spans="1:258" x14ac:dyDescent="0.3">
      <c r="A430" s="45" t="str">
        <f t="shared" si="12"/>
        <v/>
      </c>
      <c r="D430" s="69"/>
      <c r="E430" s="72"/>
      <c r="F430" s="72"/>
      <c r="G430" s="70"/>
      <c r="H430" s="70"/>
      <c r="I430" s="70"/>
      <c r="J430" s="55"/>
      <c r="K430" s="55"/>
      <c r="L430" s="55"/>
      <c r="M430" s="55"/>
      <c r="N430" s="55"/>
      <c r="O430" s="55"/>
      <c r="P430" s="55"/>
      <c r="Q430" s="55"/>
      <c r="R430" s="55"/>
      <c r="S430" s="45"/>
      <c r="T430" s="45"/>
      <c r="U430" s="45"/>
      <c r="V430" s="45"/>
      <c r="W430" s="45"/>
      <c r="X430" s="45"/>
      <c r="AH430" s="35"/>
      <c r="AI430" s="35"/>
      <c r="IW430" s="45"/>
      <c r="IX430" s="45"/>
    </row>
    <row r="431" spans="1:258" x14ac:dyDescent="0.3">
      <c r="A431" s="45" t="str">
        <f t="shared" si="12"/>
        <v/>
      </c>
      <c r="D431" s="69"/>
      <c r="E431" s="72"/>
      <c r="F431" s="72"/>
      <c r="G431" s="70"/>
      <c r="H431" s="70"/>
      <c r="I431" s="70"/>
      <c r="J431" s="55"/>
      <c r="K431" s="55"/>
      <c r="L431" s="55"/>
      <c r="M431" s="55"/>
      <c r="N431" s="55"/>
      <c r="O431" s="55"/>
      <c r="P431" s="55"/>
      <c r="Q431" s="55"/>
      <c r="R431" s="55"/>
      <c r="S431" s="45"/>
      <c r="T431" s="45"/>
      <c r="U431" s="45"/>
      <c r="V431" s="45"/>
      <c r="W431" s="45"/>
      <c r="X431" s="45"/>
      <c r="AH431" s="35"/>
      <c r="AI431" s="35"/>
      <c r="IW431" s="45"/>
      <c r="IX431" s="45"/>
    </row>
    <row r="432" spans="1:258" x14ac:dyDescent="0.3">
      <c r="A432" s="45" t="str">
        <f t="shared" si="12"/>
        <v/>
      </c>
      <c r="D432" s="69"/>
      <c r="E432" s="72"/>
      <c r="F432" s="72"/>
      <c r="G432" s="70"/>
      <c r="H432" s="70"/>
      <c r="I432" s="70"/>
      <c r="J432" s="55"/>
      <c r="K432" s="55"/>
      <c r="L432" s="55"/>
      <c r="M432" s="55"/>
      <c r="N432" s="55"/>
      <c r="O432" s="55"/>
      <c r="P432" s="55"/>
      <c r="Q432" s="55"/>
      <c r="R432" s="55"/>
      <c r="S432" s="45"/>
      <c r="T432" s="45"/>
      <c r="U432" s="45"/>
      <c r="V432" s="45"/>
      <c r="W432" s="45"/>
      <c r="X432" s="45"/>
      <c r="AH432" s="35"/>
      <c r="AI432" s="35"/>
      <c r="IW432" s="45"/>
      <c r="IX432" s="45"/>
    </row>
    <row r="433" spans="1:258" x14ac:dyDescent="0.3">
      <c r="A433" s="45" t="str">
        <f t="shared" ref="A433:A496" si="13">IF(OR($D$42,$D$40,$D$41),IF(MOD((ROW(A433)-ROW($A$48))*$E$38,$F$38/10)&lt;0.0001,(ROW(A433)-ROW($A$48))*$E$38,""),"")</f>
        <v/>
      </c>
      <c r="D433" s="69"/>
      <c r="E433" s="72"/>
      <c r="F433" s="72"/>
      <c r="G433" s="70"/>
      <c r="H433" s="70"/>
      <c r="I433" s="70"/>
      <c r="J433" s="55"/>
      <c r="K433" s="55"/>
      <c r="L433" s="55"/>
      <c r="M433" s="55"/>
      <c r="N433" s="55"/>
      <c r="O433" s="55"/>
      <c r="P433" s="55"/>
      <c r="Q433" s="55"/>
      <c r="R433" s="55"/>
      <c r="S433" s="45"/>
      <c r="T433" s="45"/>
      <c r="U433" s="45"/>
      <c r="V433" s="45"/>
      <c r="W433" s="45"/>
      <c r="X433" s="45"/>
      <c r="AH433" s="35"/>
      <c r="AI433" s="35"/>
      <c r="IW433" s="45"/>
      <c r="IX433" s="45"/>
    </row>
    <row r="434" spans="1:258" x14ac:dyDescent="0.3">
      <c r="A434" s="45" t="str">
        <f t="shared" si="13"/>
        <v/>
      </c>
      <c r="D434" s="69"/>
      <c r="E434" s="72"/>
      <c r="F434" s="72"/>
      <c r="G434" s="70"/>
      <c r="H434" s="70"/>
      <c r="I434" s="70"/>
      <c r="J434" s="55"/>
      <c r="K434" s="55"/>
      <c r="L434" s="55"/>
      <c r="M434" s="55"/>
      <c r="N434" s="55"/>
      <c r="O434" s="55"/>
      <c r="P434" s="55"/>
      <c r="Q434" s="55"/>
      <c r="R434" s="55"/>
      <c r="S434" s="45"/>
      <c r="T434" s="45"/>
      <c r="U434" s="45"/>
      <c r="V434" s="45"/>
      <c r="W434" s="45"/>
      <c r="X434" s="45"/>
      <c r="AH434" s="35"/>
      <c r="AI434" s="35"/>
      <c r="IW434" s="45"/>
      <c r="IX434" s="45"/>
    </row>
    <row r="435" spans="1:258" x14ac:dyDescent="0.3">
      <c r="A435" s="45" t="str">
        <f t="shared" si="13"/>
        <v/>
      </c>
      <c r="D435" s="69"/>
      <c r="E435" s="72"/>
      <c r="F435" s="72"/>
      <c r="G435" s="70"/>
      <c r="H435" s="70"/>
      <c r="I435" s="70"/>
      <c r="J435" s="55"/>
      <c r="K435" s="55"/>
      <c r="L435" s="55"/>
      <c r="M435" s="55"/>
      <c r="N435" s="55"/>
      <c r="O435" s="55"/>
      <c r="P435" s="55"/>
      <c r="Q435" s="55"/>
      <c r="R435" s="55"/>
      <c r="S435" s="45"/>
      <c r="T435" s="45"/>
      <c r="U435" s="45"/>
      <c r="V435" s="45"/>
      <c r="W435" s="45"/>
      <c r="X435" s="45"/>
      <c r="AH435" s="35"/>
      <c r="AI435" s="35"/>
      <c r="IW435" s="45"/>
      <c r="IX435" s="45"/>
    </row>
    <row r="436" spans="1:258" x14ac:dyDescent="0.3">
      <c r="A436" s="45" t="str">
        <f t="shared" si="13"/>
        <v/>
      </c>
      <c r="D436" s="69"/>
      <c r="E436" s="72"/>
      <c r="F436" s="72"/>
      <c r="G436" s="70"/>
      <c r="H436" s="70"/>
      <c r="I436" s="70"/>
      <c r="J436" s="55"/>
      <c r="K436" s="55"/>
      <c r="L436" s="55"/>
      <c r="M436" s="55"/>
      <c r="N436" s="55"/>
      <c r="O436" s="55"/>
      <c r="P436" s="55"/>
      <c r="Q436" s="55"/>
      <c r="R436" s="55"/>
      <c r="S436" s="45"/>
      <c r="T436" s="45"/>
      <c r="U436" s="45"/>
      <c r="V436" s="45"/>
      <c r="W436" s="45"/>
      <c r="X436" s="45"/>
      <c r="AH436" s="35"/>
      <c r="AI436" s="35"/>
      <c r="IW436" s="45"/>
      <c r="IX436" s="45"/>
    </row>
    <row r="437" spans="1:258" x14ac:dyDescent="0.3">
      <c r="A437" s="45" t="str">
        <f t="shared" si="13"/>
        <v/>
      </c>
      <c r="D437" s="69"/>
      <c r="E437" s="72"/>
      <c r="F437" s="72"/>
      <c r="G437" s="70"/>
      <c r="H437" s="70"/>
      <c r="I437" s="70"/>
      <c r="J437" s="55"/>
      <c r="K437" s="55"/>
      <c r="L437" s="55"/>
      <c r="M437" s="55"/>
      <c r="N437" s="55"/>
      <c r="O437" s="55"/>
      <c r="P437" s="55"/>
      <c r="Q437" s="55"/>
      <c r="R437" s="55"/>
      <c r="S437" s="45"/>
      <c r="T437" s="45"/>
      <c r="U437" s="45"/>
      <c r="V437" s="45"/>
      <c r="W437" s="45"/>
      <c r="X437" s="45"/>
      <c r="AH437" s="35"/>
      <c r="AI437" s="35"/>
      <c r="IW437" s="45"/>
      <c r="IX437" s="45"/>
    </row>
    <row r="438" spans="1:258" x14ac:dyDescent="0.3">
      <c r="A438" s="45" t="str">
        <f t="shared" si="13"/>
        <v/>
      </c>
      <c r="D438" s="69"/>
      <c r="E438" s="72"/>
      <c r="F438" s="72"/>
      <c r="G438" s="70"/>
      <c r="H438" s="70"/>
      <c r="I438" s="70"/>
      <c r="J438" s="55"/>
      <c r="K438" s="55"/>
      <c r="L438" s="55"/>
      <c r="M438" s="55"/>
      <c r="N438" s="55"/>
      <c r="O438" s="55"/>
      <c r="P438" s="55"/>
      <c r="Q438" s="55"/>
      <c r="R438" s="55"/>
      <c r="S438" s="45"/>
      <c r="T438" s="45"/>
      <c r="U438" s="45"/>
      <c r="V438" s="45"/>
      <c r="W438" s="45"/>
      <c r="X438" s="45"/>
      <c r="AH438" s="35"/>
      <c r="AI438" s="35"/>
      <c r="IW438" s="45"/>
      <c r="IX438" s="45"/>
    </row>
    <row r="439" spans="1:258" x14ac:dyDescent="0.3">
      <c r="A439" s="45" t="str">
        <f t="shared" si="13"/>
        <v/>
      </c>
      <c r="D439" s="69"/>
      <c r="E439" s="72"/>
      <c r="F439" s="72"/>
      <c r="G439" s="70"/>
      <c r="H439" s="70"/>
      <c r="I439" s="70"/>
      <c r="J439" s="55"/>
      <c r="K439" s="55"/>
      <c r="L439" s="55"/>
      <c r="M439" s="55"/>
      <c r="N439" s="55"/>
      <c r="O439" s="55"/>
      <c r="P439" s="55"/>
      <c r="Q439" s="55"/>
      <c r="R439" s="55"/>
      <c r="S439" s="45"/>
      <c r="T439" s="45"/>
      <c r="U439" s="45"/>
      <c r="V439" s="45"/>
      <c r="W439" s="45"/>
      <c r="X439" s="45"/>
      <c r="AH439" s="35"/>
      <c r="AI439" s="35"/>
      <c r="IW439" s="45"/>
      <c r="IX439" s="45"/>
    </row>
    <row r="440" spans="1:258" x14ac:dyDescent="0.3">
      <c r="A440" s="45" t="str">
        <f t="shared" si="13"/>
        <v/>
      </c>
      <c r="D440" s="69"/>
      <c r="E440" s="72"/>
      <c r="F440" s="72"/>
      <c r="G440" s="70"/>
      <c r="H440" s="70"/>
      <c r="I440" s="70"/>
      <c r="J440" s="55"/>
      <c r="K440" s="55"/>
      <c r="L440" s="55"/>
      <c r="M440" s="55"/>
      <c r="N440" s="55"/>
      <c r="O440" s="55"/>
      <c r="P440" s="55"/>
      <c r="Q440" s="55"/>
      <c r="R440" s="55"/>
      <c r="S440" s="45"/>
      <c r="T440" s="45"/>
      <c r="U440" s="45"/>
      <c r="V440" s="45"/>
      <c r="W440" s="45"/>
      <c r="X440" s="45"/>
      <c r="AH440" s="35"/>
      <c r="AI440" s="35"/>
      <c r="IW440" s="45"/>
      <c r="IX440" s="45"/>
    </row>
    <row r="441" spans="1:258" x14ac:dyDescent="0.3">
      <c r="A441" s="45" t="str">
        <f t="shared" si="13"/>
        <v/>
      </c>
      <c r="D441" s="69"/>
      <c r="E441" s="72"/>
      <c r="F441" s="72"/>
      <c r="G441" s="70"/>
      <c r="H441" s="70"/>
      <c r="I441" s="70"/>
      <c r="J441" s="55"/>
      <c r="K441" s="55"/>
      <c r="L441" s="55"/>
      <c r="M441" s="55"/>
      <c r="N441" s="55"/>
      <c r="O441" s="55"/>
      <c r="P441" s="55"/>
      <c r="Q441" s="55"/>
      <c r="R441" s="55"/>
      <c r="S441" s="45"/>
      <c r="T441" s="45"/>
      <c r="U441" s="45"/>
      <c r="V441" s="45"/>
      <c r="W441" s="45"/>
      <c r="X441" s="45"/>
      <c r="AH441" s="35"/>
      <c r="AI441" s="35"/>
      <c r="IW441" s="45"/>
      <c r="IX441" s="45"/>
    </row>
    <row r="442" spans="1:258" x14ac:dyDescent="0.3">
      <c r="A442" s="45" t="str">
        <f t="shared" si="13"/>
        <v/>
      </c>
      <c r="D442" s="69"/>
      <c r="E442" s="72"/>
      <c r="F442" s="72"/>
      <c r="G442" s="70"/>
      <c r="H442" s="70"/>
      <c r="I442" s="70"/>
      <c r="J442" s="55"/>
      <c r="K442" s="55"/>
      <c r="L442" s="55"/>
      <c r="M442" s="55"/>
      <c r="N442" s="55"/>
      <c r="O442" s="55"/>
      <c r="P442" s="55"/>
      <c r="Q442" s="55"/>
      <c r="R442" s="55"/>
      <c r="S442" s="45"/>
      <c r="T442" s="45"/>
      <c r="U442" s="45"/>
      <c r="V442" s="45"/>
      <c r="W442" s="45"/>
      <c r="X442" s="45"/>
      <c r="AH442" s="35"/>
      <c r="AI442" s="35"/>
      <c r="IW442" s="45"/>
      <c r="IX442" s="45"/>
    </row>
    <row r="443" spans="1:258" x14ac:dyDescent="0.3">
      <c r="A443" s="45" t="str">
        <f t="shared" si="13"/>
        <v/>
      </c>
      <c r="D443" s="69"/>
      <c r="E443" s="72"/>
      <c r="F443" s="72"/>
      <c r="G443" s="70"/>
      <c r="H443" s="70"/>
      <c r="I443" s="70"/>
      <c r="J443" s="55"/>
      <c r="K443" s="55"/>
      <c r="L443" s="55"/>
      <c r="M443" s="55"/>
      <c r="N443" s="55"/>
      <c r="O443" s="55"/>
      <c r="P443" s="55"/>
      <c r="Q443" s="55"/>
      <c r="R443" s="55"/>
      <c r="S443" s="45"/>
      <c r="T443" s="45"/>
      <c r="U443" s="45"/>
      <c r="V443" s="45"/>
      <c r="W443" s="45"/>
      <c r="X443" s="45"/>
      <c r="AH443" s="35"/>
      <c r="AI443" s="35"/>
      <c r="IW443" s="45"/>
      <c r="IX443" s="45"/>
    </row>
    <row r="444" spans="1:258" x14ac:dyDescent="0.3">
      <c r="A444" s="45" t="str">
        <f t="shared" si="13"/>
        <v/>
      </c>
      <c r="D444" s="69"/>
      <c r="E444" s="72"/>
      <c r="F444" s="72"/>
      <c r="G444" s="70"/>
      <c r="H444" s="70"/>
      <c r="I444" s="70"/>
      <c r="J444" s="55"/>
      <c r="K444" s="55"/>
      <c r="L444" s="55"/>
      <c r="M444" s="55"/>
      <c r="N444" s="55"/>
      <c r="O444" s="55"/>
      <c r="P444" s="55"/>
      <c r="Q444" s="55"/>
      <c r="R444" s="55"/>
      <c r="S444" s="45"/>
      <c r="T444" s="45"/>
      <c r="U444" s="45"/>
      <c r="V444" s="45"/>
      <c r="W444" s="45"/>
      <c r="X444" s="45"/>
      <c r="AH444" s="35"/>
      <c r="AI444" s="35"/>
      <c r="IW444" s="45"/>
      <c r="IX444" s="45"/>
    </row>
    <row r="445" spans="1:258" x14ac:dyDescent="0.3">
      <c r="A445" s="45" t="str">
        <f t="shared" si="13"/>
        <v/>
      </c>
      <c r="D445" s="69"/>
      <c r="E445" s="72"/>
      <c r="F445" s="72"/>
      <c r="G445" s="70"/>
      <c r="H445" s="70"/>
      <c r="I445" s="70"/>
      <c r="J445" s="55"/>
      <c r="K445" s="55"/>
      <c r="L445" s="55"/>
      <c r="M445" s="55"/>
      <c r="N445" s="55"/>
      <c r="O445" s="55"/>
      <c r="P445" s="55"/>
      <c r="Q445" s="55"/>
      <c r="R445" s="55"/>
      <c r="S445" s="45"/>
      <c r="T445" s="45"/>
      <c r="U445" s="45"/>
      <c r="V445" s="45"/>
      <c r="W445" s="45"/>
      <c r="X445" s="45"/>
      <c r="AH445" s="35"/>
      <c r="AI445" s="35"/>
      <c r="IW445" s="45"/>
      <c r="IX445" s="45"/>
    </row>
    <row r="446" spans="1:258" x14ac:dyDescent="0.3">
      <c r="A446" s="45" t="str">
        <f t="shared" si="13"/>
        <v/>
      </c>
      <c r="D446" s="69"/>
      <c r="E446" s="72"/>
      <c r="F446" s="72"/>
      <c r="G446" s="70"/>
      <c r="H446" s="70"/>
      <c r="I446" s="70"/>
      <c r="J446" s="55"/>
      <c r="K446" s="55"/>
      <c r="L446" s="55"/>
      <c r="M446" s="55"/>
      <c r="N446" s="55"/>
      <c r="O446" s="55"/>
      <c r="P446" s="55"/>
      <c r="Q446" s="55"/>
      <c r="R446" s="55"/>
      <c r="S446" s="45"/>
      <c r="T446" s="45"/>
      <c r="U446" s="45"/>
      <c r="V446" s="45"/>
      <c r="W446" s="45"/>
      <c r="X446" s="45"/>
      <c r="AH446" s="35"/>
      <c r="AI446" s="35"/>
      <c r="IW446" s="45"/>
      <c r="IX446" s="45"/>
    </row>
    <row r="447" spans="1:258" x14ac:dyDescent="0.3">
      <c r="A447" s="45" t="str">
        <f t="shared" si="13"/>
        <v/>
      </c>
      <c r="D447" s="69"/>
      <c r="E447" s="72"/>
      <c r="F447" s="72"/>
      <c r="G447" s="70"/>
      <c r="H447" s="70"/>
      <c r="I447" s="70"/>
      <c r="J447" s="55"/>
      <c r="K447" s="55"/>
      <c r="L447" s="55"/>
      <c r="M447" s="55"/>
      <c r="N447" s="55"/>
      <c r="O447" s="55"/>
      <c r="P447" s="55"/>
      <c r="Q447" s="55"/>
      <c r="R447" s="55"/>
      <c r="S447" s="45"/>
      <c r="T447" s="45"/>
      <c r="U447" s="45"/>
      <c r="V447" s="45"/>
      <c r="W447" s="45"/>
      <c r="X447" s="45"/>
      <c r="AH447" s="35"/>
      <c r="AI447" s="35"/>
      <c r="IW447" s="45"/>
      <c r="IX447" s="45"/>
    </row>
    <row r="448" spans="1:258" x14ac:dyDescent="0.3">
      <c r="A448" s="45" t="str">
        <f t="shared" si="13"/>
        <v/>
      </c>
      <c r="D448" s="69"/>
      <c r="E448" s="72"/>
      <c r="F448" s="72"/>
      <c r="G448" s="70"/>
      <c r="H448" s="70"/>
      <c r="I448" s="70"/>
      <c r="J448" s="55"/>
      <c r="K448" s="55"/>
      <c r="L448" s="55"/>
      <c r="M448" s="55"/>
      <c r="N448" s="55"/>
      <c r="O448" s="55"/>
      <c r="P448" s="55"/>
      <c r="Q448" s="55"/>
      <c r="R448" s="55"/>
      <c r="S448" s="45"/>
      <c r="T448" s="45"/>
      <c r="U448" s="45"/>
      <c r="V448" s="45"/>
      <c r="W448" s="45"/>
      <c r="X448" s="45"/>
      <c r="AH448" s="35"/>
      <c r="AI448" s="35"/>
      <c r="IW448" s="45"/>
      <c r="IX448" s="45"/>
    </row>
    <row r="449" spans="1:258" x14ac:dyDescent="0.3">
      <c r="A449" s="45" t="str">
        <f t="shared" si="13"/>
        <v/>
      </c>
      <c r="D449" s="69"/>
      <c r="E449" s="72"/>
      <c r="F449" s="72"/>
      <c r="G449" s="70"/>
      <c r="H449" s="70"/>
      <c r="I449" s="70"/>
      <c r="J449" s="55"/>
      <c r="K449" s="55"/>
      <c r="L449" s="55"/>
      <c r="M449" s="55"/>
      <c r="N449" s="55"/>
      <c r="O449" s="55"/>
      <c r="P449" s="55"/>
      <c r="Q449" s="55"/>
      <c r="R449" s="55"/>
      <c r="S449" s="45"/>
      <c r="T449" s="45"/>
      <c r="U449" s="45"/>
      <c r="V449" s="45"/>
      <c r="W449" s="45"/>
      <c r="X449" s="45"/>
      <c r="AH449" s="35"/>
      <c r="AI449" s="35"/>
      <c r="IW449" s="45"/>
      <c r="IX449" s="45"/>
    </row>
    <row r="450" spans="1:258" x14ac:dyDescent="0.3">
      <c r="A450" s="45" t="str">
        <f t="shared" si="13"/>
        <v/>
      </c>
      <c r="D450" s="69"/>
      <c r="E450" s="72"/>
      <c r="F450" s="72"/>
      <c r="G450" s="70"/>
      <c r="H450" s="70"/>
      <c r="I450" s="70"/>
      <c r="J450" s="55"/>
      <c r="K450" s="55"/>
      <c r="L450" s="55"/>
      <c r="M450" s="55"/>
      <c r="N450" s="55"/>
      <c r="O450" s="55"/>
      <c r="P450" s="55"/>
      <c r="Q450" s="55"/>
      <c r="R450" s="55"/>
      <c r="S450" s="45"/>
      <c r="T450" s="45"/>
      <c r="U450" s="45"/>
      <c r="V450" s="45"/>
      <c r="W450" s="45"/>
      <c r="X450" s="45"/>
      <c r="AH450" s="35"/>
      <c r="AI450" s="35"/>
      <c r="IW450" s="45"/>
      <c r="IX450" s="45"/>
    </row>
    <row r="451" spans="1:258" x14ac:dyDescent="0.3">
      <c r="A451" s="45" t="str">
        <f t="shared" si="13"/>
        <v/>
      </c>
      <c r="D451" s="69"/>
      <c r="E451" s="72"/>
      <c r="F451" s="72"/>
      <c r="G451" s="70"/>
      <c r="H451" s="70"/>
      <c r="I451" s="70"/>
      <c r="J451" s="55"/>
      <c r="K451" s="55"/>
      <c r="L451" s="55"/>
      <c r="M451" s="55"/>
      <c r="N451" s="55"/>
      <c r="O451" s="55"/>
      <c r="P451" s="55"/>
      <c r="Q451" s="55"/>
      <c r="R451" s="55"/>
      <c r="S451" s="45"/>
      <c r="T451" s="45"/>
      <c r="U451" s="45"/>
      <c r="V451" s="45"/>
      <c r="W451" s="45"/>
      <c r="X451" s="45"/>
      <c r="AH451" s="35"/>
      <c r="AI451" s="35"/>
      <c r="IW451" s="45"/>
      <c r="IX451" s="45"/>
    </row>
    <row r="452" spans="1:258" x14ac:dyDescent="0.3">
      <c r="A452" s="45" t="str">
        <f t="shared" si="13"/>
        <v/>
      </c>
      <c r="D452" s="69"/>
      <c r="E452" s="72"/>
      <c r="F452" s="72"/>
      <c r="G452" s="70"/>
      <c r="H452" s="70"/>
      <c r="I452" s="70"/>
      <c r="J452" s="55"/>
      <c r="K452" s="55"/>
      <c r="L452" s="55"/>
      <c r="M452" s="55"/>
      <c r="N452" s="55"/>
      <c r="O452" s="55"/>
      <c r="P452" s="55"/>
      <c r="Q452" s="55"/>
      <c r="R452" s="55"/>
      <c r="S452" s="45"/>
      <c r="T452" s="45"/>
      <c r="U452" s="45"/>
      <c r="V452" s="45"/>
      <c r="W452" s="45"/>
      <c r="X452" s="45"/>
      <c r="AH452" s="35"/>
      <c r="AI452" s="35"/>
      <c r="IW452" s="45"/>
      <c r="IX452" s="45"/>
    </row>
    <row r="453" spans="1:258" x14ac:dyDescent="0.3">
      <c r="A453" s="45" t="str">
        <f t="shared" si="13"/>
        <v/>
      </c>
      <c r="D453" s="69"/>
      <c r="E453" s="72"/>
      <c r="F453" s="72"/>
      <c r="G453" s="70"/>
      <c r="H453" s="70"/>
      <c r="I453" s="70"/>
      <c r="J453" s="55"/>
      <c r="K453" s="55"/>
      <c r="L453" s="55"/>
      <c r="M453" s="55"/>
      <c r="N453" s="55"/>
      <c r="O453" s="55"/>
      <c r="P453" s="55"/>
      <c r="Q453" s="55"/>
      <c r="R453" s="55"/>
      <c r="S453" s="45"/>
      <c r="T453" s="45"/>
      <c r="U453" s="45"/>
      <c r="V453" s="45"/>
      <c r="W453" s="45"/>
      <c r="X453" s="45"/>
      <c r="AH453" s="35"/>
      <c r="AI453" s="35"/>
      <c r="IW453" s="45"/>
      <c r="IX453" s="45"/>
    </row>
    <row r="454" spans="1:258" x14ac:dyDescent="0.3">
      <c r="A454" s="45" t="str">
        <f t="shared" si="13"/>
        <v/>
      </c>
      <c r="D454" s="69"/>
      <c r="E454" s="72"/>
      <c r="F454" s="72"/>
      <c r="G454" s="70"/>
      <c r="H454" s="70"/>
      <c r="I454" s="70"/>
      <c r="J454" s="55"/>
      <c r="K454" s="55"/>
      <c r="L454" s="55"/>
      <c r="M454" s="55"/>
      <c r="N454" s="55"/>
      <c r="O454" s="55"/>
      <c r="P454" s="55"/>
      <c r="Q454" s="55"/>
      <c r="R454" s="55"/>
      <c r="S454" s="45"/>
      <c r="T454" s="45"/>
      <c r="U454" s="45"/>
      <c r="V454" s="45"/>
      <c r="W454" s="45"/>
      <c r="X454" s="45"/>
      <c r="AH454" s="35"/>
      <c r="AI454" s="35"/>
      <c r="IW454" s="45"/>
      <c r="IX454" s="45"/>
    </row>
    <row r="455" spans="1:258" x14ac:dyDescent="0.3">
      <c r="A455" s="45" t="str">
        <f t="shared" si="13"/>
        <v/>
      </c>
      <c r="D455" s="69"/>
      <c r="E455" s="72"/>
      <c r="F455" s="72"/>
      <c r="G455" s="70"/>
      <c r="H455" s="70"/>
      <c r="I455" s="70"/>
      <c r="J455" s="55"/>
      <c r="K455" s="55"/>
      <c r="L455" s="55"/>
      <c r="M455" s="55"/>
      <c r="N455" s="55"/>
      <c r="O455" s="55"/>
      <c r="P455" s="55"/>
      <c r="Q455" s="55"/>
      <c r="R455" s="55"/>
      <c r="S455" s="45"/>
      <c r="T455" s="45"/>
      <c r="U455" s="45"/>
      <c r="V455" s="45"/>
      <c r="W455" s="45"/>
      <c r="X455" s="45"/>
      <c r="AH455" s="35"/>
      <c r="AI455" s="35"/>
      <c r="IW455" s="45"/>
      <c r="IX455" s="45"/>
    </row>
    <row r="456" spans="1:258" x14ac:dyDescent="0.3">
      <c r="A456" s="45" t="str">
        <f t="shared" si="13"/>
        <v/>
      </c>
      <c r="D456" s="69"/>
      <c r="E456" s="72"/>
      <c r="F456" s="72"/>
      <c r="G456" s="70"/>
      <c r="H456" s="70"/>
      <c r="I456" s="70"/>
      <c r="J456" s="55"/>
      <c r="K456" s="55"/>
      <c r="L456" s="55"/>
      <c r="M456" s="55"/>
      <c r="N456" s="55"/>
      <c r="O456" s="55"/>
      <c r="P456" s="55"/>
      <c r="Q456" s="55"/>
      <c r="R456" s="55"/>
      <c r="S456" s="45"/>
      <c r="T456" s="45"/>
      <c r="U456" s="45"/>
      <c r="V456" s="45"/>
      <c r="W456" s="45"/>
      <c r="X456" s="45"/>
      <c r="AH456" s="35"/>
      <c r="AI456" s="35"/>
      <c r="IW456" s="45"/>
      <c r="IX456" s="45"/>
    </row>
    <row r="457" spans="1:258" x14ac:dyDescent="0.3">
      <c r="A457" s="45" t="str">
        <f t="shared" si="13"/>
        <v/>
      </c>
      <c r="D457" s="69"/>
      <c r="E457" s="72"/>
      <c r="F457" s="72"/>
      <c r="G457" s="70"/>
      <c r="H457" s="70"/>
      <c r="I457" s="70"/>
      <c r="J457" s="55"/>
      <c r="K457" s="55"/>
      <c r="L457" s="55"/>
      <c r="M457" s="55"/>
      <c r="N457" s="55"/>
      <c r="O457" s="55"/>
      <c r="P457" s="55"/>
      <c r="Q457" s="55"/>
      <c r="R457" s="55"/>
      <c r="S457" s="45"/>
      <c r="T457" s="45"/>
      <c r="U457" s="45"/>
      <c r="V457" s="45"/>
      <c r="W457" s="45"/>
      <c r="X457" s="45"/>
      <c r="AH457" s="35"/>
      <c r="AI457" s="35"/>
      <c r="IW457" s="45"/>
      <c r="IX457" s="45"/>
    </row>
    <row r="458" spans="1:258" x14ac:dyDescent="0.3">
      <c r="A458" s="45" t="str">
        <f t="shared" si="13"/>
        <v/>
      </c>
      <c r="D458" s="69"/>
      <c r="E458" s="72"/>
      <c r="F458" s="72"/>
      <c r="G458" s="70"/>
      <c r="H458" s="70"/>
      <c r="I458" s="70"/>
      <c r="J458" s="55"/>
      <c r="K458" s="55"/>
      <c r="L458" s="55"/>
      <c r="M458" s="55"/>
      <c r="N458" s="55"/>
      <c r="O458" s="55"/>
      <c r="P458" s="55"/>
      <c r="Q458" s="55"/>
      <c r="R458" s="55"/>
      <c r="S458" s="45"/>
      <c r="T458" s="45"/>
      <c r="U458" s="45"/>
      <c r="V458" s="45"/>
      <c r="W458" s="45"/>
      <c r="X458" s="45"/>
      <c r="AH458" s="35"/>
      <c r="AI458" s="35"/>
      <c r="IW458" s="45"/>
      <c r="IX458" s="45"/>
    </row>
    <row r="459" spans="1:258" x14ac:dyDescent="0.3">
      <c r="A459" s="45" t="str">
        <f t="shared" si="13"/>
        <v/>
      </c>
      <c r="D459" s="69"/>
      <c r="E459" s="72"/>
      <c r="F459" s="72"/>
      <c r="G459" s="70"/>
      <c r="H459" s="70"/>
      <c r="I459" s="70"/>
      <c r="J459" s="55"/>
      <c r="K459" s="55"/>
      <c r="L459" s="55"/>
      <c r="M459" s="55"/>
      <c r="N459" s="55"/>
      <c r="O459" s="55"/>
      <c r="P459" s="55"/>
      <c r="Q459" s="55"/>
      <c r="R459" s="55"/>
      <c r="S459" s="45"/>
      <c r="T459" s="45"/>
      <c r="U459" s="45"/>
      <c r="V459" s="45"/>
      <c r="W459" s="45"/>
      <c r="X459" s="45"/>
      <c r="AH459" s="35"/>
      <c r="AI459" s="35"/>
      <c r="IW459" s="45"/>
      <c r="IX459" s="45"/>
    </row>
    <row r="460" spans="1:258" x14ac:dyDescent="0.3">
      <c r="A460" s="45" t="str">
        <f t="shared" si="13"/>
        <v/>
      </c>
      <c r="D460" s="69"/>
      <c r="E460" s="72"/>
      <c r="F460" s="72"/>
      <c r="G460" s="70"/>
      <c r="H460" s="70"/>
      <c r="I460" s="70"/>
      <c r="J460" s="55"/>
      <c r="K460" s="55"/>
      <c r="L460" s="55"/>
      <c r="M460" s="55"/>
      <c r="N460" s="55"/>
      <c r="O460" s="55"/>
      <c r="P460" s="55"/>
      <c r="Q460" s="55"/>
      <c r="R460" s="55"/>
      <c r="S460" s="45"/>
      <c r="T460" s="45"/>
      <c r="U460" s="45"/>
      <c r="V460" s="45"/>
      <c r="W460" s="45"/>
      <c r="X460" s="45"/>
      <c r="AH460" s="35"/>
      <c r="AI460" s="35"/>
      <c r="IW460" s="45"/>
      <c r="IX460" s="45"/>
    </row>
    <row r="461" spans="1:258" x14ac:dyDescent="0.3">
      <c r="A461" s="45" t="str">
        <f t="shared" si="13"/>
        <v/>
      </c>
      <c r="D461" s="69"/>
      <c r="E461" s="72"/>
      <c r="F461" s="72"/>
      <c r="G461" s="70"/>
      <c r="H461" s="70"/>
      <c r="I461" s="70"/>
      <c r="J461" s="55"/>
      <c r="K461" s="55"/>
      <c r="L461" s="55"/>
      <c r="M461" s="55"/>
      <c r="N461" s="55"/>
      <c r="O461" s="55"/>
      <c r="P461" s="55"/>
      <c r="Q461" s="55"/>
      <c r="R461" s="55"/>
      <c r="S461" s="45"/>
      <c r="T461" s="45"/>
      <c r="U461" s="45"/>
      <c r="V461" s="45"/>
      <c r="W461" s="45"/>
      <c r="X461" s="45"/>
      <c r="AH461" s="35"/>
      <c r="AI461" s="35"/>
      <c r="IW461" s="45"/>
      <c r="IX461" s="45"/>
    </row>
    <row r="462" spans="1:258" x14ac:dyDescent="0.3">
      <c r="A462" s="45" t="str">
        <f t="shared" si="13"/>
        <v/>
      </c>
      <c r="D462" s="69"/>
      <c r="E462" s="72"/>
      <c r="F462" s="72"/>
      <c r="G462" s="70"/>
      <c r="H462" s="70"/>
      <c r="I462" s="70"/>
      <c r="J462" s="55"/>
      <c r="K462" s="55"/>
      <c r="L462" s="55"/>
      <c r="M462" s="55"/>
      <c r="N462" s="55"/>
      <c r="O462" s="55"/>
      <c r="P462" s="55"/>
      <c r="Q462" s="55"/>
      <c r="R462" s="55"/>
      <c r="S462" s="45"/>
      <c r="T462" s="45"/>
      <c r="U462" s="45"/>
      <c r="V462" s="45"/>
      <c r="W462" s="45"/>
      <c r="X462" s="45"/>
      <c r="AH462" s="35"/>
      <c r="AI462" s="35"/>
      <c r="IW462" s="45"/>
      <c r="IX462" s="45"/>
    </row>
    <row r="463" spans="1:258" x14ac:dyDescent="0.3">
      <c r="A463" s="45" t="str">
        <f t="shared" si="13"/>
        <v/>
      </c>
      <c r="D463" s="69"/>
      <c r="E463" s="72"/>
      <c r="F463" s="72"/>
      <c r="G463" s="70"/>
      <c r="H463" s="70"/>
      <c r="I463" s="70"/>
      <c r="J463" s="55"/>
      <c r="K463" s="55"/>
      <c r="L463" s="55"/>
      <c r="M463" s="55"/>
      <c r="N463" s="55"/>
      <c r="O463" s="55"/>
      <c r="P463" s="55"/>
      <c r="Q463" s="55"/>
      <c r="R463" s="55"/>
      <c r="S463" s="45"/>
      <c r="T463" s="45"/>
      <c r="U463" s="45"/>
      <c r="V463" s="45"/>
      <c r="W463" s="45"/>
      <c r="X463" s="45"/>
      <c r="AH463" s="35"/>
      <c r="AI463" s="35"/>
      <c r="IW463" s="45"/>
      <c r="IX463" s="45"/>
    </row>
    <row r="464" spans="1:258" x14ac:dyDescent="0.3">
      <c r="A464" s="45" t="str">
        <f t="shared" si="13"/>
        <v/>
      </c>
      <c r="D464" s="69"/>
      <c r="E464" s="72"/>
      <c r="F464" s="72"/>
      <c r="G464" s="70"/>
      <c r="H464" s="70"/>
      <c r="I464" s="70"/>
      <c r="J464" s="55"/>
      <c r="K464" s="55"/>
      <c r="L464" s="55"/>
      <c r="M464" s="55"/>
      <c r="N464" s="55"/>
      <c r="O464" s="55"/>
      <c r="P464" s="55"/>
      <c r="Q464" s="55"/>
      <c r="R464" s="55"/>
      <c r="S464" s="45"/>
      <c r="T464" s="45"/>
      <c r="U464" s="45"/>
      <c r="V464" s="45"/>
      <c r="W464" s="45"/>
      <c r="X464" s="45"/>
      <c r="AH464" s="35"/>
      <c r="AI464" s="35"/>
      <c r="IW464" s="45"/>
      <c r="IX464" s="45"/>
    </row>
    <row r="465" spans="1:258" x14ac:dyDescent="0.3">
      <c r="A465" s="45" t="str">
        <f t="shared" si="13"/>
        <v/>
      </c>
      <c r="D465" s="69"/>
      <c r="E465" s="72"/>
      <c r="F465" s="72"/>
      <c r="G465" s="70"/>
      <c r="H465" s="70"/>
      <c r="I465" s="70"/>
      <c r="J465" s="55"/>
      <c r="K465" s="55"/>
      <c r="L465" s="55"/>
      <c r="M465" s="55"/>
      <c r="N465" s="55"/>
      <c r="O465" s="55"/>
      <c r="P465" s="55"/>
      <c r="Q465" s="55"/>
      <c r="R465" s="55"/>
      <c r="S465" s="45"/>
      <c r="T465" s="45"/>
      <c r="U465" s="45"/>
      <c r="V465" s="45"/>
      <c r="W465" s="45"/>
      <c r="X465" s="45"/>
      <c r="AH465" s="35"/>
      <c r="AI465" s="35"/>
      <c r="IW465" s="45"/>
      <c r="IX465" s="45"/>
    </row>
    <row r="466" spans="1:258" x14ac:dyDescent="0.3">
      <c r="A466" s="45" t="str">
        <f t="shared" si="13"/>
        <v/>
      </c>
      <c r="D466" s="69"/>
      <c r="E466" s="72"/>
      <c r="F466" s="72"/>
      <c r="G466" s="70"/>
      <c r="H466" s="70"/>
      <c r="I466" s="70"/>
      <c r="J466" s="55"/>
      <c r="K466" s="55"/>
      <c r="L466" s="55"/>
      <c r="M466" s="55"/>
      <c r="N466" s="55"/>
      <c r="O466" s="55"/>
      <c r="P466" s="55"/>
      <c r="Q466" s="55"/>
      <c r="R466" s="55"/>
      <c r="S466" s="45"/>
      <c r="T466" s="45"/>
      <c r="U466" s="45"/>
      <c r="V466" s="45"/>
      <c r="W466" s="45"/>
      <c r="X466" s="45"/>
      <c r="AH466" s="35"/>
      <c r="AI466" s="35"/>
      <c r="IW466" s="45"/>
      <c r="IX466" s="45"/>
    </row>
    <row r="467" spans="1:258" x14ac:dyDescent="0.3">
      <c r="A467" s="45" t="str">
        <f t="shared" si="13"/>
        <v/>
      </c>
      <c r="D467" s="69"/>
      <c r="E467" s="72"/>
      <c r="F467" s="72"/>
      <c r="G467" s="70"/>
      <c r="H467" s="70"/>
      <c r="I467" s="70"/>
      <c r="J467" s="55"/>
      <c r="K467" s="55"/>
      <c r="L467" s="55"/>
      <c r="M467" s="55"/>
      <c r="N467" s="55"/>
      <c r="O467" s="55"/>
      <c r="P467" s="55"/>
      <c r="Q467" s="55"/>
      <c r="R467" s="55"/>
      <c r="S467" s="45"/>
      <c r="T467" s="45"/>
      <c r="U467" s="45"/>
      <c r="V467" s="45"/>
      <c r="W467" s="45"/>
      <c r="X467" s="45"/>
      <c r="AH467" s="35"/>
      <c r="AI467" s="35"/>
      <c r="IW467" s="45"/>
      <c r="IX467" s="45"/>
    </row>
    <row r="468" spans="1:258" x14ac:dyDescent="0.3">
      <c r="A468" s="45" t="str">
        <f t="shared" si="13"/>
        <v/>
      </c>
      <c r="D468" s="69"/>
      <c r="E468" s="72"/>
      <c r="F468" s="72"/>
      <c r="G468" s="70"/>
      <c r="H468" s="70"/>
      <c r="I468" s="70"/>
      <c r="J468" s="55"/>
      <c r="K468" s="55"/>
      <c r="L468" s="55"/>
      <c r="M468" s="55"/>
      <c r="N468" s="55"/>
      <c r="O468" s="55"/>
      <c r="P468" s="55"/>
      <c r="Q468" s="55"/>
      <c r="R468" s="55"/>
      <c r="S468" s="45"/>
      <c r="T468" s="45"/>
      <c r="U468" s="45"/>
      <c r="V468" s="45"/>
      <c r="W468" s="45"/>
      <c r="X468" s="45"/>
      <c r="AH468" s="35"/>
      <c r="AI468" s="35"/>
      <c r="IW468" s="45"/>
      <c r="IX468" s="45"/>
    </row>
    <row r="469" spans="1:258" x14ac:dyDescent="0.3">
      <c r="A469" s="45" t="str">
        <f t="shared" si="13"/>
        <v/>
      </c>
      <c r="D469" s="69"/>
      <c r="E469" s="72"/>
      <c r="F469" s="72"/>
      <c r="G469" s="70"/>
      <c r="H469" s="70"/>
      <c r="I469" s="70"/>
      <c r="J469" s="55"/>
      <c r="K469" s="55"/>
      <c r="L469" s="55"/>
      <c r="M469" s="55"/>
      <c r="N469" s="55"/>
      <c r="O469" s="55"/>
      <c r="P469" s="55"/>
      <c r="Q469" s="55"/>
      <c r="R469" s="55"/>
      <c r="S469" s="45"/>
      <c r="T469" s="45"/>
      <c r="U469" s="45"/>
      <c r="V469" s="45"/>
      <c r="W469" s="45"/>
      <c r="X469" s="45"/>
      <c r="AH469" s="35"/>
      <c r="AI469" s="35"/>
      <c r="IW469" s="45"/>
      <c r="IX469" s="45"/>
    </row>
    <row r="470" spans="1:258" x14ac:dyDescent="0.3">
      <c r="A470" s="45" t="str">
        <f t="shared" si="13"/>
        <v/>
      </c>
      <c r="D470" s="69"/>
      <c r="E470" s="72"/>
      <c r="F470" s="72"/>
      <c r="G470" s="70"/>
      <c r="H470" s="70"/>
      <c r="I470" s="70"/>
      <c r="J470" s="55"/>
      <c r="K470" s="55"/>
      <c r="L470" s="55"/>
      <c r="M470" s="55"/>
      <c r="N470" s="55"/>
      <c r="O470" s="55"/>
      <c r="P470" s="55"/>
      <c r="Q470" s="55"/>
      <c r="R470" s="55"/>
      <c r="S470" s="45"/>
      <c r="T470" s="45"/>
      <c r="U470" s="45"/>
      <c r="V470" s="45"/>
      <c r="W470" s="45"/>
      <c r="X470" s="45"/>
      <c r="AH470" s="35"/>
      <c r="AI470" s="35"/>
      <c r="IW470" s="45"/>
      <c r="IX470" s="45"/>
    </row>
    <row r="471" spans="1:258" x14ac:dyDescent="0.3">
      <c r="A471" s="45" t="str">
        <f t="shared" si="13"/>
        <v/>
      </c>
      <c r="D471" s="69"/>
      <c r="E471" s="72"/>
      <c r="F471" s="72"/>
      <c r="G471" s="70"/>
      <c r="H471" s="70"/>
      <c r="I471" s="70"/>
      <c r="J471" s="55"/>
      <c r="K471" s="55"/>
      <c r="L471" s="55"/>
      <c r="M471" s="55"/>
      <c r="N471" s="55"/>
      <c r="O471" s="55"/>
      <c r="P471" s="55"/>
      <c r="Q471" s="55"/>
      <c r="R471" s="55"/>
      <c r="S471" s="45"/>
      <c r="T471" s="45"/>
      <c r="U471" s="45"/>
      <c r="V471" s="45"/>
      <c r="W471" s="45"/>
      <c r="X471" s="45"/>
      <c r="AH471" s="35"/>
      <c r="AI471" s="35"/>
      <c r="IW471" s="45"/>
      <c r="IX471" s="45"/>
    </row>
    <row r="472" spans="1:258" x14ac:dyDescent="0.3">
      <c r="A472" s="45" t="str">
        <f t="shared" si="13"/>
        <v/>
      </c>
      <c r="D472" s="69"/>
      <c r="E472" s="72"/>
      <c r="F472" s="72"/>
      <c r="G472" s="70"/>
      <c r="H472" s="70"/>
      <c r="I472" s="70"/>
      <c r="J472" s="55"/>
      <c r="K472" s="55"/>
      <c r="L472" s="55"/>
      <c r="M472" s="55"/>
      <c r="N472" s="55"/>
      <c r="O472" s="55"/>
      <c r="P472" s="55"/>
      <c r="Q472" s="55"/>
      <c r="R472" s="55"/>
      <c r="S472" s="45"/>
      <c r="T472" s="45"/>
      <c r="U472" s="45"/>
      <c r="V472" s="45"/>
      <c r="W472" s="45"/>
      <c r="X472" s="45"/>
      <c r="AH472" s="35"/>
      <c r="AI472" s="35"/>
      <c r="IW472" s="45"/>
      <c r="IX472" s="45"/>
    </row>
    <row r="473" spans="1:258" x14ac:dyDescent="0.3">
      <c r="A473" s="45" t="str">
        <f t="shared" si="13"/>
        <v/>
      </c>
      <c r="D473" s="69"/>
      <c r="E473" s="72"/>
      <c r="F473" s="72"/>
      <c r="G473" s="70"/>
      <c r="H473" s="70"/>
      <c r="I473" s="70"/>
      <c r="J473" s="55"/>
      <c r="K473" s="55"/>
      <c r="L473" s="55"/>
      <c r="M473" s="55"/>
      <c r="N473" s="55"/>
      <c r="O473" s="55"/>
      <c r="P473" s="55"/>
      <c r="Q473" s="55"/>
      <c r="R473" s="55"/>
      <c r="S473" s="45"/>
      <c r="T473" s="45"/>
      <c r="U473" s="45"/>
      <c r="V473" s="45"/>
      <c r="W473" s="45"/>
      <c r="X473" s="45"/>
      <c r="AH473" s="35"/>
      <c r="AI473" s="35"/>
      <c r="IW473" s="45"/>
      <c r="IX473" s="45"/>
    </row>
    <row r="474" spans="1:258" x14ac:dyDescent="0.3">
      <c r="A474" s="45" t="str">
        <f t="shared" si="13"/>
        <v/>
      </c>
      <c r="D474" s="69"/>
      <c r="E474" s="72"/>
      <c r="F474" s="72"/>
      <c r="G474" s="70"/>
      <c r="H474" s="70"/>
      <c r="I474" s="70"/>
      <c r="J474" s="55"/>
      <c r="K474" s="55"/>
      <c r="L474" s="55"/>
      <c r="M474" s="55"/>
      <c r="N474" s="55"/>
      <c r="O474" s="55"/>
      <c r="P474" s="55"/>
      <c r="Q474" s="55"/>
      <c r="R474" s="55"/>
      <c r="S474" s="45"/>
      <c r="T474" s="45"/>
      <c r="U474" s="45"/>
      <c r="V474" s="45"/>
      <c r="W474" s="45"/>
      <c r="X474" s="45"/>
      <c r="AH474" s="35"/>
      <c r="AI474" s="35"/>
      <c r="IW474" s="45"/>
      <c r="IX474" s="45"/>
    </row>
    <row r="475" spans="1:258" x14ac:dyDescent="0.3">
      <c r="A475" s="45" t="str">
        <f t="shared" si="13"/>
        <v/>
      </c>
      <c r="D475" s="69"/>
      <c r="E475" s="72"/>
      <c r="F475" s="72"/>
      <c r="G475" s="70"/>
      <c r="H475" s="70"/>
      <c r="I475" s="70"/>
      <c r="J475" s="55"/>
      <c r="K475" s="55"/>
      <c r="L475" s="55"/>
      <c r="M475" s="55"/>
      <c r="N475" s="55"/>
      <c r="O475" s="55"/>
      <c r="P475" s="55"/>
      <c r="Q475" s="55"/>
      <c r="R475" s="55"/>
      <c r="S475" s="45"/>
      <c r="T475" s="45"/>
      <c r="U475" s="45"/>
      <c r="V475" s="45"/>
      <c r="W475" s="45"/>
      <c r="X475" s="45"/>
      <c r="AH475" s="35"/>
      <c r="AI475" s="35"/>
      <c r="IW475" s="45"/>
      <c r="IX475" s="45"/>
    </row>
    <row r="476" spans="1:258" x14ac:dyDescent="0.3">
      <c r="A476" s="45" t="str">
        <f t="shared" si="13"/>
        <v/>
      </c>
      <c r="D476" s="69"/>
      <c r="E476" s="72"/>
      <c r="F476" s="72"/>
      <c r="G476" s="70"/>
      <c r="H476" s="70"/>
      <c r="I476" s="70"/>
      <c r="J476" s="55"/>
      <c r="K476" s="55"/>
      <c r="L476" s="55"/>
      <c r="M476" s="55"/>
      <c r="N476" s="55"/>
      <c r="O476" s="55"/>
      <c r="P476" s="55"/>
      <c r="Q476" s="55"/>
      <c r="R476" s="55"/>
      <c r="S476" s="45"/>
      <c r="T476" s="45"/>
      <c r="U476" s="45"/>
      <c r="V476" s="45"/>
      <c r="W476" s="45"/>
      <c r="X476" s="45"/>
      <c r="AH476" s="35"/>
      <c r="AI476" s="35"/>
      <c r="IW476" s="45"/>
      <c r="IX476" s="45"/>
    </row>
    <row r="477" spans="1:258" x14ac:dyDescent="0.3">
      <c r="A477" s="45" t="str">
        <f t="shared" si="13"/>
        <v/>
      </c>
      <c r="D477" s="69"/>
      <c r="E477" s="72"/>
      <c r="F477" s="72"/>
      <c r="G477" s="70"/>
      <c r="H477" s="70"/>
      <c r="I477" s="70"/>
      <c r="J477" s="55"/>
      <c r="K477" s="55"/>
      <c r="L477" s="55"/>
      <c r="M477" s="55"/>
      <c r="N477" s="55"/>
      <c r="O477" s="55"/>
      <c r="P477" s="55"/>
      <c r="Q477" s="55"/>
      <c r="R477" s="55"/>
      <c r="S477" s="45"/>
      <c r="T477" s="45"/>
      <c r="U477" s="45"/>
      <c r="V477" s="45"/>
      <c r="W477" s="45"/>
      <c r="X477" s="45"/>
      <c r="AH477" s="35"/>
      <c r="AI477" s="35"/>
      <c r="IW477" s="45"/>
      <c r="IX477" s="45"/>
    </row>
    <row r="478" spans="1:258" x14ac:dyDescent="0.3">
      <c r="A478" s="45" t="str">
        <f t="shared" si="13"/>
        <v/>
      </c>
      <c r="D478" s="69"/>
      <c r="E478" s="72"/>
      <c r="F478" s="72"/>
      <c r="G478" s="70"/>
      <c r="H478" s="70"/>
      <c r="I478" s="70"/>
      <c r="J478" s="55"/>
      <c r="K478" s="55"/>
      <c r="L478" s="55"/>
      <c r="M478" s="55"/>
      <c r="N478" s="55"/>
      <c r="O478" s="55"/>
      <c r="P478" s="55"/>
      <c r="Q478" s="55"/>
      <c r="R478" s="55"/>
      <c r="S478" s="45"/>
      <c r="T478" s="45"/>
      <c r="U478" s="45"/>
      <c r="V478" s="45"/>
      <c r="W478" s="45"/>
      <c r="X478" s="45"/>
      <c r="AH478" s="35"/>
      <c r="AI478" s="35"/>
      <c r="IW478" s="45"/>
      <c r="IX478" s="45"/>
    </row>
    <row r="479" spans="1:258" x14ac:dyDescent="0.3">
      <c r="A479" s="45" t="str">
        <f t="shared" si="13"/>
        <v/>
      </c>
      <c r="D479" s="69"/>
      <c r="E479" s="72"/>
      <c r="F479" s="72"/>
      <c r="G479" s="70"/>
      <c r="H479" s="70"/>
      <c r="I479" s="70"/>
      <c r="J479" s="55"/>
      <c r="K479" s="55"/>
      <c r="L479" s="55"/>
      <c r="M479" s="55"/>
      <c r="N479" s="55"/>
      <c r="O479" s="55"/>
      <c r="P479" s="55"/>
      <c r="Q479" s="55"/>
      <c r="R479" s="55"/>
      <c r="S479" s="45"/>
      <c r="T479" s="45"/>
      <c r="U479" s="45"/>
      <c r="V479" s="45"/>
      <c r="W479" s="45"/>
      <c r="X479" s="45"/>
      <c r="AH479" s="35"/>
      <c r="AI479" s="35"/>
      <c r="IW479" s="45"/>
      <c r="IX479" s="45"/>
    </row>
    <row r="480" spans="1:258" x14ac:dyDescent="0.3">
      <c r="A480" s="45" t="str">
        <f t="shared" si="13"/>
        <v/>
      </c>
      <c r="D480" s="69"/>
      <c r="E480" s="72"/>
      <c r="F480" s="72"/>
      <c r="G480" s="70"/>
      <c r="H480" s="70"/>
      <c r="I480" s="70"/>
      <c r="J480" s="55"/>
      <c r="K480" s="55"/>
      <c r="L480" s="55"/>
      <c r="M480" s="55"/>
      <c r="N480" s="55"/>
      <c r="O480" s="55"/>
      <c r="P480" s="55"/>
      <c r="Q480" s="55"/>
      <c r="R480" s="55"/>
      <c r="S480" s="45"/>
      <c r="T480" s="45"/>
      <c r="U480" s="45"/>
      <c r="V480" s="45"/>
      <c r="W480" s="45"/>
      <c r="X480" s="45"/>
      <c r="AH480" s="35"/>
      <c r="AI480" s="35"/>
      <c r="IW480" s="45"/>
      <c r="IX480" s="45"/>
    </row>
    <row r="481" spans="1:258" x14ac:dyDescent="0.3">
      <c r="A481" s="45" t="str">
        <f t="shared" si="13"/>
        <v/>
      </c>
      <c r="D481" s="69"/>
      <c r="E481" s="72"/>
      <c r="F481" s="72"/>
      <c r="G481" s="70"/>
      <c r="H481" s="70"/>
      <c r="I481" s="70"/>
      <c r="J481" s="55"/>
      <c r="K481" s="55"/>
      <c r="L481" s="55"/>
      <c r="M481" s="55"/>
      <c r="N481" s="55"/>
      <c r="O481" s="55"/>
      <c r="P481" s="55"/>
      <c r="Q481" s="55"/>
      <c r="R481" s="55"/>
      <c r="S481" s="45"/>
      <c r="T481" s="45"/>
      <c r="U481" s="45"/>
      <c r="V481" s="45"/>
      <c r="W481" s="45"/>
      <c r="X481" s="45"/>
      <c r="AH481" s="35"/>
      <c r="AI481" s="35"/>
      <c r="IW481" s="45"/>
      <c r="IX481" s="45"/>
    </row>
    <row r="482" spans="1:258" x14ac:dyDescent="0.3">
      <c r="A482" s="45" t="str">
        <f t="shared" si="13"/>
        <v/>
      </c>
      <c r="D482" s="69"/>
      <c r="E482" s="72"/>
      <c r="F482" s="72"/>
      <c r="G482" s="70"/>
      <c r="H482" s="70"/>
      <c r="I482" s="70"/>
      <c r="J482" s="55"/>
      <c r="K482" s="55"/>
      <c r="L482" s="55"/>
      <c r="M482" s="55"/>
      <c r="N482" s="55"/>
      <c r="O482" s="55"/>
      <c r="P482" s="55"/>
      <c r="Q482" s="55"/>
      <c r="R482" s="55"/>
      <c r="S482" s="45"/>
      <c r="T482" s="45"/>
      <c r="U482" s="45"/>
      <c r="V482" s="45"/>
      <c r="W482" s="45"/>
      <c r="X482" s="45"/>
      <c r="AH482" s="35"/>
      <c r="AI482" s="35"/>
      <c r="IW482" s="45"/>
      <c r="IX482" s="45"/>
    </row>
    <row r="483" spans="1:258" x14ac:dyDescent="0.3">
      <c r="A483" s="45" t="str">
        <f t="shared" si="13"/>
        <v/>
      </c>
      <c r="D483" s="69"/>
      <c r="E483" s="72"/>
      <c r="F483" s="72"/>
      <c r="G483" s="70"/>
      <c r="H483" s="70"/>
      <c r="I483" s="70"/>
      <c r="J483" s="55"/>
      <c r="K483" s="55"/>
      <c r="L483" s="55"/>
      <c r="M483" s="55"/>
      <c r="N483" s="55"/>
      <c r="O483" s="55"/>
      <c r="P483" s="55"/>
      <c r="Q483" s="55"/>
      <c r="R483" s="55"/>
      <c r="S483" s="45"/>
      <c r="T483" s="45"/>
      <c r="U483" s="45"/>
      <c r="V483" s="45"/>
      <c r="W483" s="45"/>
      <c r="X483" s="45"/>
      <c r="AH483" s="35"/>
      <c r="AI483" s="35"/>
      <c r="IW483" s="45"/>
      <c r="IX483" s="45"/>
    </row>
    <row r="484" spans="1:258" x14ac:dyDescent="0.3">
      <c r="A484" s="45" t="str">
        <f t="shared" si="13"/>
        <v/>
      </c>
      <c r="D484" s="69"/>
      <c r="E484" s="72"/>
      <c r="F484" s="72"/>
      <c r="G484" s="70"/>
      <c r="H484" s="70"/>
      <c r="I484" s="70"/>
      <c r="J484" s="55"/>
      <c r="K484" s="55"/>
      <c r="L484" s="55"/>
      <c r="M484" s="55"/>
      <c r="N484" s="55"/>
      <c r="O484" s="55"/>
      <c r="P484" s="55"/>
      <c r="Q484" s="55"/>
      <c r="R484" s="55"/>
      <c r="S484" s="45"/>
      <c r="T484" s="45"/>
      <c r="U484" s="45"/>
      <c r="V484" s="45"/>
      <c r="W484" s="45"/>
      <c r="X484" s="45"/>
      <c r="AH484" s="35"/>
      <c r="AI484" s="35"/>
      <c r="IW484" s="45"/>
      <c r="IX484" s="45"/>
    </row>
    <row r="485" spans="1:258" x14ac:dyDescent="0.3">
      <c r="A485" s="45" t="str">
        <f t="shared" si="13"/>
        <v/>
      </c>
      <c r="D485" s="69"/>
      <c r="E485" s="72"/>
      <c r="F485" s="72"/>
      <c r="G485" s="70"/>
      <c r="H485" s="70"/>
      <c r="I485" s="70"/>
      <c r="J485" s="55"/>
      <c r="K485" s="55"/>
      <c r="L485" s="55"/>
      <c r="M485" s="55"/>
      <c r="N485" s="55"/>
      <c r="O485" s="55"/>
      <c r="P485" s="55"/>
      <c r="Q485" s="55"/>
      <c r="R485" s="55"/>
      <c r="S485" s="45"/>
      <c r="T485" s="45"/>
      <c r="U485" s="45"/>
      <c r="V485" s="45"/>
      <c r="W485" s="45"/>
      <c r="X485" s="45"/>
      <c r="AH485" s="35"/>
      <c r="AI485" s="35"/>
      <c r="IW485" s="45"/>
      <c r="IX485" s="45"/>
    </row>
    <row r="486" spans="1:258" x14ac:dyDescent="0.3">
      <c r="A486" s="45" t="str">
        <f t="shared" si="13"/>
        <v/>
      </c>
      <c r="D486" s="69"/>
      <c r="E486" s="72"/>
      <c r="F486" s="72"/>
      <c r="G486" s="70"/>
      <c r="H486" s="70"/>
      <c r="I486" s="70"/>
      <c r="J486" s="55"/>
      <c r="K486" s="55"/>
      <c r="L486" s="55"/>
      <c r="M486" s="55"/>
      <c r="N486" s="55"/>
      <c r="O486" s="55"/>
      <c r="P486" s="55"/>
      <c r="Q486" s="55"/>
      <c r="R486" s="55"/>
      <c r="S486" s="45"/>
      <c r="T486" s="45"/>
      <c r="U486" s="45"/>
      <c r="V486" s="45"/>
      <c r="W486" s="45"/>
      <c r="X486" s="45"/>
      <c r="AH486" s="35"/>
      <c r="AI486" s="35"/>
      <c r="IW486" s="45"/>
      <c r="IX486" s="45"/>
    </row>
    <row r="487" spans="1:258" x14ac:dyDescent="0.3">
      <c r="A487" s="45" t="str">
        <f t="shared" si="13"/>
        <v/>
      </c>
      <c r="D487" s="69"/>
      <c r="E487" s="72"/>
      <c r="F487" s="72"/>
      <c r="G487" s="70"/>
      <c r="H487" s="70"/>
      <c r="I487" s="70"/>
      <c r="J487" s="55"/>
      <c r="K487" s="55"/>
      <c r="L487" s="55"/>
      <c r="M487" s="55"/>
      <c r="N487" s="55"/>
      <c r="O487" s="55"/>
      <c r="P487" s="55"/>
      <c r="Q487" s="55"/>
      <c r="R487" s="55"/>
      <c r="S487" s="45"/>
      <c r="T487" s="45"/>
      <c r="U487" s="45"/>
      <c r="V487" s="45"/>
      <c r="W487" s="45"/>
      <c r="X487" s="45"/>
      <c r="AH487" s="35"/>
      <c r="AI487" s="35"/>
      <c r="IW487" s="45"/>
      <c r="IX487" s="45"/>
    </row>
    <row r="488" spans="1:258" x14ac:dyDescent="0.3">
      <c r="A488" s="45" t="str">
        <f t="shared" si="13"/>
        <v/>
      </c>
      <c r="D488" s="69"/>
      <c r="E488" s="72"/>
      <c r="F488" s="72"/>
      <c r="G488" s="70"/>
      <c r="H488" s="70"/>
      <c r="I488" s="70"/>
      <c r="J488" s="55"/>
      <c r="K488" s="55"/>
      <c r="L488" s="55"/>
      <c r="M488" s="55"/>
      <c r="N488" s="55"/>
      <c r="O488" s="55"/>
      <c r="P488" s="55"/>
      <c r="Q488" s="55"/>
      <c r="R488" s="55"/>
      <c r="S488" s="45"/>
      <c r="T488" s="45"/>
      <c r="U488" s="45"/>
      <c r="V488" s="45"/>
      <c r="W488" s="45"/>
      <c r="X488" s="45"/>
      <c r="AH488" s="35"/>
      <c r="AI488" s="35"/>
      <c r="IW488" s="45"/>
      <c r="IX488" s="45"/>
    </row>
    <row r="489" spans="1:258" x14ac:dyDescent="0.3">
      <c r="A489" s="45" t="str">
        <f t="shared" si="13"/>
        <v/>
      </c>
      <c r="D489" s="69"/>
      <c r="E489" s="72"/>
      <c r="F489" s="72"/>
      <c r="G489" s="70"/>
      <c r="H489" s="70"/>
      <c r="I489" s="70"/>
      <c r="J489" s="55"/>
      <c r="K489" s="55"/>
      <c r="L489" s="55"/>
      <c r="M489" s="55"/>
      <c r="N489" s="55"/>
      <c r="O489" s="55"/>
      <c r="P489" s="55"/>
      <c r="Q489" s="55"/>
      <c r="R489" s="55"/>
      <c r="S489" s="45"/>
      <c r="T489" s="45"/>
      <c r="U489" s="45"/>
      <c r="V489" s="45"/>
      <c r="W489" s="45"/>
      <c r="X489" s="45"/>
      <c r="AH489" s="35"/>
      <c r="AI489" s="35"/>
      <c r="IW489" s="45"/>
      <c r="IX489" s="45"/>
    </row>
    <row r="490" spans="1:258" x14ac:dyDescent="0.3">
      <c r="A490" s="45" t="str">
        <f t="shared" si="13"/>
        <v/>
      </c>
      <c r="D490" s="69"/>
      <c r="E490" s="72"/>
      <c r="F490" s="72"/>
      <c r="G490" s="70"/>
      <c r="H490" s="70"/>
      <c r="I490" s="70"/>
      <c r="J490" s="55"/>
      <c r="K490" s="55"/>
      <c r="L490" s="55"/>
      <c r="M490" s="55"/>
      <c r="N490" s="55"/>
      <c r="O490" s="55"/>
      <c r="P490" s="55"/>
      <c r="Q490" s="55"/>
      <c r="R490" s="55"/>
      <c r="S490" s="45"/>
      <c r="T490" s="45"/>
      <c r="U490" s="45"/>
      <c r="V490" s="45"/>
      <c r="W490" s="45"/>
      <c r="X490" s="45"/>
      <c r="AH490" s="35"/>
      <c r="AI490" s="35"/>
      <c r="IW490" s="45"/>
      <c r="IX490" s="45"/>
    </row>
    <row r="491" spans="1:258" x14ac:dyDescent="0.3">
      <c r="A491" s="45" t="str">
        <f t="shared" si="13"/>
        <v/>
      </c>
      <c r="D491" s="69"/>
      <c r="E491" s="72"/>
      <c r="F491" s="72"/>
      <c r="G491" s="70"/>
      <c r="H491" s="70"/>
      <c r="I491" s="70"/>
      <c r="J491" s="55"/>
      <c r="K491" s="55"/>
      <c r="L491" s="55"/>
      <c r="M491" s="55"/>
      <c r="N491" s="55"/>
      <c r="O491" s="55"/>
      <c r="P491" s="55"/>
      <c r="Q491" s="55"/>
      <c r="R491" s="55"/>
      <c r="S491" s="45"/>
      <c r="T491" s="45"/>
      <c r="U491" s="45"/>
      <c r="V491" s="45"/>
      <c r="W491" s="45"/>
      <c r="X491" s="45"/>
      <c r="AH491" s="35"/>
      <c r="AI491" s="35"/>
      <c r="IW491" s="45"/>
      <c r="IX491" s="45"/>
    </row>
    <row r="492" spans="1:258" x14ac:dyDescent="0.3">
      <c r="A492" s="45" t="str">
        <f t="shared" si="13"/>
        <v/>
      </c>
      <c r="D492" s="69"/>
      <c r="E492" s="72"/>
      <c r="F492" s="72"/>
      <c r="G492" s="70"/>
      <c r="H492" s="70"/>
      <c r="I492" s="70"/>
      <c r="J492" s="55"/>
      <c r="K492" s="55"/>
      <c r="L492" s="55"/>
      <c r="M492" s="55"/>
      <c r="N492" s="55"/>
      <c r="O492" s="55"/>
      <c r="P492" s="55"/>
      <c r="Q492" s="55"/>
      <c r="R492" s="55"/>
      <c r="S492" s="45"/>
      <c r="T492" s="45"/>
      <c r="U492" s="45"/>
      <c r="V492" s="45"/>
      <c r="W492" s="45"/>
      <c r="X492" s="45"/>
      <c r="AH492" s="35"/>
      <c r="AI492" s="35"/>
      <c r="IW492" s="45"/>
      <c r="IX492" s="45"/>
    </row>
    <row r="493" spans="1:258" x14ac:dyDescent="0.3">
      <c r="A493" s="45" t="str">
        <f t="shared" si="13"/>
        <v/>
      </c>
      <c r="D493" s="69"/>
      <c r="E493" s="72"/>
      <c r="F493" s="72"/>
      <c r="G493" s="70"/>
      <c r="H493" s="70"/>
      <c r="I493" s="70"/>
      <c r="J493" s="55"/>
      <c r="K493" s="55"/>
      <c r="L493" s="55"/>
      <c r="M493" s="55"/>
      <c r="N493" s="55"/>
      <c r="O493" s="55"/>
      <c r="P493" s="55"/>
      <c r="Q493" s="55"/>
      <c r="R493" s="55"/>
      <c r="S493" s="45"/>
      <c r="T493" s="45"/>
      <c r="U493" s="45"/>
      <c r="V493" s="45"/>
      <c r="W493" s="45"/>
      <c r="X493" s="45"/>
      <c r="AH493" s="35"/>
      <c r="AI493" s="35"/>
      <c r="IW493" s="45"/>
      <c r="IX493" s="45"/>
    </row>
    <row r="494" spans="1:258" x14ac:dyDescent="0.3">
      <c r="A494" s="45" t="str">
        <f t="shared" si="13"/>
        <v/>
      </c>
      <c r="D494" s="69"/>
      <c r="E494" s="72"/>
      <c r="F494" s="72"/>
      <c r="G494" s="70"/>
      <c r="H494" s="70"/>
      <c r="I494" s="70"/>
      <c r="J494" s="55"/>
      <c r="K494" s="55"/>
      <c r="L494" s="55"/>
      <c r="M494" s="55"/>
      <c r="N494" s="55"/>
      <c r="O494" s="55"/>
      <c r="P494" s="55"/>
      <c r="Q494" s="55"/>
      <c r="R494" s="55"/>
      <c r="S494" s="45"/>
      <c r="T494" s="45"/>
      <c r="U494" s="45"/>
      <c r="V494" s="45"/>
      <c r="W494" s="45"/>
      <c r="X494" s="45"/>
      <c r="AH494" s="35"/>
      <c r="AI494" s="35"/>
      <c r="IW494" s="45"/>
      <c r="IX494" s="45"/>
    </row>
    <row r="495" spans="1:258" x14ac:dyDescent="0.3">
      <c r="A495" s="45" t="str">
        <f t="shared" si="13"/>
        <v/>
      </c>
      <c r="D495" s="69"/>
      <c r="E495" s="72"/>
      <c r="F495" s="72"/>
      <c r="G495" s="70"/>
      <c r="H495" s="70"/>
      <c r="I495" s="70"/>
      <c r="J495" s="55"/>
      <c r="K495" s="55"/>
      <c r="L495" s="55"/>
      <c r="M495" s="55"/>
      <c r="N495" s="55"/>
      <c r="O495" s="55"/>
      <c r="P495" s="55"/>
      <c r="Q495" s="55"/>
      <c r="R495" s="55"/>
      <c r="S495" s="45"/>
      <c r="T495" s="45"/>
      <c r="U495" s="45"/>
      <c r="V495" s="45"/>
      <c r="W495" s="45"/>
      <c r="X495" s="45"/>
      <c r="AH495" s="35"/>
      <c r="AI495" s="35"/>
      <c r="IW495" s="45"/>
      <c r="IX495" s="45"/>
    </row>
    <row r="496" spans="1:258" x14ac:dyDescent="0.3">
      <c r="A496" s="45" t="str">
        <f t="shared" si="13"/>
        <v/>
      </c>
      <c r="D496" s="69"/>
      <c r="E496" s="72"/>
      <c r="F496" s="72"/>
      <c r="G496" s="70"/>
      <c r="H496" s="70"/>
      <c r="I496" s="70"/>
      <c r="J496" s="55"/>
      <c r="K496" s="55"/>
      <c r="L496" s="55"/>
      <c r="M496" s="55"/>
      <c r="N496" s="55"/>
      <c r="O496" s="55"/>
      <c r="P496" s="55"/>
      <c r="Q496" s="55"/>
      <c r="R496" s="55"/>
      <c r="S496" s="45"/>
      <c r="T496" s="45"/>
      <c r="U496" s="45"/>
      <c r="V496" s="45"/>
      <c r="W496" s="45"/>
      <c r="X496" s="45"/>
      <c r="AH496" s="35"/>
      <c r="AI496" s="35"/>
      <c r="IW496" s="45"/>
      <c r="IX496" s="45"/>
    </row>
    <row r="497" spans="1:258" x14ac:dyDescent="0.3">
      <c r="A497" s="45" t="str">
        <f t="shared" ref="A497:A560" si="14">IF(OR($D$42,$D$40,$D$41),IF(MOD((ROW(A497)-ROW($A$48))*$E$38,$F$38/10)&lt;0.0001,(ROW(A497)-ROW($A$48))*$E$38,""),"")</f>
        <v/>
      </c>
      <c r="D497" s="69"/>
      <c r="E497" s="72"/>
      <c r="F497" s="72"/>
      <c r="G497" s="70"/>
      <c r="H497" s="70"/>
      <c r="I497" s="70"/>
      <c r="J497" s="55"/>
      <c r="K497" s="55"/>
      <c r="L497" s="55"/>
      <c r="M497" s="55"/>
      <c r="N497" s="55"/>
      <c r="O497" s="55"/>
      <c r="P497" s="55"/>
      <c r="Q497" s="55"/>
      <c r="R497" s="55"/>
      <c r="S497" s="45"/>
      <c r="T497" s="45"/>
      <c r="U497" s="45"/>
      <c r="V497" s="45"/>
      <c r="W497" s="45"/>
      <c r="X497" s="45"/>
      <c r="AH497" s="35"/>
      <c r="AI497" s="35"/>
      <c r="IW497" s="45"/>
      <c r="IX497" s="45"/>
    </row>
    <row r="498" spans="1:258" x14ac:dyDescent="0.3">
      <c r="A498" s="45" t="str">
        <f t="shared" si="14"/>
        <v/>
      </c>
      <c r="D498" s="69"/>
      <c r="E498" s="72"/>
      <c r="F498" s="72"/>
      <c r="G498" s="70"/>
      <c r="H498" s="70"/>
      <c r="I498" s="70"/>
      <c r="J498" s="55"/>
      <c r="K498" s="55"/>
      <c r="L498" s="55"/>
      <c r="M498" s="55"/>
      <c r="N498" s="55"/>
      <c r="O498" s="55"/>
      <c r="P498" s="55"/>
      <c r="Q498" s="55"/>
      <c r="R498" s="55"/>
      <c r="S498" s="45"/>
      <c r="T498" s="45"/>
      <c r="U498" s="45"/>
      <c r="V498" s="45"/>
      <c r="W498" s="45"/>
      <c r="X498" s="45"/>
      <c r="AH498" s="35"/>
      <c r="AI498" s="35"/>
      <c r="IW498" s="45"/>
      <c r="IX498" s="45"/>
    </row>
    <row r="499" spans="1:258" x14ac:dyDescent="0.3">
      <c r="A499" s="45" t="str">
        <f t="shared" si="14"/>
        <v/>
      </c>
      <c r="D499" s="69"/>
      <c r="E499" s="72"/>
      <c r="F499" s="72"/>
      <c r="G499" s="70"/>
      <c r="H499" s="70"/>
      <c r="I499" s="70"/>
      <c r="J499" s="55"/>
      <c r="K499" s="55"/>
      <c r="L499" s="55"/>
      <c r="M499" s="55"/>
      <c r="N499" s="55"/>
      <c r="O499" s="55"/>
      <c r="P499" s="55"/>
      <c r="Q499" s="55"/>
      <c r="R499" s="55"/>
      <c r="S499" s="45"/>
      <c r="T499" s="45"/>
      <c r="U499" s="45"/>
      <c r="V499" s="45"/>
      <c r="W499" s="45"/>
      <c r="X499" s="45"/>
      <c r="AH499" s="35"/>
      <c r="AI499" s="35"/>
      <c r="IW499" s="45"/>
      <c r="IX499" s="45"/>
    </row>
    <row r="500" spans="1:258" x14ac:dyDescent="0.3">
      <c r="A500" s="45" t="str">
        <f t="shared" si="14"/>
        <v/>
      </c>
      <c r="D500" s="69"/>
      <c r="E500" s="72"/>
      <c r="F500" s="72"/>
      <c r="G500" s="70"/>
      <c r="H500" s="70"/>
      <c r="I500" s="70"/>
      <c r="J500" s="55"/>
      <c r="K500" s="55"/>
      <c r="L500" s="55"/>
      <c r="M500" s="55"/>
      <c r="N500" s="55"/>
      <c r="O500" s="55"/>
      <c r="P500" s="55"/>
      <c r="Q500" s="55"/>
      <c r="R500" s="55"/>
      <c r="S500" s="45"/>
      <c r="T500" s="45"/>
      <c r="U500" s="45"/>
      <c r="V500" s="45"/>
      <c r="W500" s="45"/>
      <c r="X500" s="45"/>
      <c r="AH500" s="35"/>
      <c r="AI500" s="35"/>
      <c r="IW500" s="45"/>
      <c r="IX500" s="45"/>
    </row>
    <row r="501" spans="1:258" x14ac:dyDescent="0.3">
      <c r="A501" s="45" t="str">
        <f t="shared" si="14"/>
        <v/>
      </c>
      <c r="D501" s="69"/>
      <c r="E501" s="72"/>
      <c r="F501" s="72"/>
      <c r="G501" s="70"/>
      <c r="H501" s="70"/>
      <c r="I501" s="70"/>
      <c r="J501" s="55"/>
      <c r="K501" s="55"/>
      <c r="L501" s="55"/>
      <c r="M501" s="55"/>
      <c r="N501" s="55"/>
      <c r="O501" s="55"/>
      <c r="P501" s="55"/>
      <c r="Q501" s="55"/>
      <c r="R501" s="55"/>
      <c r="S501" s="45"/>
      <c r="T501" s="45"/>
      <c r="U501" s="45"/>
      <c r="V501" s="45"/>
      <c r="W501" s="45"/>
      <c r="X501" s="45"/>
      <c r="AH501" s="35"/>
      <c r="AI501" s="35"/>
      <c r="IW501" s="45"/>
      <c r="IX501" s="45"/>
    </row>
    <row r="502" spans="1:258" x14ac:dyDescent="0.3">
      <c r="A502" s="45" t="str">
        <f t="shared" si="14"/>
        <v/>
      </c>
      <c r="D502" s="69"/>
      <c r="E502" s="72"/>
      <c r="F502" s="72"/>
      <c r="G502" s="70"/>
      <c r="H502" s="70"/>
      <c r="I502" s="70"/>
      <c r="J502" s="55"/>
      <c r="K502" s="55"/>
      <c r="L502" s="55"/>
      <c r="M502" s="55"/>
      <c r="N502" s="55"/>
      <c r="O502" s="55"/>
      <c r="P502" s="55"/>
      <c r="Q502" s="55"/>
      <c r="R502" s="55"/>
      <c r="S502" s="45"/>
      <c r="T502" s="45"/>
      <c r="U502" s="45"/>
      <c r="V502" s="45"/>
      <c r="W502" s="45"/>
      <c r="X502" s="45"/>
      <c r="AH502" s="35"/>
      <c r="AI502" s="35"/>
      <c r="IW502" s="45"/>
      <c r="IX502" s="45"/>
    </row>
    <row r="503" spans="1:258" x14ac:dyDescent="0.3">
      <c r="A503" s="45" t="str">
        <f t="shared" si="14"/>
        <v/>
      </c>
      <c r="D503" s="69"/>
      <c r="E503" s="72"/>
      <c r="F503" s="72"/>
      <c r="G503" s="70"/>
      <c r="H503" s="70"/>
      <c r="I503" s="70"/>
      <c r="J503" s="55"/>
      <c r="K503" s="55"/>
      <c r="L503" s="55"/>
      <c r="M503" s="55"/>
      <c r="N503" s="55"/>
      <c r="O503" s="55"/>
      <c r="P503" s="55"/>
      <c r="Q503" s="55"/>
      <c r="R503" s="55"/>
      <c r="S503" s="45"/>
      <c r="T503" s="45"/>
      <c r="U503" s="45"/>
      <c r="V503" s="45"/>
      <c r="W503" s="45"/>
      <c r="X503" s="45"/>
      <c r="AH503" s="35"/>
      <c r="AI503" s="35"/>
      <c r="IW503" s="45"/>
      <c r="IX503" s="45"/>
    </row>
    <row r="504" spans="1:258" x14ac:dyDescent="0.3">
      <c r="A504" s="45" t="str">
        <f t="shared" si="14"/>
        <v/>
      </c>
      <c r="D504" s="69"/>
      <c r="E504" s="72"/>
      <c r="F504" s="72"/>
      <c r="G504" s="70"/>
      <c r="H504" s="70"/>
      <c r="I504" s="70"/>
      <c r="J504" s="55"/>
      <c r="K504" s="55"/>
      <c r="L504" s="55"/>
      <c r="M504" s="55"/>
      <c r="N504" s="55"/>
      <c r="O504" s="55"/>
      <c r="P504" s="55"/>
      <c r="Q504" s="55"/>
      <c r="R504" s="55"/>
      <c r="S504" s="45"/>
      <c r="T504" s="45"/>
      <c r="U504" s="45"/>
      <c r="V504" s="45"/>
      <c r="W504" s="45"/>
      <c r="X504" s="45"/>
      <c r="AH504" s="35"/>
      <c r="AI504" s="35"/>
      <c r="IW504" s="45"/>
      <c r="IX504" s="45"/>
    </row>
    <row r="505" spans="1:258" x14ac:dyDescent="0.3">
      <c r="A505" s="45" t="str">
        <f t="shared" si="14"/>
        <v/>
      </c>
      <c r="D505" s="69"/>
      <c r="E505" s="72"/>
      <c r="F505" s="72"/>
      <c r="G505" s="70"/>
      <c r="H505" s="70"/>
      <c r="I505" s="70"/>
      <c r="J505" s="55"/>
      <c r="K505" s="55"/>
      <c r="L505" s="55"/>
      <c r="M505" s="55"/>
      <c r="N505" s="55"/>
      <c r="O505" s="55"/>
      <c r="P505" s="55"/>
      <c r="Q505" s="55"/>
      <c r="R505" s="55"/>
      <c r="S505" s="45"/>
      <c r="T505" s="45"/>
      <c r="U505" s="45"/>
      <c r="V505" s="45"/>
      <c r="W505" s="45"/>
      <c r="X505" s="45"/>
      <c r="AH505" s="35"/>
      <c r="AI505" s="35"/>
      <c r="IW505" s="45"/>
      <c r="IX505" s="45"/>
    </row>
    <row r="506" spans="1:258" x14ac:dyDescent="0.3">
      <c r="A506" s="45" t="str">
        <f t="shared" si="14"/>
        <v/>
      </c>
      <c r="D506" s="69"/>
      <c r="E506" s="72"/>
      <c r="F506" s="72"/>
      <c r="G506" s="70"/>
      <c r="H506" s="70"/>
      <c r="I506" s="70"/>
      <c r="J506" s="55"/>
      <c r="K506" s="55"/>
      <c r="L506" s="55"/>
      <c r="M506" s="55"/>
      <c r="N506" s="55"/>
      <c r="O506" s="55"/>
      <c r="P506" s="55"/>
      <c r="Q506" s="55"/>
      <c r="R506" s="55"/>
      <c r="S506" s="45"/>
      <c r="T506" s="45"/>
      <c r="U506" s="45"/>
      <c r="V506" s="45"/>
      <c r="W506" s="45"/>
      <c r="X506" s="45"/>
      <c r="AH506" s="35"/>
      <c r="AI506" s="35"/>
      <c r="IW506" s="45"/>
      <c r="IX506" s="45"/>
    </row>
    <row r="507" spans="1:258" x14ac:dyDescent="0.3">
      <c r="A507" s="45" t="str">
        <f t="shared" si="14"/>
        <v/>
      </c>
      <c r="D507" s="69"/>
      <c r="E507" s="72"/>
      <c r="F507" s="72"/>
      <c r="G507" s="70"/>
      <c r="H507" s="70"/>
      <c r="I507" s="70"/>
      <c r="J507" s="55"/>
      <c r="K507" s="55"/>
      <c r="L507" s="55"/>
      <c r="M507" s="55"/>
      <c r="N507" s="55"/>
      <c r="O507" s="55"/>
      <c r="P507" s="55"/>
      <c r="Q507" s="55"/>
      <c r="R507" s="55"/>
      <c r="S507" s="45"/>
      <c r="T507" s="45"/>
      <c r="U507" s="45"/>
      <c r="V507" s="45"/>
      <c r="W507" s="45"/>
      <c r="X507" s="45"/>
      <c r="AH507" s="35"/>
      <c r="AI507" s="35"/>
      <c r="IW507" s="45"/>
      <c r="IX507" s="45"/>
    </row>
    <row r="508" spans="1:258" x14ac:dyDescent="0.3">
      <c r="A508" s="45" t="str">
        <f t="shared" si="14"/>
        <v/>
      </c>
      <c r="D508" s="69"/>
      <c r="E508" s="72"/>
      <c r="F508" s="72"/>
      <c r="G508" s="70"/>
      <c r="H508" s="70"/>
      <c r="I508" s="70"/>
      <c r="J508" s="55"/>
      <c r="K508" s="55"/>
      <c r="L508" s="55"/>
      <c r="M508" s="55"/>
      <c r="N508" s="55"/>
      <c r="O508" s="55"/>
      <c r="P508" s="55"/>
      <c r="Q508" s="55"/>
      <c r="R508" s="55"/>
      <c r="S508" s="45"/>
      <c r="T508" s="45"/>
      <c r="U508" s="45"/>
      <c r="V508" s="45"/>
      <c r="W508" s="45"/>
      <c r="X508" s="45"/>
      <c r="AH508" s="35"/>
      <c r="AI508" s="35"/>
      <c r="IW508" s="45"/>
      <c r="IX508" s="45"/>
    </row>
    <row r="509" spans="1:258" x14ac:dyDescent="0.3">
      <c r="A509" s="45" t="str">
        <f t="shared" si="14"/>
        <v/>
      </c>
      <c r="D509" s="69"/>
      <c r="E509" s="72"/>
      <c r="F509" s="72"/>
      <c r="G509" s="70"/>
      <c r="H509" s="70"/>
      <c r="I509" s="70"/>
      <c r="J509" s="55"/>
      <c r="K509" s="55"/>
      <c r="L509" s="55"/>
      <c r="M509" s="55"/>
      <c r="N509" s="55"/>
      <c r="O509" s="55"/>
      <c r="P509" s="55"/>
      <c r="Q509" s="55"/>
      <c r="R509" s="55"/>
      <c r="S509" s="45"/>
      <c r="T509" s="45"/>
      <c r="U509" s="45"/>
      <c r="V509" s="45"/>
      <c r="W509" s="45"/>
      <c r="X509" s="45"/>
      <c r="AH509" s="35"/>
      <c r="AI509" s="35"/>
      <c r="IW509" s="45"/>
      <c r="IX509" s="45"/>
    </row>
    <row r="510" spans="1:258" x14ac:dyDescent="0.3">
      <c r="A510" s="45" t="str">
        <f t="shared" si="14"/>
        <v/>
      </c>
      <c r="D510" s="69"/>
      <c r="E510" s="72"/>
      <c r="F510" s="72"/>
      <c r="G510" s="70"/>
      <c r="H510" s="70"/>
      <c r="I510" s="70"/>
      <c r="J510" s="55"/>
      <c r="K510" s="55"/>
      <c r="L510" s="55"/>
      <c r="M510" s="55"/>
      <c r="N510" s="55"/>
      <c r="O510" s="55"/>
      <c r="P510" s="55"/>
      <c r="Q510" s="55"/>
      <c r="R510" s="55"/>
      <c r="S510" s="45"/>
      <c r="T510" s="45"/>
      <c r="U510" s="45"/>
      <c r="V510" s="45"/>
      <c r="W510" s="45"/>
      <c r="X510" s="45"/>
      <c r="AH510" s="35"/>
      <c r="AI510" s="35"/>
      <c r="IW510" s="45"/>
      <c r="IX510" s="45"/>
    </row>
    <row r="511" spans="1:258" x14ac:dyDescent="0.3">
      <c r="A511" s="45" t="str">
        <f t="shared" si="14"/>
        <v/>
      </c>
      <c r="D511" s="69"/>
      <c r="E511" s="72"/>
      <c r="F511" s="72"/>
      <c r="G511" s="70"/>
      <c r="H511" s="70"/>
      <c r="I511" s="70"/>
      <c r="J511" s="55"/>
      <c r="K511" s="55"/>
      <c r="L511" s="55"/>
      <c r="M511" s="55"/>
      <c r="N511" s="55"/>
      <c r="O511" s="55"/>
      <c r="P511" s="55"/>
      <c r="Q511" s="55"/>
      <c r="R511" s="55"/>
      <c r="S511" s="45"/>
      <c r="T511" s="45"/>
      <c r="U511" s="45"/>
      <c r="V511" s="45"/>
      <c r="W511" s="45"/>
      <c r="X511" s="45"/>
      <c r="AH511" s="35"/>
      <c r="AI511" s="35"/>
      <c r="IW511" s="45"/>
      <c r="IX511" s="45"/>
    </row>
    <row r="512" spans="1:258" x14ac:dyDescent="0.3">
      <c r="A512" s="45" t="str">
        <f t="shared" si="14"/>
        <v/>
      </c>
      <c r="D512" s="69"/>
      <c r="E512" s="72"/>
      <c r="F512" s="72"/>
      <c r="G512" s="70"/>
      <c r="H512" s="70"/>
      <c r="I512" s="70"/>
      <c r="J512" s="55"/>
      <c r="K512" s="55"/>
      <c r="L512" s="55"/>
      <c r="M512" s="55"/>
      <c r="N512" s="55"/>
      <c r="O512" s="55"/>
      <c r="P512" s="55"/>
      <c r="Q512" s="55"/>
      <c r="R512" s="55"/>
      <c r="S512" s="45"/>
      <c r="T512" s="45"/>
      <c r="U512" s="45"/>
      <c r="V512" s="45"/>
      <c r="W512" s="45"/>
      <c r="X512" s="45"/>
      <c r="AH512" s="35"/>
      <c r="AI512" s="35"/>
      <c r="IW512" s="45"/>
      <c r="IX512" s="45"/>
    </row>
    <row r="513" spans="1:258" x14ac:dyDescent="0.3">
      <c r="A513" s="45" t="str">
        <f t="shared" si="14"/>
        <v/>
      </c>
      <c r="D513" s="69"/>
      <c r="E513" s="72"/>
      <c r="F513" s="72"/>
      <c r="G513" s="70"/>
      <c r="H513" s="70"/>
      <c r="I513" s="70"/>
      <c r="J513" s="55"/>
      <c r="K513" s="55"/>
      <c r="L513" s="55"/>
      <c r="M513" s="55"/>
      <c r="N513" s="55"/>
      <c r="O513" s="55"/>
      <c r="P513" s="55"/>
      <c r="Q513" s="55"/>
      <c r="R513" s="55"/>
      <c r="S513" s="45"/>
      <c r="T513" s="45"/>
      <c r="U513" s="45"/>
      <c r="V513" s="45"/>
      <c r="W513" s="45"/>
      <c r="X513" s="45"/>
      <c r="AH513" s="35"/>
      <c r="AI513" s="35"/>
      <c r="IW513" s="45"/>
      <c r="IX513" s="45"/>
    </row>
    <row r="514" spans="1:258" x14ac:dyDescent="0.3">
      <c r="A514" s="45" t="str">
        <f t="shared" si="14"/>
        <v/>
      </c>
      <c r="D514" s="69"/>
      <c r="E514" s="72"/>
      <c r="F514" s="72"/>
      <c r="G514" s="70"/>
      <c r="H514" s="70"/>
      <c r="I514" s="70"/>
      <c r="J514" s="55"/>
      <c r="K514" s="55"/>
      <c r="L514" s="55"/>
      <c r="M514" s="55"/>
      <c r="N514" s="55"/>
      <c r="O514" s="55"/>
      <c r="P514" s="55"/>
      <c r="Q514" s="55"/>
      <c r="R514" s="55"/>
      <c r="S514" s="45"/>
      <c r="T514" s="45"/>
      <c r="U514" s="45"/>
      <c r="V514" s="45"/>
      <c r="W514" s="45"/>
      <c r="X514" s="45"/>
      <c r="AH514" s="35"/>
      <c r="AI514" s="35"/>
      <c r="IW514" s="45"/>
      <c r="IX514" s="45"/>
    </row>
    <row r="515" spans="1:258" x14ac:dyDescent="0.3">
      <c r="A515" s="45" t="str">
        <f t="shared" si="14"/>
        <v/>
      </c>
      <c r="D515" s="69"/>
      <c r="E515" s="72"/>
      <c r="F515" s="72"/>
      <c r="G515" s="70"/>
      <c r="H515" s="70"/>
      <c r="I515" s="70"/>
      <c r="J515" s="55"/>
      <c r="K515" s="55"/>
      <c r="L515" s="55"/>
      <c r="M515" s="55"/>
      <c r="N515" s="55"/>
      <c r="O515" s="55"/>
      <c r="P515" s="55"/>
      <c r="Q515" s="55"/>
      <c r="R515" s="55"/>
      <c r="S515" s="45"/>
      <c r="T515" s="45"/>
      <c r="U515" s="45"/>
      <c r="V515" s="45"/>
      <c r="W515" s="45"/>
      <c r="X515" s="45"/>
      <c r="AH515" s="35"/>
      <c r="AI515" s="35"/>
      <c r="IW515" s="45"/>
      <c r="IX515" s="45"/>
    </row>
    <row r="516" spans="1:258" x14ac:dyDescent="0.3">
      <c r="A516" s="45" t="str">
        <f t="shared" si="14"/>
        <v/>
      </c>
      <c r="D516" s="69"/>
      <c r="E516" s="72"/>
      <c r="F516" s="72"/>
      <c r="G516" s="70"/>
      <c r="H516" s="70"/>
      <c r="I516" s="70"/>
      <c r="J516" s="55"/>
      <c r="K516" s="55"/>
      <c r="L516" s="55"/>
      <c r="M516" s="55"/>
      <c r="N516" s="55"/>
      <c r="O516" s="55"/>
      <c r="P516" s="55"/>
      <c r="Q516" s="55"/>
      <c r="R516" s="55"/>
      <c r="S516" s="45"/>
      <c r="T516" s="45"/>
      <c r="U516" s="45"/>
      <c r="V516" s="45"/>
      <c r="W516" s="45"/>
      <c r="X516" s="45"/>
      <c r="AH516" s="35"/>
      <c r="AI516" s="35"/>
      <c r="IW516" s="45"/>
      <c r="IX516" s="45"/>
    </row>
    <row r="517" spans="1:258" x14ac:dyDescent="0.3">
      <c r="A517" s="45" t="str">
        <f t="shared" si="14"/>
        <v/>
      </c>
      <c r="D517" s="69"/>
      <c r="E517" s="72"/>
      <c r="F517" s="72"/>
      <c r="G517" s="70"/>
      <c r="H517" s="70"/>
      <c r="I517" s="70"/>
      <c r="J517" s="55"/>
      <c r="K517" s="55"/>
      <c r="L517" s="55"/>
      <c r="M517" s="55"/>
      <c r="N517" s="55"/>
      <c r="O517" s="55"/>
      <c r="P517" s="55"/>
      <c r="Q517" s="55"/>
      <c r="R517" s="55"/>
      <c r="S517" s="45"/>
      <c r="T517" s="45"/>
      <c r="U517" s="45"/>
      <c r="V517" s="45"/>
      <c r="W517" s="45"/>
      <c r="X517" s="45"/>
      <c r="AH517" s="35"/>
      <c r="AI517" s="35"/>
      <c r="IW517" s="45"/>
      <c r="IX517" s="45"/>
    </row>
    <row r="518" spans="1:258" x14ac:dyDescent="0.3">
      <c r="A518" s="45" t="str">
        <f t="shared" si="14"/>
        <v/>
      </c>
      <c r="D518" s="69"/>
      <c r="E518" s="72"/>
      <c r="F518" s="72"/>
      <c r="G518" s="70"/>
      <c r="H518" s="70"/>
      <c r="I518" s="70"/>
      <c r="J518" s="55"/>
      <c r="K518" s="55"/>
      <c r="L518" s="55"/>
      <c r="M518" s="55"/>
      <c r="N518" s="55"/>
      <c r="O518" s="55"/>
      <c r="P518" s="55"/>
      <c r="Q518" s="55"/>
      <c r="R518" s="55"/>
      <c r="S518" s="45"/>
      <c r="T518" s="45"/>
      <c r="U518" s="45"/>
      <c r="V518" s="45"/>
      <c r="W518" s="45"/>
      <c r="X518" s="45"/>
      <c r="AH518" s="35"/>
      <c r="AI518" s="35"/>
      <c r="IW518" s="45"/>
      <c r="IX518" s="45"/>
    </row>
    <row r="519" spans="1:258" x14ac:dyDescent="0.3">
      <c r="A519" s="45" t="str">
        <f t="shared" si="14"/>
        <v/>
      </c>
      <c r="D519" s="69"/>
      <c r="E519" s="72"/>
      <c r="F519" s="72"/>
      <c r="G519" s="70"/>
      <c r="H519" s="70"/>
      <c r="I519" s="70"/>
      <c r="J519" s="55"/>
      <c r="K519" s="55"/>
      <c r="L519" s="55"/>
      <c r="M519" s="55"/>
      <c r="N519" s="55"/>
      <c r="O519" s="55"/>
      <c r="P519" s="55"/>
      <c r="Q519" s="55"/>
      <c r="R519" s="55"/>
      <c r="S519" s="45"/>
      <c r="T519" s="45"/>
      <c r="U519" s="45"/>
      <c r="V519" s="45"/>
      <c r="W519" s="45"/>
      <c r="X519" s="45"/>
      <c r="AH519" s="35"/>
      <c r="AI519" s="35"/>
      <c r="IW519" s="45"/>
      <c r="IX519" s="45"/>
    </row>
    <row r="520" spans="1:258" x14ac:dyDescent="0.3">
      <c r="A520" s="45" t="str">
        <f t="shared" si="14"/>
        <v/>
      </c>
      <c r="D520" s="69"/>
      <c r="E520" s="72"/>
      <c r="F520" s="72"/>
      <c r="G520" s="70"/>
      <c r="H520" s="70"/>
      <c r="I520" s="70"/>
      <c r="J520" s="55"/>
      <c r="K520" s="55"/>
      <c r="L520" s="55"/>
      <c r="M520" s="55"/>
      <c r="N520" s="55"/>
      <c r="O520" s="55"/>
      <c r="P520" s="55"/>
      <c r="Q520" s="55"/>
      <c r="R520" s="55"/>
      <c r="S520" s="45"/>
      <c r="T520" s="45"/>
      <c r="U520" s="45"/>
      <c r="V520" s="45"/>
      <c r="W520" s="45"/>
      <c r="X520" s="45"/>
      <c r="AH520" s="35"/>
      <c r="AI520" s="35"/>
      <c r="IW520" s="45"/>
      <c r="IX520" s="45"/>
    </row>
    <row r="521" spans="1:258" x14ac:dyDescent="0.3">
      <c r="A521" s="45" t="str">
        <f t="shared" si="14"/>
        <v/>
      </c>
      <c r="D521" s="69"/>
      <c r="E521" s="72"/>
      <c r="F521" s="72"/>
      <c r="G521" s="70"/>
      <c r="H521" s="70"/>
      <c r="I521" s="70"/>
      <c r="J521" s="55"/>
      <c r="K521" s="55"/>
      <c r="L521" s="55"/>
      <c r="M521" s="55"/>
      <c r="N521" s="55"/>
      <c r="O521" s="55"/>
      <c r="P521" s="55"/>
      <c r="Q521" s="55"/>
      <c r="R521" s="55"/>
      <c r="S521" s="45"/>
      <c r="T521" s="45"/>
      <c r="U521" s="45"/>
      <c r="V521" s="45"/>
      <c r="W521" s="45"/>
      <c r="X521" s="45"/>
      <c r="AH521" s="35"/>
      <c r="AI521" s="35"/>
      <c r="IW521" s="45"/>
      <c r="IX521" s="45"/>
    </row>
    <row r="522" spans="1:258" x14ac:dyDescent="0.3">
      <c r="A522" s="45" t="str">
        <f t="shared" si="14"/>
        <v/>
      </c>
      <c r="D522" s="69"/>
      <c r="E522" s="72"/>
      <c r="F522" s="72"/>
      <c r="G522" s="70"/>
      <c r="H522" s="70"/>
      <c r="I522" s="70"/>
      <c r="J522" s="55"/>
      <c r="K522" s="55"/>
      <c r="L522" s="55"/>
      <c r="M522" s="55"/>
      <c r="N522" s="55"/>
      <c r="O522" s="55"/>
      <c r="P522" s="55"/>
      <c r="Q522" s="55"/>
      <c r="R522" s="55"/>
      <c r="S522" s="45"/>
      <c r="T522" s="45"/>
      <c r="U522" s="45"/>
      <c r="V522" s="45"/>
      <c r="W522" s="45"/>
      <c r="X522" s="45"/>
      <c r="AH522" s="35"/>
      <c r="AI522" s="35"/>
      <c r="IW522" s="45"/>
      <c r="IX522" s="45"/>
    </row>
    <row r="523" spans="1:258" x14ac:dyDescent="0.3">
      <c r="A523" s="45" t="str">
        <f t="shared" si="14"/>
        <v/>
      </c>
      <c r="D523" s="69"/>
      <c r="E523" s="72"/>
      <c r="F523" s="72"/>
      <c r="G523" s="70"/>
      <c r="H523" s="70"/>
      <c r="I523" s="70"/>
      <c r="J523" s="55"/>
      <c r="K523" s="55"/>
      <c r="L523" s="55"/>
      <c r="M523" s="55"/>
      <c r="N523" s="55"/>
      <c r="O523" s="55"/>
      <c r="P523" s="55"/>
      <c r="Q523" s="55"/>
      <c r="R523" s="55"/>
      <c r="S523" s="45"/>
      <c r="T523" s="45"/>
      <c r="U523" s="45"/>
      <c r="V523" s="45"/>
      <c r="W523" s="45"/>
      <c r="X523" s="45"/>
      <c r="AH523" s="35"/>
      <c r="AI523" s="35"/>
      <c r="IW523" s="45"/>
      <c r="IX523" s="45"/>
    </row>
    <row r="524" spans="1:258" x14ac:dyDescent="0.3">
      <c r="A524" s="45" t="str">
        <f t="shared" si="14"/>
        <v/>
      </c>
      <c r="D524" s="69"/>
      <c r="E524" s="72"/>
      <c r="F524" s="72"/>
      <c r="G524" s="70"/>
      <c r="H524" s="70"/>
      <c r="I524" s="70"/>
      <c r="J524" s="55"/>
      <c r="K524" s="55"/>
      <c r="L524" s="55"/>
      <c r="M524" s="55"/>
      <c r="N524" s="55"/>
      <c r="O524" s="55"/>
      <c r="P524" s="55"/>
      <c r="Q524" s="55"/>
      <c r="R524" s="55"/>
      <c r="S524" s="45"/>
      <c r="T524" s="45"/>
      <c r="U524" s="45"/>
      <c r="V524" s="45"/>
      <c r="W524" s="45"/>
      <c r="X524" s="45"/>
      <c r="AH524" s="35"/>
      <c r="AI524" s="35"/>
      <c r="IW524" s="45"/>
      <c r="IX524" s="45"/>
    </row>
    <row r="525" spans="1:258" x14ac:dyDescent="0.3">
      <c r="A525" s="45" t="str">
        <f t="shared" si="14"/>
        <v/>
      </c>
      <c r="D525" s="69"/>
      <c r="E525" s="72"/>
      <c r="F525" s="72"/>
      <c r="G525" s="70"/>
      <c r="H525" s="70"/>
      <c r="I525" s="70"/>
      <c r="J525" s="55"/>
      <c r="K525" s="55"/>
      <c r="L525" s="55"/>
      <c r="M525" s="55"/>
      <c r="N525" s="55"/>
      <c r="O525" s="55"/>
      <c r="P525" s="55"/>
      <c r="Q525" s="55"/>
      <c r="R525" s="55"/>
      <c r="S525" s="45"/>
      <c r="T525" s="45"/>
      <c r="U525" s="45"/>
      <c r="V525" s="45"/>
      <c r="W525" s="45"/>
      <c r="X525" s="45"/>
      <c r="AH525" s="35"/>
      <c r="AI525" s="35"/>
      <c r="IW525" s="45"/>
      <c r="IX525" s="45"/>
    </row>
    <row r="526" spans="1:258" x14ac:dyDescent="0.3">
      <c r="A526" s="45" t="str">
        <f t="shared" si="14"/>
        <v/>
      </c>
      <c r="D526" s="69"/>
      <c r="E526" s="72"/>
      <c r="F526" s="72"/>
      <c r="G526" s="70"/>
      <c r="H526" s="70"/>
      <c r="I526" s="70"/>
      <c r="J526" s="55"/>
      <c r="K526" s="55"/>
      <c r="L526" s="55"/>
      <c r="M526" s="55"/>
      <c r="N526" s="55"/>
      <c r="O526" s="55"/>
      <c r="P526" s="55"/>
      <c r="Q526" s="55"/>
      <c r="R526" s="55"/>
      <c r="S526" s="45"/>
      <c r="T526" s="45"/>
      <c r="U526" s="45"/>
      <c r="V526" s="45"/>
      <c r="W526" s="45"/>
      <c r="X526" s="45"/>
      <c r="AH526" s="35"/>
      <c r="AI526" s="35"/>
      <c r="IW526" s="45"/>
      <c r="IX526" s="45"/>
    </row>
    <row r="527" spans="1:258" x14ac:dyDescent="0.3">
      <c r="A527" s="45" t="str">
        <f t="shared" si="14"/>
        <v/>
      </c>
      <c r="D527" s="69"/>
      <c r="E527" s="72"/>
      <c r="F527" s="72"/>
      <c r="G527" s="70"/>
      <c r="H527" s="70"/>
      <c r="I527" s="70"/>
      <c r="J527" s="55"/>
      <c r="K527" s="55"/>
      <c r="L527" s="55"/>
      <c r="M527" s="55"/>
      <c r="N527" s="55"/>
      <c r="O527" s="55"/>
      <c r="P527" s="55"/>
      <c r="Q527" s="55"/>
      <c r="R527" s="55"/>
      <c r="S527" s="45"/>
      <c r="T527" s="45"/>
      <c r="U527" s="45"/>
      <c r="V527" s="45"/>
      <c r="W527" s="45"/>
      <c r="X527" s="45"/>
      <c r="AH527" s="35"/>
      <c r="AI527" s="35"/>
      <c r="IW527" s="45"/>
      <c r="IX527" s="45"/>
    </row>
    <row r="528" spans="1:258" x14ac:dyDescent="0.3">
      <c r="A528" s="45" t="str">
        <f t="shared" si="14"/>
        <v/>
      </c>
      <c r="D528" s="69"/>
      <c r="E528" s="72"/>
      <c r="F528" s="72"/>
      <c r="G528" s="70"/>
      <c r="H528" s="70"/>
      <c r="I528" s="70"/>
      <c r="J528" s="55"/>
      <c r="K528" s="55"/>
      <c r="L528" s="55"/>
      <c r="M528" s="55"/>
      <c r="N528" s="55"/>
      <c r="O528" s="55"/>
      <c r="P528" s="55"/>
      <c r="Q528" s="55"/>
      <c r="R528" s="55"/>
      <c r="S528" s="45"/>
      <c r="T528" s="45"/>
      <c r="U528" s="45"/>
      <c r="V528" s="45"/>
      <c r="W528" s="45"/>
      <c r="X528" s="45"/>
      <c r="AH528" s="35"/>
      <c r="AI528" s="35"/>
      <c r="IW528" s="45"/>
      <c r="IX528" s="45"/>
    </row>
    <row r="529" spans="1:258" x14ac:dyDescent="0.3">
      <c r="A529" s="45" t="str">
        <f t="shared" si="14"/>
        <v/>
      </c>
      <c r="D529" s="69"/>
      <c r="E529" s="72"/>
      <c r="F529" s="72"/>
      <c r="G529" s="70"/>
      <c r="H529" s="70"/>
      <c r="I529" s="70"/>
      <c r="J529" s="55"/>
      <c r="K529" s="55"/>
      <c r="L529" s="55"/>
      <c r="M529" s="55"/>
      <c r="N529" s="55"/>
      <c r="O529" s="55"/>
      <c r="P529" s="55"/>
      <c r="Q529" s="55"/>
      <c r="R529" s="55"/>
      <c r="S529" s="45"/>
      <c r="T529" s="45"/>
      <c r="U529" s="45"/>
      <c r="V529" s="45"/>
      <c r="W529" s="45"/>
      <c r="X529" s="45"/>
      <c r="AH529" s="35"/>
      <c r="AI529" s="35"/>
      <c r="IW529" s="45"/>
      <c r="IX529" s="45"/>
    </row>
    <row r="530" spans="1:258" x14ac:dyDescent="0.3">
      <c r="A530" s="45" t="str">
        <f t="shared" si="14"/>
        <v/>
      </c>
      <c r="D530" s="69"/>
      <c r="E530" s="72"/>
      <c r="F530" s="72"/>
      <c r="G530" s="70"/>
      <c r="H530" s="70"/>
      <c r="I530" s="70"/>
      <c r="J530" s="55"/>
      <c r="K530" s="55"/>
      <c r="L530" s="55"/>
      <c r="M530" s="55"/>
      <c r="N530" s="55"/>
      <c r="O530" s="55"/>
      <c r="P530" s="55"/>
      <c r="Q530" s="55"/>
      <c r="R530" s="55"/>
      <c r="S530" s="45"/>
      <c r="T530" s="45"/>
      <c r="U530" s="45"/>
      <c r="V530" s="45"/>
      <c r="W530" s="45"/>
      <c r="X530" s="45"/>
      <c r="AH530" s="35"/>
      <c r="AI530" s="35"/>
      <c r="IW530" s="45"/>
      <c r="IX530" s="45"/>
    </row>
    <row r="531" spans="1:258" x14ac:dyDescent="0.3">
      <c r="A531" s="45" t="str">
        <f t="shared" si="14"/>
        <v/>
      </c>
      <c r="D531" s="69"/>
      <c r="E531" s="72"/>
      <c r="F531" s="72"/>
      <c r="G531" s="70"/>
      <c r="H531" s="70"/>
      <c r="I531" s="70"/>
      <c r="J531" s="55"/>
      <c r="K531" s="55"/>
      <c r="L531" s="55"/>
      <c r="M531" s="55"/>
      <c r="N531" s="55"/>
      <c r="O531" s="55"/>
      <c r="P531" s="55"/>
      <c r="Q531" s="55"/>
      <c r="R531" s="55"/>
      <c r="S531" s="45"/>
      <c r="T531" s="45"/>
      <c r="U531" s="45"/>
      <c r="V531" s="45"/>
      <c r="W531" s="45"/>
      <c r="X531" s="45"/>
      <c r="AH531" s="35"/>
      <c r="AI531" s="35"/>
      <c r="IW531" s="45"/>
      <c r="IX531" s="45"/>
    </row>
    <row r="532" spans="1:258" x14ac:dyDescent="0.3">
      <c r="A532" s="45" t="str">
        <f t="shared" si="14"/>
        <v/>
      </c>
      <c r="D532" s="69"/>
      <c r="E532" s="72"/>
      <c r="F532" s="72"/>
      <c r="G532" s="70"/>
      <c r="H532" s="70"/>
      <c r="I532" s="70"/>
      <c r="J532" s="55"/>
      <c r="K532" s="55"/>
      <c r="L532" s="55"/>
      <c r="M532" s="55"/>
      <c r="N532" s="55"/>
      <c r="O532" s="55"/>
      <c r="P532" s="55"/>
      <c r="Q532" s="55"/>
      <c r="R532" s="55"/>
      <c r="S532" s="45"/>
      <c r="T532" s="45"/>
      <c r="U532" s="45"/>
      <c r="V532" s="45"/>
      <c r="W532" s="45"/>
      <c r="X532" s="45"/>
      <c r="AH532" s="35"/>
      <c r="AI532" s="35"/>
      <c r="IW532" s="45"/>
      <c r="IX532" s="45"/>
    </row>
    <row r="533" spans="1:258" x14ac:dyDescent="0.3">
      <c r="A533" s="45" t="str">
        <f t="shared" si="14"/>
        <v/>
      </c>
      <c r="D533" s="69"/>
      <c r="E533" s="72"/>
      <c r="F533" s="72"/>
      <c r="G533" s="70"/>
      <c r="H533" s="70"/>
      <c r="I533" s="70"/>
      <c r="J533" s="55"/>
      <c r="K533" s="55"/>
      <c r="L533" s="55"/>
      <c r="M533" s="55"/>
      <c r="N533" s="55"/>
      <c r="O533" s="55"/>
      <c r="P533" s="55"/>
      <c r="Q533" s="55"/>
      <c r="R533" s="55"/>
      <c r="S533" s="45"/>
      <c r="T533" s="45"/>
      <c r="U533" s="45"/>
      <c r="V533" s="45"/>
      <c r="W533" s="45"/>
      <c r="X533" s="45"/>
      <c r="AH533" s="35"/>
      <c r="AI533" s="35"/>
      <c r="IW533" s="45"/>
      <c r="IX533" s="45"/>
    </row>
    <row r="534" spans="1:258" x14ac:dyDescent="0.3">
      <c r="A534" s="45" t="str">
        <f t="shared" si="14"/>
        <v/>
      </c>
      <c r="D534" s="69"/>
      <c r="E534" s="72"/>
      <c r="F534" s="72"/>
      <c r="G534" s="70"/>
      <c r="H534" s="70"/>
      <c r="I534" s="70"/>
      <c r="J534" s="55"/>
      <c r="K534" s="55"/>
      <c r="L534" s="55"/>
      <c r="M534" s="55"/>
      <c r="N534" s="55"/>
      <c r="O534" s="55"/>
      <c r="P534" s="55"/>
      <c r="Q534" s="55"/>
      <c r="R534" s="55"/>
      <c r="S534" s="45"/>
      <c r="T534" s="45"/>
      <c r="U534" s="45"/>
      <c r="V534" s="45"/>
      <c r="W534" s="45"/>
      <c r="X534" s="45"/>
      <c r="AH534" s="35"/>
      <c r="AI534" s="35"/>
      <c r="IW534" s="45"/>
      <c r="IX534" s="45"/>
    </row>
    <row r="535" spans="1:258" x14ac:dyDescent="0.3">
      <c r="A535" s="45" t="str">
        <f t="shared" si="14"/>
        <v/>
      </c>
      <c r="D535" s="69"/>
      <c r="E535" s="72"/>
      <c r="F535" s="72"/>
      <c r="G535" s="70"/>
      <c r="H535" s="70"/>
      <c r="I535" s="70"/>
      <c r="J535" s="55"/>
      <c r="K535" s="55"/>
      <c r="L535" s="55"/>
      <c r="M535" s="55"/>
      <c r="N535" s="55"/>
      <c r="O535" s="55"/>
      <c r="P535" s="55"/>
      <c r="Q535" s="55"/>
      <c r="R535" s="55"/>
      <c r="S535" s="45"/>
      <c r="T535" s="45"/>
      <c r="U535" s="45"/>
      <c r="V535" s="45"/>
      <c r="W535" s="45"/>
      <c r="X535" s="45"/>
      <c r="AH535" s="35"/>
      <c r="AI535" s="35"/>
      <c r="IW535" s="45"/>
      <c r="IX535" s="45"/>
    </row>
    <row r="536" spans="1:258" x14ac:dyDescent="0.3">
      <c r="A536" s="45" t="str">
        <f t="shared" si="14"/>
        <v/>
      </c>
      <c r="D536" s="69"/>
      <c r="E536" s="72"/>
      <c r="F536" s="72"/>
      <c r="G536" s="70"/>
      <c r="H536" s="70"/>
      <c r="I536" s="70"/>
      <c r="J536" s="55"/>
      <c r="K536" s="55"/>
      <c r="L536" s="55"/>
      <c r="M536" s="55"/>
      <c r="N536" s="55"/>
      <c r="O536" s="55"/>
      <c r="P536" s="55"/>
      <c r="Q536" s="55"/>
      <c r="R536" s="55"/>
      <c r="S536" s="45"/>
      <c r="T536" s="45"/>
      <c r="U536" s="45"/>
      <c r="V536" s="45"/>
      <c r="W536" s="45"/>
      <c r="X536" s="45"/>
      <c r="AH536" s="35"/>
      <c r="AI536" s="35"/>
      <c r="IW536" s="45"/>
      <c r="IX536" s="45"/>
    </row>
    <row r="537" spans="1:258" x14ac:dyDescent="0.3">
      <c r="A537" s="45" t="str">
        <f t="shared" si="14"/>
        <v/>
      </c>
      <c r="D537" s="69"/>
      <c r="E537" s="72"/>
      <c r="F537" s="72"/>
      <c r="G537" s="70"/>
      <c r="H537" s="70"/>
      <c r="I537" s="70"/>
      <c r="J537" s="55"/>
      <c r="K537" s="55"/>
      <c r="L537" s="55"/>
      <c r="M537" s="55"/>
      <c r="N537" s="55"/>
      <c r="O537" s="55"/>
      <c r="P537" s="55"/>
      <c r="Q537" s="55"/>
      <c r="R537" s="55"/>
      <c r="S537" s="45"/>
      <c r="T537" s="45"/>
      <c r="U537" s="45"/>
      <c r="V537" s="45"/>
      <c r="W537" s="45"/>
      <c r="X537" s="45"/>
      <c r="AH537" s="35"/>
      <c r="AI537" s="35"/>
      <c r="IW537" s="45"/>
      <c r="IX537" s="45"/>
    </row>
    <row r="538" spans="1:258" x14ac:dyDescent="0.3">
      <c r="A538" s="45" t="str">
        <f t="shared" si="14"/>
        <v/>
      </c>
      <c r="D538" s="69"/>
      <c r="E538" s="72"/>
      <c r="F538" s="72"/>
      <c r="G538" s="70"/>
      <c r="H538" s="70"/>
      <c r="I538" s="70"/>
      <c r="J538" s="55"/>
      <c r="K538" s="55"/>
      <c r="L538" s="55"/>
      <c r="M538" s="55"/>
      <c r="N538" s="55"/>
      <c r="O538" s="55"/>
      <c r="P538" s="55"/>
      <c r="Q538" s="55"/>
      <c r="R538" s="55"/>
      <c r="S538" s="45"/>
      <c r="T538" s="45"/>
      <c r="U538" s="45"/>
      <c r="V538" s="45"/>
      <c r="W538" s="45"/>
      <c r="X538" s="45"/>
      <c r="AH538" s="35"/>
      <c r="AI538" s="35"/>
      <c r="IW538" s="45"/>
      <c r="IX538" s="45"/>
    </row>
    <row r="539" spans="1:258" x14ac:dyDescent="0.3">
      <c r="A539" s="45" t="str">
        <f t="shared" si="14"/>
        <v/>
      </c>
      <c r="D539" s="69"/>
      <c r="E539" s="72"/>
      <c r="F539" s="72"/>
      <c r="G539" s="70"/>
      <c r="H539" s="70"/>
      <c r="I539" s="70"/>
      <c r="J539" s="55"/>
      <c r="K539" s="55"/>
      <c r="L539" s="55"/>
      <c r="M539" s="55"/>
      <c r="N539" s="55"/>
      <c r="O539" s="55"/>
      <c r="P539" s="55"/>
      <c r="Q539" s="55"/>
      <c r="R539" s="55"/>
      <c r="S539" s="45"/>
      <c r="T539" s="45"/>
      <c r="U539" s="45"/>
      <c r="V539" s="45"/>
      <c r="W539" s="45"/>
      <c r="X539" s="45"/>
      <c r="AH539" s="35"/>
      <c r="AI539" s="35"/>
      <c r="IW539" s="45"/>
      <c r="IX539" s="45"/>
    </row>
    <row r="540" spans="1:258" x14ac:dyDescent="0.3">
      <c r="A540" s="45" t="str">
        <f t="shared" si="14"/>
        <v/>
      </c>
      <c r="D540" s="69"/>
      <c r="E540" s="72"/>
      <c r="F540" s="72"/>
      <c r="G540" s="70"/>
      <c r="H540" s="70"/>
      <c r="I540" s="70"/>
      <c r="J540" s="55"/>
      <c r="K540" s="55"/>
      <c r="L540" s="55"/>
      <c r="M540" s="55"/>
      <c r="N540" s="55"/>
      <c r="O540" s="55"/>
      <c r="P540" s="55"/>
      <c r="Q540" s="55"/>
      <c r="R540" s="55"/>
      <c r="S540" s="45"/>
      <c r="T540" s="45"/>
      <c r="U540" s="45"/>
      <c r="V540" s="45"/>
      <c r="W540" s="45"/>
      <c r="X540" s="45"/>
      <c r="AH540" s="35"/>
      <c r="AI540" s="35"/>
      <c r="IW540" s="45"/>
      <c r="IX540" s="45"/>
    </row>
    <row r="541" spans="1:258" x14ac:dyDescent="0.3">
      <c r="A541" s="45" t="str">
        <f t="shared" si="14"/>
        <v/>
      </c>
      <c r="D541" s="69"/>
      <c r="E541" s="72"/>
      <c r="F541" s="72"/>
      <c r="G541" s="70"/>
      <c r="H541" s="70"/>
      <c r="I541" s="70"/>
      <c r="J541" s="55"/>
      <c r="K541" s="55"/>
      <c r="L541" s="55"/>
      <c r="M541" s="55"/>
      <c r="N541" s="55"/>
      <c r="O541" s="55"/>
      <c r="P541" s="55"/>
      <c r="Q541" s="55"/>
      <c r="R541" s="55"/>
      <c r="S541" s="45"/>
      <c r="T541" s="45"/>
      <c r="U541" s="45"/>
      <c r="V541" s="45"/>
      <c r="W541" s="45"/>
      <c r="X541" s="45"/>
      <c r="AH541" s="35"/>
      <c r="AI541" s="35"/>
      <c r="IW541" s="45"/>
      <c r="IX541" s="45"/>
    </row>
    <row r="542" spans="1:258" x14ac:dyDescent="0.3">
      <c r="A542" s="45" t="str">
        <f t="shared" si="14"/>
        <v/>
      </c>
      <c r="D542" s="69"/>
      <c r="E542" s="72"/>
      <c r="F542" s="72"/>
      <c r="G542" s="70"/>
      <c r="H542" s="70"/>
      <c r="I542" s="70"/>
      <c r="J542" s="55"/>
      <c r="K542" s="55"/>
      <c r="L542" s="55"/>
      <c r="M542" s="55"/>
      <c r="N542" s="55"/>
      <c r="O542" s="55"/>
      <c r="P542" s="55"/>
      <c r="Q542" s="55"/>
      <c r="R542" s="55"/>
      <c r="S542" s="45"/>
      <c r="T542" s="45"/>
      <c r="U542" s="45"/>
      <c r="V542" s="45"/>
      <c r="W542" s="45"/>
      <c r="X542" s="45"/>
      <c r="AH542" s="35"/>
      <c r="AI542" s="35"/>
      <c r="IW542" s="45"/>
      <c r="IX542" s="45"/>
    </row>
    <row r="543" spans="1:258" x14ac:dyDescent="0.3">
      <c r="A543" s="45" t="str">
        <f t="shared" si="14"/>
        <v/>
      </c>
      <c r="D543" s="69"/>
      <c r="E543" s="72"/>
      <c r="F543" s="72"/>
      <c r="G543" s="70"/>
      <c r="H543" s="70"/>
      <c r="I543" s="70"/>
      <c r="J543" s="55"/>
      <c r="K543" s="55"/>
      <c r="L543" s="55"/>
      <c r="M543" s="55"/>
      <c r="N543" s="55"/>
      <c r="O543" s="55"/>
      <c r="P543" s="55"/>
      <c r="Q543" s="55"/>
      <c r="R543" s="55"/>
      <c r="S543" s="45"/>
      <c r="T543" s="45"/>
      <c r="U543" s="45"/>
      <c r="V543" s="45"/>
      <c r="W543" s="45"/>
      <c r="X543" s="45"/>
      <c r="AH543" s="35"/>
      <c r="AI543" s="35"/>
      <c r="IW543" s="45"/>
      <c r="IX543" s="45"/>
    </row>
    <row r="544" spans="1:258" x14ac:dyDescent="0.3">
      <c r="A544" s="45" t="str">
        <f t="shared" si="14"/>
        <v/>
      </c>
      <c r="D544" s="69"/>
      <c r="E544" s="72"/>
      <c r="F544" s="72"/>
      <c r="G544" s="70"/>
      <c r="H544" s="70"/>
      <c r="I544" s="70"/>
      <c r="J544" s="55"/>
      <c r="K544" s="55"/>
      <c r="L544" s="55"/>
      <c r="M544" s="55"/>
      <c r="N544" s="55"/>
      <c r="O544" s="55"/>
      <c r="P544" s="55"/>
      <c r="Q544" s="55"/>
      <c r="R544" s="55"/>
      <c r="S544" s="45"/>
      <c r="T544" s="45"/>
      <c r="U544" s="45"/>
      <c r="V544" s="45"/>
      <c r="W544" s="45"/>
      <c r="X544" s="45"/>
      <c r="AH544" s="35"/>
      <c r="AI544" s="35"/>
      <c r="IW544" s="45"/>
      <c r="IX544" s="45"/>
    </row>
    <row r="545" spans="1:258" x14ac:dyDescent="0.3">
      <c r="A545" s="45" t="str">
        <f t="shared" si="14"/>
        <v/>
      </c>
      <c r="D545" s="69"/>
      <c r="E545" s="72"/>
      <c r="F545" s="72"/>
      <c r="G545" s="70"/>
      <c r="H545" s="70"/>
      <c r="I545" s="70"/>
      <c r="J545" s="55"/>
      <c r="K545" s="55"/>
      <c r="L545" s="55"/>
      <c r="M545" s="55"/>
      <c r="N545" s="55"/>
      <c r="O545" s="55"/>
      <c r="P545" s="55"/>
      <c r="Q545" s="55"/>
      <c r="R545" s="55"/>
      <c r="S545" s="45"/>
      <c r="T545" s="45"/>
      <c r="U545" s="45"/>
      <c r="V545" s="45"/>
      <c r="W545" s="45"/>
      <c r="X545" s="45"/>
      <c r="AH545" s="35"/>
      <c r="AI545" s="35"/>
      <c r="IW545" s="45"/>
      <c r="IX545" s="45"/>
    </row>
    <row r="546" spans="1:258" x14ac:dyDescent="0.3">
      <c r="A546" s="45" t="str">
        <f t="shared" si="14"/>
        <v/>
      </c>
      <c r="D546" s="69"/>
      <c r="E546" s="72"/>
      <c r="F546" s="72"/>
      <c r="G546" s="70"/>
      <c r="H546" s="70"/>
      <c r="I546" s="70"/>
      <c r="J546" s="55"/>
      <c r="K546" s="55"/>
      <c r="L546" s="55"/>
      <c r="M546" s="55"/>
      <c r="N546" s="55"/>
      <c r="O546" s="55"/>
      <c r="P546" s="55"/>
      <c r="Q546" s="55"/>
      <c r="R546" s="55"/>
      <c r="S546" s="45"/>
      <c r="T546" s="45"/>
      <c r="U546" s="45"/>
      <c r="V546" s="45"/>
      <c r="W546" s="45"/>
      <c r="X546" s="45"/>
      <c r="AH546" s="35"/>
      <c r="AI546" s="35"/>
      <c r="IW546" s="45"/>
      <c r="IX546" s="45"/>
    </row>
    <row r="547" spans="1:258" x14ac:dyDescent="0.3">
      <c r="A547" s="45" t="str">
        <f t="shared" si="14"/>
        <v/>
      </c>
      <c r="D547" s="69"/>
      <c r="E547" s="72"/>
      <c r="F547" s="72"/>
      <c r="G547" s="70"/>
      <c r="H547" s="70"/>
      <c r="I547" s="70"/>
      <c r="J547" s="55"/>
      <c r="K547" s="55"/>
      <c r="L547" s="55"/>
      <c r="M547" s="55"/>
      <c r="N547" s="55"/>
      <c r="O547" s="55"/>
      <c r="P547" s="55"/>
      <c r="Q547" s="55"/>
      <c r="R547" s="55"/>
      <c r="S547" s="45"/>
      <c r="T547" s="45"/>
      <c r="U547" s="45"/>
      <c r="V547" s="45"/>
      <c r="W547" s="45"/>
      <c r="X547" s="45"/>
      <c r="AH547" s="35"/>
      <c r="AI547" s="35"/>
      <c r="IW547" s="45"/>
      <c r="IX547" s="45"/>
    </row>
    <row r="548" spans="1:258" x14ac:dyDescent="0.3">
      <c r="A548" s="45" t="str">
        <f t="shared" si="14"/>
        <v/>
      </c>
      <c r="D548" s="69"/>
      <c r="E548" s="72"/>
      <c r="F548" s="72"/>
      <c r="G548" s="70"/>
      <c r="H548" s="70"/>
      <c r="I548" s="70"/>
      <c r="J548" s="55"/>
      <c r="K548" s="55"/>
      <c r="L548" s="55"/>
      <c r="M548" s="55"/>
      <c r="N548" s="55"/>
      <c r="O548" s="55"/>
      <c r="P548" s="55"/>
      <c r="Q548" s="55"/>
      <c r="R548" s="55"/>
      <c r="S548" s="45"/>
      <c r="T548" s="45"/>
      <c r="U548" s="45"/>
      <c r="V548" s="45"/>
      <c r="W548" s="45"/>
      <c r="X548" s="45"/>
      <c r="AH548" s="35"/>
      <c r="AI548" s="35"/>
      <c r="IW548" s="45"/>
      <c r="IX548" s="45"/>
    </row>
    <row r="549" spans="1:258" x14ac:dyDescent="0.3">
      <c r="A549" s="45" t="str">
        <f t="shared" si="14"/>
        <v/>
      </c>
      <c r="D549" s="69"/>
      <c r="E549" s="72"/>
      <c r="F549" s="72"/>
      <c r="G549" s="70"/>
      <c r="H549" s="70"/>
      <c r="I549" s="70"/>
      <c r="J549" s="55"/>
      <c r="K549" s="55"/>
      <c r="L549" s="55"/>
      <c r="M549" s="55"/>
      <c r="N549" s="55"/>
      <c r="O549" s="55"/>
      <c r="P549" s="55"/>
      <c r="Q549" s="55"/>
      <c r="R549" s="55"/>
      <c r="S549" s="45"/>
      <c r="T549" s="45"/>
      <c r="U549" s="45"/>
      <c r="V549" s="45"/>
      <c r="W549" s="45"/>
      <c r="X549" s="45"/>
      <c r="AH549" s="35"/>
      <c r="AI549" s="35"/>
      <c r="IW549" s="45"/>
      <c r="IX549" s="45"/>
    </row>
    <row r="550" spans="1:258" x14ac:dyDescent="0.3">
      <c r="A550" s="45" t="str">
        <f t="shared" si="14"/>
        <v/>
      </c>
      <c r="D550" s="69"/>
      <c r="E550" s="72"/>
      <c r="F550" s="72"/>
      <c r="G550" s="70"/>
      <c r="H550" s="70"/>
      <c r="I550" s="70"/>
      <c r="J550" s="55"/>
      <c r="K550" s="55"/>
      <c r="L550" s="55"/>
      <c r="M550" s="55"/>
      <c r="N550" s="55"/>
      <c r="O550" s="55"/>
      <c r="P550" s="55"/>
      <c r="Q550" s="55"/>
      <c r="R550" s="55"/>
      <c r="S550" s="45"/>
      <c r="T550" s="45"/>
      <c r="U550" s="45"/>
      <c r="V550" s="45"/>
      <c r="W550" s="45"/>
      <c r="X550" s="45"/>
      <c r="AH550" s="35"/>
      <c r="AI550" s="35"/>
      <c r="IW550" s="45"/>
      <c r="IX550" s="45"/>
    </row>
    <row r="551" spans="1:258" x14ac:dyDescent="0.3">
      <c r="A551" s="45" t="str">
        <f t="shared" si="14"/>
        <v/>
      </c>
      <c r="D551" s="69"/>
      <c r="E551" s="72"/>
      <c r="F551" s="72"/>
      <c r="G551" s="70"/>
      <c r="H551" s="70"/>
      <c r="I551" s="70"/>
      <c r="J551" s="55"/>
      <c r="K551" s="55"/>
      <c r="L551" s="55"/>
      <c r="M551" s="55"/>
      <c r="N551" s="55"/>
      <c r="O551" s="55"/>
      <c r="P551" s="55"/>
      <c r="Q551" s="55"/>
      <c r="R551" s="55"/>
      <c r="S551" s="45"/>
      <c r="T551" s="45"/>
      <c r="U551" s="45"/>
      <c r="V551" s="45"/>
      <c r="W551" s="45"/>
      <c r="X551" s="45"/>
      <c r="AH551" s="35"/>
      <c r="AI551" s="35"/>
      <c r="IW551" s="45"/>
      <c r="IX551" s="45"/>
    </row>
    <row r="552" spans="1:258" x14ac:dyDescent="0.3">
      <c r="A552" s="45" t="str">
        <f t="shared" si="14"/>
        <v/>
      </c>
      <c r="D552" s="69"/>
      <c r="E552" s="72"/>
      <c r="F552" s="72"/>
      <c r="G552" s="70"/>
      <c r="H552" s="70"/>
      <c r="I552" s="70"/>
      <c r="J552" s="55"/>
      <c r="K552" s="55"/>
      <c r="L552" s="55"/>
      <c r="M552" s="55"/>
      <c r="N552" s="55"/>
      <c r="O552" s="55"/>
      <c r="P552" s="55"/>
      <c r="Q552" s="55"/>
      <c r="R552" s="55"/>
      <c r="S552" s="45"/>
      <c r="T552" s="45"/>
      <c r="U552" s="45"/>
      <c r="V552" s="45"/>
      <c r="W552" s="45"/>
      <c r="X552" s="45"/>
      <c r="AH552" s="35"/>
      <c r="AI552" s="35"/>
      <c r="IW552" s="45"/>
      <c r="IX552" s="45"/>
    </row>
    <row r="553" spans="1:258" x14ac:dyDescent="0.3">
      <c r="A553" s="45" t="str">
        <f t="shared" si="14"/>
        <v/>
      </c>
      <c r="D553" s="69"/>
      <c r="E553" s="72"/>
      <c r="F553" s="72"/>
      <c r="G553" s="70"/>
      <c r="H553" s="70"/>
      <c r="I553" s="70"/>
      <c r="J553" s="55"/>
      <c r="K553" s="55"/>
      <c r="L553" s="55"/>
      <c r="M553" s="55"/>
      <c r="N553" s="55"/>
      <c r="O553" s="55"/>
      <c r="P553" s="55"/>
      <c r="Q553" s="55"/>
      <c r="R553" s="55"/>
      <c r="S553" s="45"/>
      <c r="T553" s="45"/>
      <c r="U553" s="45"/>
      <c r="V553" s="45"/>
      <c r="W553" s="45"/>
      <c r="X553" s="45"/>
      <c r="AH553" s="35"/>
      <c r="AI553" s="35"/>
      <c r="IW553" s="45"/>
      <c r="IX553" s="45"/>
    </row>
    <row r="554" spans="1:258" x14ac:dyDescent="0.3">
      <c r="A554" s="45" t="str">
        <f t="shared" si="14"/>
        <v/>
      </c>
      <c r="D554" s="69"/>
      <c r="E554" s="72"/>
      <c r="F554" s="72"/>
      <c r="G554" s="70"/>
      <c r="H554" s="70"/>
      <c r="I554" s="70"/>
      <c r="J554" s="55"/>
      <c r="K554" s="55"/>
      <c r="L554" s="55"/>
      <c r="M554" s="55"/>
      <c r="N554" s="55"/>
      <c r="O554" s="55"/>
      <c r="P554" s="55"/>
      <c r="Q554" s="55"/>
      <c r="R554" s="55"/>
      <c r="S554" s="45"/>
      <c r="T554" s="45"/>
      <c r="U554" s="45"/>
      <c r="V554" s="45"/>
      <c r="W554" s="45"/>
      <c r="X554" s="45"/>
      <c r="AH554" s="35"/>
      <c r="AI554" s="35"/>
      <c r="IW554" s="45"/>
      <c r="IX554" s="45"/>
    </row>
    <row r="555" spans="1:258" x14ac:dyDescent="0.3">
      <c r="A555" s="45" t="str">
        <f t="shared" si="14"/>
        <v/>
      </c>
      <c r="D555" s="69"/>
      <c r="E555" s="72"/>
      <c r="F555" s="72"/>
      <c r="G555" s="70"/>
      <c r="H555" s="70"/>
      <c r="I555" s="70"/>
      <c r="J555" s="55"/>
      <c r="K555" s="55"/>
      <c r="L555" s="55"/>
      <c r="M555" s="55"/>
      <c r="N555" s="55"/>
      <c r="O555" s="55"/>
      <c r="P555" s="55"/>
      <c r="Q555" s="55"/>
      <c r="R555" s="55"/>
      <c r="S555" s="45"/>
      <c r="T555" s="45"/>
      <c r="U555" s="45"/>
      <c r="V555" s="45"/>
      <c r="W555" s="45"/>
      <c r="X555" s="45"/>
      <c r="AH555" s="35"/>
      <c r="AI555" s="35"/>
      <c r="IW555" s="45"/>
      <c r="IX555" s="45"/>
    </row>
    <row r="556" spans="1:258" x14ac:dyDescent="0.3">
      <c r="A556" s="45" t="str">
        <f t="shared" si="14"/>
        <v/>
      </c>
      <c r="D556" s="69"/>
      <c r="E556" s="72"/>
      <c r="F556" s="72"/>
      <c r="G556" s="70"/>
      <c r="H556" s="70"/>
      <c r="I556" s="70"/>
      <c r="J556" s="55"/>
      <c r="K556" s="55"/>
      <c r="L556" s="55"/>
      <c r="M556" s="55"/>
      <c r="N556" s="55"/>
      <c r="O556" s="55"/>
      <c r="P556" s="55"/>
      <c r="Q556" s="55"/>
      <c r="R556" s="55"/>
      <c r="S556" s="45"/>
      <c r="T556" s="45"/>
      <c r="U556" s="45"/>
      <c r="V556" s="45"/>
      <c r="W556" s="45"/>
      <c r="X556" s="45"/>
      <c r="AH556" s="35"/>
      <c r="AI556" s="35"/>
      <c r="IW556" s="45"/>
      <c r="IX556" s="45"/>
    </row>
    <row r="557" spans="1:258" x14ac:dyDescent="0.3">
      <c r="A557" s="45" t="str">
        <f t="shared" si="14"/>
        <v/>
      </c>
      <c r="D557" s="69"/>
      <c r="E557" s="72"/>
      <c r="F557" s="72"/>
      <c r="G557" s="70"/>
      <c r="H557" s="70"/>
      <c r="I557" s="70"/>
      <c r="J557" s="55"/>
      <c r="K557" s="55"/>
      <c r="L557" s="55"/>
      <c r="M557" s="55"/>
      <c r="N557" s="55"/>
      <c r="O557" s="55"/>
      <c r="P557" s="55"/>
      <c r="Q557" s="55"/>
      <c r="R557" s="55"/>
      <c r="S557" s="45"/>
      <c r="T557" s="45"/>
      <c r="U557" s="45"/>
      <c r="V557" s="45"/>
      <c r="W557" s="45"/>
      <c r="X557" s="45"/>
      <c r="AH557" s="35"/>
      <c r="AI557" s="35"/>
      <c r="IW557" s="45"/>
      <c r="IX557" s="45"/>
    </row>
    <row r="558" spans="1:258" x14ac:dyDescent="0.3">
      <c r="A558" s="45" t="str">
        <f t="shared" si="14"/>
        <v/>
      </c>
      <c r="D558" s="69"/>
      <c r="E558" s="72"/>
      <c r="F558" s="72"/>
      <c r="G558" s="70"/>
      <c r="H558" s="70"/>
      <c r="I558" s="70"/>
      <c r="J558" s="55"/>
      <c r="K558" s="55"/>
      <c r="L558" s="55"/>
      <c r="M558" s="55"/>
      <c r="N558" s="55"/>
      <c r="O558" s="55"/>
      <c r="P558" s="55"/>
      <c r="Q558" s="55"/>
      <c r="R558" s="55"/>
      <c r="S558" s="45"/>
      <c r="T558" s="45"/>
      <c r="U558" s="45"/>
      <c r="V558" s="45"/>
      <c r="W558" s="45"/>
      <c r="X558" s="45"/>
      <c r="AH558" s="35"/>
      <c r="AI558" s="35"/>
      <c r="IW558" s="45"/>
      <c r="IX558" s="45"/>
    </row>
    <row r="559" spans="1:258" x14ac:dyDescent="0.3">
      <c r="A559" s="45" t="str">
        <f t="shared" si="14"/>
        <v/>
      </c>
      <c r="D559" s="69"/>
      <c r="E559" s="72"/>
      <c r="F559" s="72"/>
      <c r="G559" s="70"/>
      <c r="H559" s="70"/>
      <c r="I559" s="70"/>
      <c r="J559" s="55"/>
      <c r="K559" s="55"/>
      <c r="L559" s="55"/>
      <c r="M559" s="55"/>
      <c r="N559" s="55"/>
      <c r="O559" s="55"/>
      <c r="P559" s="55"/>
      <c r="Q559" s="55"/>
      <c r="R559" s="55"/>
      <c r="S559" s="45"/>
      <c r="T559" s="45"/>
      <c r="U559" s="45"/>
      <c r="V559" s="45"/>
      <c r="W559" s="45"/>
      <c r="X559" s="45"/>
      <c r="AH559" s="35"/>
      <c r="AI559" s="35"/>
      <c r="IW559" s="45"/>
      <c r="IX559" s="45"/>
    </row>
    <row r="560" spans="1:258" x14ac:dyDescent="0.3">
      <c r="A560" s="45" t="str">
        <f t="shared" si="14"/>
        <v/>
      </c>
      <c r="D560" s="69"/>
      <c r="E560" s="72"/>
      <c r="F560" s="72"/>
      <c r="G560" s="70"/>
      <c r="H560" s="70"/>
      <c r="I560" s="70"/>
      <c r="J560" s="55"/>
      <c r="K560" s="55"/>
      <c r="L560" s="55"/>
      <c r="M560" s="55"/>
      <c r="N560" s="55"/>
      <c r="O560" s="55"/>
      <c r="P560" s="55"/>
      <c r="Q560" s="55"/>
      <c r="R560" s="55"/>
      <c r="S560" s="45"/>
      <c r="T560" s="45"/>
      <c r="U560" s="45"/>
      <c r="V560" s="45"/>
      <c r="W560" s="45"/>
      <c r="X560" s="45"/>
      <c r="AH560" s="35"/>
      <c r="AI560" s="35"/>
      <c r="IW560" s="45"/>
      <c r="IX560" s="45"/>
    </row>
    <row r="561" spans="1:258" x14ac:dyDescent="0.3">
      <c r="A561" s="45" t="str">
        <f t="shared" ref="A561:A592" si="15">IF(OR($D$42,$D$40,$D$41),IF(MOD((ROW(A561)-ROW($A$48))*$E$38,$F$38/10)&lt;0.0001,(ROW(A561)-ROW($A$48))*$E$38,""),"")</f>
        <v/>
      </c>
      <c r="D561" s="69"/>
      <c r="E561" s="72"/>
      <c r="F561" s="72"/>
      <c r="G561" s="70"/>
      <c r="H561" s="70"/>
      <c r="I561" s="70"/>
      <c r="J561" s="55"/>
      <c r="K561" s="55"/>
      <c r="L561" s="55"/>
      <c r="M561" s="55"/>
      <c r="N561" s="55"/>
      <c r="O561" s="55"/>
      <c r="P561" s="55"/>
      <c r="Q561" s="55"/>
      <c r="R561" s="55"/>
      <c r="S561" s="45"/>
      <c r="T561" s="45"/>
      <c r="U561" s="45"/>
      <c r="V561" s="45"/>
      <c r="W561" s="45"/>
      <c r="X561" s="45"/>
      <c r="AH561" s="35"/>
      <c r="AI561" s="35"/>
      <c r="IW561" s="45"/>
      <c r="IX561" s="45"/>
    </row>
    <row r="562" spans="1:258" x14ac:dyDescent="0.3">
      <c r="A562" s="45" t="str">
        <f t="shared" si="15"/>
        <v/>
      </c>
      <c r="D562" s="69"/>
      <c r="E562" s="72"/>
      <c r="F562" s="72"/>
      <c r="G562" s="70"/>
      <c r="H562" s="70"/>
      <c r="I562" s="70"/>
      <c r="J562" s="55"/>
      <c r="K562" s="55"/>
      <c r="L562" s="55"/>
      <c r="M562" s="55"/>
      <c r="N562" s="55"/>
      <c r="O562" s="55"/>
      <c r="P562" s="55"/>
      <c r="Q562" s="55"/>
      <c r="R562" s="55"/>
      <c r="S562" s="45"/>
      <c r="T562" s="45"/>
      <c r="U562" s="45"/>
      <c r="V562" s="45"/>
      <c r="W562" s="45"/>
      <c r="X562" s="45"/>
      <c r="AH562" s="35"/>
      <c r="AI562" s="35"/>
      <c r="IW562" s="45"/>
      <c r="IX562" s="45"/>
    </row>
    <row r="563" spans="1:258" x14ac:dyDescent="0.3">
      <c r="A563" s="45" t="str">
        <f t="shared" si="15"/>
        <v/>
      </c>
      <c r="D563" s="69"/>
      <c r="E563" s="72"/>
      <c r="F563" s="72"/>
      <c r="G563" s="70"/>
      <c r="H563" s="70"/>
      <c r="I563" s="70"/>
      <c r="J563" s="55"/>
      <c r="K563" s="55"/>
      <c r="L563" s="55"/>
      <c r="M563" s="55"/>
      <c r="N563" s="55"/>
      <c r="O563" s="55"/>
      <c r="P563" s="55"/>
      <c r="Q563" s="55"/>
      <c r="R563" s="55"/>
      <c r="S563" s="45"/>
      <c r="T563" s="45"/>
      <c r="U563" s="45"/>
      <c r="V563" s="45"/>
      <c r="W563" s="45"/>
      <c r="X563" s="45"/>
      <c r="AH563" s="35"/>
      <c r="AI563" s="35"/>
      <c r="IW563" s="45"/>
      <c r="IX563" s="45"/>
    </row>
    <row r="564" spans="1:258" x14ac:dyDescent="0.3">
      <c r="A564" s="45" t="str">
        <f t="shared" si="15"/>
        <v/>
      </c>
      <c r="D564" s="69"/>
      <c r="E564" s="72"/>
      <c r="F564" s="72"/>
      <c r="G564" s="70"/>
      <c r="H564" s="70"/>
      <c r="I564" s="70"/>
      <c r="J564" s="55"/>
      <c r="K564" s="55"/>
      <c r="L564" s="55"/>
      <c r="M564" s="55"/>
      <c r="N564" s="55"/>
      <c r="O564" s="55"/>
      <c r="P564" s="55"/>
      <c r="Q564" s="55"/>
      <c r="R564" s="55"/>
      <c r="S564" s="45"/>
      <c r="T564" s="45"/>
      <c r="U564" s="45"/>
      <c r="V564" s="45"/>
      <c r="W564" s="45"/>
      <c r="X564" s="45"/>
      <c r="AH564" s="35"/>
      <c r="AI564" s="35"/>
      <c r="IW564" s="45"/>
      <c r="IX564" s="45"/>
    </row>
    <row r="565" spans="1:258" x14ac:dyDescent="0.3">
      <c r="A565" s="45" t="str">
        <f t="shared" si="15"/>
        <v/>
      </c>
      <c r="D565" s="69"/>
      <c r="E565" s="72"/>
      <c r="F565" s="72"/>
      <c r="G565" s="70"/>
      <c r="H565" s="70"/>
      <c r="I565" s="70"/>
      <c r="J565" s="55"/>
      <c r="K565" s="55"/>
      <c r="L565" s="55"/>
      <c r="M565" s="55"/>
      <c r="N565" s="55"/>
      <c r="O565" s="55"/>
      <c r="P565" s="55"/>
      <c r="Q565" s="55"/>
      <c r="R565" s="55"/>
      <c r="S565" s="45"/>
      <c r="T565" s="45"/>
      <c r="U565" s="45"/>
      <c r="V565" s="45"/>
      <c r="W565" s="45"/>
      <c r="X565" s="45"/>
      <c r="AH565" s="35"/>
      <c r="AI565" s="35"/>
      <c r="IW565" s="45"/>
      <c r="IX565" s="45"/>
    </row>
    <row r="566" spans="1:258" x14ac:dyDescent="0.3">
      <c r="A566" s="45" t="str">
        <f t="shared" si="15"/>
        <v/>
      </c>
      <c r="D566" s="69"/>
      <c r="E566" s="72"/>
      <c r="F566" s="72"/>
      <c r="G566" s="70"/>
      <c r="H566" s="70"/>
      <c r="I566" s="70"/>
      <c r="J566" s="55"/>
      <c r="K566" s="55"/>
      <c r="L566" s="55"/>
      <c r="M566" s="55"/>
      <c r="N566" s="55"/>
      <c r="O566" s="55"/>
      <c r="P566" s="55"/>
      <c r="Q566" s="55"/>
      <c r="R566" s="55"/>
      <c r="S566" s="45"/>
      <c r="T566" s="45"/>
      <c r="U566" s="45"/>
      <c r="V566" s="45"/>
      <c r="W566" s="45"/>
      <c r="X566" s="45"/>
      <c r="AH566" s="35"/>
      <c r="AI566" s="35"/>
      <c r="IW566" s="45"/>
      <c r="IX566" s="45"/>
    </row>
    <row r="567" spans="1:258" x14ac:dyDescent="0.3">
      <c r="A567" s="45" t="str">
        <f t="shared" si="15"/>
        <v/>
      </c>
      <c r="D567" s="69"/>
      <c r="E567" s="72"/>
      <c r="F567" s="72"/>
      <c r="G567" s="70"/>
      <c r="H567" s="70"/>
      <c r="I567" s="70"/>
      <c r="J567" s="55"/>
      <c r="K567" s="55"/>
      <c r="L567" s="55"/>
      <c r="M567" s="55"/>
      <c r="N567" s="55"/>
      <c r="O567" s="55"/>
      <c r="P567" s="55"/>
      <c r="Q567" s="55"/>
      <c r="R567" s="55"/>
      <c r="S567" s="45"/>
      <c r="T567" s="45"/>
      <c r="U567" s="45"/>
      <c r="V567" s="45"/>
      <c r="W567" s="45"/>
      <c r="X567" s="45"/>
      <c r="AH567" s="35"/>
      <c r="AI567" s="35"/>
      <c r="IW567" s="45"/>
      <c r="IX567" s="45"/>
    </row>
    <row r="568" spans="1:258" x14ac:dyDescent="0.3">
      <c r="A568" s="45" t="str">
        <f t="shared" si="15"/>
        <v/>
      </c>
      <c r="D568" s="69"/>
      <c r="E568" s="72"/>
      <c r="F568" s="72"/>
      <c r="G568" s="70"/>
      <c r="H568" s="70"/>
      <c r="I568" s="70"/>
      <c r="J568" s="55"/>
      <c r="K568" s="55"/>
      <c r="L568" s="55"/>
      <c r="M568" s="55"/>
      <c r="N568" s="55"/>
      <c r="O568" s="55"/>
      <c r="P568" s="55"/>
      <c r="Q568" s="55"/>
      <c r="R568" s="55"/>
      <c r="S568" s="45"/>
      <c r="T568" s="45"/>
      <c r="U568" s="45"/>
      <c r="V568" s="45"/>
      <c r="W568" s="45"/>
      <c r="X568" s="45"/>
      <c r="AH568" s="35"/>
      <c r="AI568" s="35"/>
      <c r="IW568" s="45"/>
      <c r="IX568" s="45"/>
    </row>
    <row r="569" spans="1:258" x14ac:dyDescent="0.3">
      <c r="A569" s="45" t="str">
        <f t="shared" si="15"/>
        <v/>
      </c>
      <c r="D569" s="69"/>
      <c r="E569" s="72"/>
      <c r="F569" s="72"/>
      <c r="G569" s="70"/>
      <c r="H569" s="70"/>
      <c r="I569" s="70"/>
      <c r="J569" s="55"/>
      <c r="K569" s="55"/>
      <c r="L569" s="55"/>
      <c r="M569" s="55"/>
      <c r="N569" s="55"/>
      <c r="O569" s="55"/>
      <c r="P569" s="55"/>
      <c r="Q569" s="55"/>
      <c r="R569" s="55"/>
      <c r="S569" s="45"/>
      <c r="T569" s="45"/>
      <c r="U569" s="45"/>
      <c r="V569" s="45"/>
      <c r="W569" s="45"/>
      <c r="X569" s="45"/>
      <c r="AH569" s="35"/>
      <c r="AI569" s="35"/>
      <c r="IW569" s="45"/>
      <c r="IX569" s="45"/>
    </row>
    <row r="570" spans="1:258" x14ac:dyDescent="0.3">
      <c r="A570" s="45" t="str">
        <f t="shared" si="15"/>
        <v/>
      </c>
      <c r="D570" s="69"/>
      <c r="E570" s="72"/>
      <c r="F570" s="72"/>
      <c r="G570" s="70"/>
      <c r="H570" s="70"/>
      <c r="I570" s="70"/>
      <c r="J570" s="55"/>
      <c r="K570" s="55"/>
      <c r="L570" s="55"/>
      <c r="M570" s="55"/>
      <c r="N570" s="55"/>
      <c r="O570" s="55"/>
      <c r="P570" s="55"/>
      <c r="Q570" s="55"/>
      <c r="R570" s="55"/>
      <c r="S570" s="45"/>
      <c r="T570" s="45"/>
      <c r="U570" s="45"/>
      <c r="V570" s="45"/>
      <c r="W570" s="45"/>
      <c r="X570" s="45"/>
      <c r="AH570" s="35"/>
      <c r="AI570" s="35"/>
      <c r="IW570" s="45"/>
      <c r="IX570" s="45"/>
    </row>
    <row r="571" spans="1:258" x14ac:dyDescent="0.3">
      <c r="A571" s="45" t="str">
        <f t="shared" si="15"/>
        <v/>
      </c>
      <c r="D571" s="69"/>
      <c r="E571" s="72"/>
      <c r="F571" s="72"/>
      <c r="G571" s="70"/>
      <c r="H571" s="70"/>
      <c r="I571" s="70"/>
      <c r="J571" s="55"/>
      <c r="K571" s="55"/>
      <c r="L571" s="55"/>
      <c r="M571" s="55"/>
      <c r="N571" s="55"/>
      <c r="O571" s="55"/>
      <c r="P571" s="55"/>
      <c r="Q571" s="55"/>
      <c r="R571" s="55"/>
      <c r="S571" s="45"/>
      <c r="T571" s="45"/>
      <c r="U571" s="45"/>
      <c r="V571" s="45"/>
      <c r="W571" s="45"/>
      <c r="X571" s="45"/>
      <c r="AH571" s="35"/>
      <c r="AI571" s="35"/>
      <c r="IW571" s="45"/>
      <c r="IX571" s="45"/>
    </row>
    <row r="572" spans="1:258" x14ac:dyDescent="0.3">
      <c r="A572" s="45" t="str">
        <f t="shared" si="15"/>
        <v/>
      </c>
      <c r="D572" s="69"/>
      <c r="E572" s="72"/>
      <c r="F572" s="72"/>
      <c r="G572" s="70"/>
      <c r="H572" s="70"/>
      <c r="I572" s="70"/>
      <c r="J572" s="55"/>
      <c r="K572" s="55"/>
      <c r="L572" s="55"/>
      <c r="M572" s="55"/>
      <c r="N572" s="55"/>
      <c r="O572" s="55"/>
      <c r="P572" s="55"/>
      <c r="Q572" s="55"/>
      <c r="R572" s="55"/>
      <c r="S572" s="45"/>
      <c r="T572" s="45"/>
      <c r="U572" s="45"/>
      <c r="V572" s="45"/>
      <c r="W572" s="45"/>
      <c r="X572" s="45"/>
      <c r="AH572" s="35"/>
      <c r="AI572" s="35"/>
      <c r="IW572" s="45"/>
      <c r="IX572" s="45"/>
    </row>
    <row r="573" spans="1:258" x14ac:dyDescent="0.3">
      <c r="A573" s="45" t="str">
        <f t="shared" si="15"/>
        <v/>
      </c>
      <c r="D573" s="69"/>
      <c r="E573" s="72"/>
      <c r="F573" s="72"/>
      <c r="G573" s="70"/>
      <c r="H573" s="70"/>
      <c r="I573" s="70"/>
      <c r="J573" s="55"/>
      <c r="K573" s="55"/>
      <c r="L573" s="55"/>
      <c r="M573" s="55"/>
      <c r="N573" s="55"/>
      <c r="O573" s="55"/>
      <c r="P573" s="55"/>
      <c r="Q573" s="55"/>
      <c r="R573" s="55"/>
      <c r="S573" s="45"/>
      <c r="T573" s="45"/>
      <c r="U573" s="45"/>
      <c r="V573" s="45"/>
      <c r="W573" s="45"/>
      <c r="X573" s="45"/>
      <c r="AH573" s="35"/>
      <c r="AI573" s="35"/>
      <c r="IW573" s="45"/>
      <c r="IX573" s="45"/>
    </row>
    <row r="574" spans="1:258" x14ac:dyDescent="0.3">
      <c r="A574" s="45" t="str">
        <f t="shared" si="15"/>
        <v/>
      </c>
      <c r="D574" s="69"/>
      <c r="E574" s="72"/>
      <c r="F574" s="72"/>
      <c r="G574" s="70"/>
      <c r="H574" s="70"/>
      <c r="I574" s="70"/>
      <c r="J574" s="55"/>
      <c r="K574" s="55"/>
      <c r="L574" s="55"/>
      <c r="M574" s="55"/>
      <c r="N574" s="55"/>
      <c r="O574" s="55"/>
      <c r="P574" s="55"/>
      <c r="Q574" s="55"/>
      <c r="R574" s="55"/>
      <c r="S574" s="45"/>
      <c r="T574" s="45"/>
      <c r="U574" s="45"/>
      <c r="V574" s="45"/>
      <c r="W574" s="45"/>
      <c r="X574" s="45"/>
      <c r="AH574" s="35"/>
      <c r="AI574" s="35"/>
      <c r="IW574" s="45"/>
      <c r="IX574" s="45"/>
    </row>
    <row r="575" spans="1:258" x14ac:dyDescent="0.3">
      <c r="A575" s="45" t="str">
        <f t="shared" si="15"/>
        <v/>
      </c>
      <c r="D575" s="69"/>
      <c r="E575" s="72"/>
      <c r="F575" s="72"/>
      <c r="G575" s="70"/>
      <c r="H575" s="70"/>
      <c r="I575" s="70"/>
      <c r="J575" s="55"/>
      <c r="K575" s="55"/>
      <c r="L575" s="55"/>
      <c r="M575" s="55"/>
      <c r="N575" s="55"/>
      <c r="O575" s="55"/>
      <c r="P575" s="55"/>
      <c r="Q575" s="55"/>
      <c r="R575" s="55"/>
      <c r="S575" s="45"/>
      <c r="T575" s="45"/>
      <c r="U575" s="45"/>
      <c r="V575" s="45"/>
      <c r="W575" s="45"/>
      <c r="X575" s="45"/>
      <c r="AH575" s="35"/>
      <c r="AI575" s="35"/>
      <c r="IW575" s="45"/>
      <c r="IX575" s="45"/>
    </row>
    <row r="576" spans="1:258" x14ac:dyDescent="0.3">
      <c r="A576" s="45" t="str">
        <f t="shared" si="15"/>
        <v/>
      </c>
      <c r="D576" s="69"/>
      <c r="E576" s="72"/>
      <c r="F576" s="72"/>
      <c r="G576" s="70"/>
      <c r="H576" s="70"/>
      <c r="I576" s="70"/>
      <c r="J576" s="55"/>
      <c r="K576" s="55"/>
      <c r="L576" s="55"/>
      <c r="M576" s="55"/>
      <c r="N576" s="55"/>
      <c r="O576" s="55"/>
      <c r="P576" s="55"/>
      <c r="Q576" s="55"/>
      <c r="R576" s="55"/>
      <c r="S576" s="45"/>
      <c r="T576" s="45"/>
      <c r="U576" s="45"/>
      <c r="V576" s="45"/>
      <c r="W576" s="45"/>
      <c r="X576" s="45"/>
      <c r="AH576" s="35"/>
      <c r="AI576" s="35"/>
      <c r="IW576" s="45"/>
      <c r="IX576" s="45"/>
    </row>
    <row r="577" spans="1:258" x14ac:dyDescent="0.3">
      <c r="A577" s="45" t="str">
        <f t="shared" si="15"/>
        <v/>
      </c>
      <c r="D577" s="69"/>
      <c r="E577" s="72"/>
      <c r="F577" s="72"/>
      <c r="G577" s="70"/>
      <c r="H577" s="70"/>
      <c r="I577" s="70"/>
      <c r="J577" s="55"/>
      <c r="K577" s="55"/>
      <c r="L577" s="55"/>
      <c r="M577" s="55"/>
      <c r="N577" s="55"/>
      <c r="O577" s="55"/>
      <c r="P577" s="55"/>
      <c r="Q577" s="55"/>
      <c r="R577" s="55"/>
      <c r="S577" s="45"/>
      <c r="T577" s="45"/>
      <c r="U577" s="45"/>
      <c r="V577" s="45"/>
      <c r="W577" s="45"/>
      <c r="X577" s="45"/>
      <c r="AH577" s="35"/>
      <c r="AI577" s="35"/>
      <c r="IW577" s="45"/>
      <c r="IX577" s="45"/>
    </row>
    <row r="578" spans="1:258" x14ac:dyDescent="0.3">
      <c r="A578" s="45" t="str">
        <f t="shared" si="15"/>
        <v/>
      </c>
      <c r="D578" s="69"/>
      <c r="E578" s="72"/>
      <c r="F578" s="72"/>
      <c r="G578" s="70"/>
      <c r="H578" s="70"/>
      <c r="I578" s="70"/>
      <c r="J578" s="55"/>
      <c r="K578" s="55"/>
      <c r="L578" s="55"/>
      <c r="M578" s="55"/>
      <c r="N578" s="55"/>
      <c r="O578" s="55"/>
      <c r="P578" s="55"/>
      <c r="Q578" s="55"/>
      <c r="R578" s="55"/>
      <c r="S578" s="45"/>
      <c r="T578" s="45"/>
      <c r="U578" s="45"/>
      <c r="V578" s="45"/>
      <c r="W578" s="45"/>
      <c r="X578" s="45"/>
      <c r="AH578" s="35"/>
      <c r="AI578" s="35"/>
      <c r="IW578" s="45"/>
      <c r="IX578" s="45"/>
    </row>
    <row r="579" spans="1:258" x14ac:dyDescent="0.3">
      <c r="A579" s="45" t="str">
        <f t="shared" si="15"/>
        <v/>
      </c>
      <c r="D579" s="69"/>
      <c r="E579" s="72"/>
      <c r="F579" s="72"/>
      <c r="G579" s="70"/>
      <c r="H579" s="70"/>
      <c r="I579" s="70"/>
      <c r="J579" s="55"/>
      <c r="K579" s="55"/>
      <c r="L579" s="55"/>
      <c r="M579" s="55"/>
      <c r="N579" s="55"/>
      <c r="O579" s="55"/>
      <c r="P579" s="55"/>
      <c r="Q579" s="55"/>
      <c r="R579" s="55"/>
      <c r="S579" s="45"/>
      <c r="T579" s="45"/>
      <c r="U579" s="45"/>
      <c r="V579" s="45"/>
      <c r="W579" s="45"/>
      <c r="X579" s="45"/>
      <c r="AH579" s="35"/>
      <c r="AI579" s="35"/>
      <c r="IW579" s="45"/>
      <c r="IX579" s="45"/>
    </row>
    <row r="580" spans="1:258" x14ac:dyDescent="0.3">
      <c r="A580" s="45" t="str">
        <f t="shared" si="15"/>
        <v/>
      </c>
      <c r="D580" s="69"/>
      <c r="E580" s="72"/>
      <c r="F580" s="72"/>
      <c r="G580" s="70"/>
      <c r="H580" s="70"/>
      <c r="I580" s="70"/>
      <c r="J580" s="55"/>
      <c r="K580" s="55"/>
      <c r="L580" s="55"/>
      <c r="M580" s="55"/>
      <c r="N580" s="55"/>
      <c r="O580" s="55"/>
      <c r="P580" s="55"/>
      <c r="Q580" s="55"/>
      <c r="R580" s="55"/>
      <c r="S580" s="45"/>
      <c r="T580" s="45"/>
      <c r="U580" s="45"/>
      <c r="V580" s="45"/>
      <c r="W580" s="45"/>
      <c r="X580" s="45"/>
      <c r="AH580" s="35"/>
      <c r="AI580" s="35"/>
      <c r="IW580" s="45"/>
      <c r="IX580" s="45"/>
    </row>
    <row r="581" spans="1:258" x14ac:dyDescent="0.3">
      <c r="A581" s="45" t="str">
        <f t="shared" si="15"/>
        <v/>
      </c>
      <c r="D581" s="69"/>
      <c r="E581" s="72"/>
      <c r="F581" s="72"/>
      <c r="G581" s="70"/>
      <c r="H581" s="70"/>
      <c r="I581" s="70"/>
      <c r="J581" s="55"/>
      <c r="K581" s="55"/>
      <c r="L581" s="55"/>
      <c r="M581" s="55"/>
      <c r="N581" s="55"/>
      <c r="O581" s="55"/>
      <c r="P581" s="55"/>
      <c r="Q581" s="55"/>
      <c r="R581" s="55"/>
      <c r="S581" s="45"/>
      <c r="T581" s="45"/>
      <c r="U581" s="45"/>
      <c r="V581" s="45"/>
      <c r="W581" s="45"/>
      <c r="X581" s="45"/>
      <c r="AH581" s="35"/>
      <c r="AI581" s="35"/>
      <c r="IW581" s="45"/>
      <c r="IX581" s="45"/>
    </row>
    <row r="582" spans="1:258" x14ac:dyDescent="0.3">
      <c r="A582" s="45" t="str">
        <f t="shared" si="15"/>
        <v/>
      </c>
      <c r="D582" s="69"/>
      <c r="E582" s="72"/>
      <c r="F582" s="72"/>
      <c r="G582" s="70"/>
      <c r="H582" s="70"/>
      <c r="I582" s="70"/>
      <c r="J582" s="55"/>
      <c r="K582" s="55"/>
      <c r="L582" s="55"/>
      <c r="M582" s="55"/>
      <c r="N582" s="55"/>
      <c r="O582" s="55"/>
      <c r="P582" s="55"/>
      <c r="Q582" s="55"/>
      <c r="R582" s="55"/>
      <c r="S582" s="45"/>
      <c r="T582" s="45"/>
      <c r="U582" s="45"/>
      <c r="V582" s="45"/>
      <c r="W582" s="45"/>
      <c r="X582" s="45"/>
      <c r="AH582" s="35"/>
      <c r="AI582" s="35"/>
      <c r="IW582" s="45"/>
      <c r="IX582" s="45"/>
    </row>
    <row r="583" spans="1:258" x14ac:dyDescent="0.3">
      <c r="A583" s="45" t="str">
        <f t="shared" si="15"/>
        <v/>
      </c>
      <c r="D583" s="69"/>
      <c r="E583" s="72"/>
      <c r="F583" s="72"/>
      <c r="G583" s="70"/>
      <c r="H583" s="70"/>
      <c r="I583" s="70"/>
      <c r="J583" s="55"/>
      <c r="K583" s="55"/>
      <c r="L583" s="55"/>
      <c r="M583" s="55"/>
      <c r="N583" s="55"/>
      <c r="O583" s="55"/>
      <c r="P583" s="55"/>
      <c r="Q583" s="55"/>
      <c r="R583" s="55"/>
      <c r="S583" s="45"/>
      <c r="T583" s="45"/>
      <c r="U583" s="45"/>
      <c r="V583" s="45"/>
      <c r="W583" s="45"/>
      <c r="X583" s="45"/>
      <c r="AH583" s="35"/>
      <c r="AI583" s="35"/>
      <c r="IW583" s="45"/>
      <c r="IX583" s="45"/>
    </row>
    <row r="584" spans="1:258" x14ac:dyDescent="0.3">
      <c r="A584" s="45" t="str">
        <f t="shared" si="15"/>
        <v/>
      </c>
      <c r="D584" s="69"/>
      <c r="E584" s="72"/>
      <c r="F584" s="72"/>
      <c r="G584" s="70"/>
      <c r="H584" s="70"/>
      <c r="I584" s="70"/>
      <c r="J584" s="55"/>
      <c r="K584" s="55"/>
      <c r="L584" s="55"/>
      <c r="M584" s="55"/>
      <c r="N584" s="55"/>
      <c r="O584" s="55"/>
      <c r="P584" s="55"/>
      <c r="Q584" s="55"/>
      <c r="R584" s="55"/>
      <c r="S584" s="45"/>
      <c r="T584" s="45"/>
      <c r="U584" s="45"/>
      <c r="V584" s="45"/>
      <c r="W584" s="45"/>
      <c r="X584" s="45"/>
      <c r="AH584" s="35"/>
      <c r="AI584" s="35"/>
      <c r="IW584" s="45"/>
      <c r="IX584" s="45"/>
    </row>
    <row r="585" spans="1:258" x14ac:dyDescent="0.3">
      <c r="A585" s="45" t="str">
        <f t="shared" si="15"/>
        <v/>
      </c>
      <c r="D585" s="69"/>
      <c r="E585" s="72"/>
      <c r="F585" s="72"/>
      <c r="G585" s="70"/>
      <c r="H585" s="70"/>
      <c r="I585" s="70"/>
      <c r="J585" s="55"/>
      <c r="K585" s="55"/>
      <c r="L585" s="55"/>
      <c r="M585" s="55"/>
      <c r="N585" s="55"/>
      <c r="O585" s="55"/>
      <c r="P585" s="55"/>
      <c r="Q585" s="55"/>
      <c r="R585" s="55"/>
      <c r="S585" s="45"/>
      <c r="T585" s="45"/>
      <c r="U585" s="45"/>
      <c r="V585" s="45"/>
      <c r="W585" s="45"/>
      <c r="X585" s="45"/>
      <c r="AH585" s="35"/>
      <c r="AI585" s="35"/>
      <c r="IW585" s="45"/>
      <c r="IX585" s="45"/>
    </row>
    <row r="586" spans="1:258" x14ac:dyDescent="0.3">
      <c r="A586" s="45" t="str">
        <f t="shared" si="15"/>
        <v/>
      </c>
      <c r="D586" s="69"/>
      <c r="E586" s="72"/>
      <c r="F586" s="72"/>
      <c r="G586" s="70"/>
      <c r="H586" s="70"/>
      <c r="I586" s="70"/>
      <c r="J586" s="55"/>
      <c r="K586" s="55"/>
      <c r="L586" s="55"/>
      <c r="M586" s="55"/>
      <c r="N586" s="55"/>
      <c r="O586" s="55"/>
      <c r="P586" s="55"/>
      <c r="Q586" s="55"/>
      <c r="R586" s="55"/>
      <c r="S586" s="45"/>
      <c r="T586" s="45"/>
      <c r="U586" s="45"/>
      <c r="V586" s="45"/>
      <c r="W586" s="45"/>
      <c r="X586" s="45"/>
      <c r="AH586" s="35"/>
      <c r="AI586" s="35"/>
      <c r="IW586" s="45"/>
      <c r="IX586" s="45"/>
    </row>
    <row r="587" spans="1:258" x14ac:dyDescent="0.3">
      <c r="A587" s="45" t="str">
        <f t="shared" si="15"/>
        <v/>
      </c>
      <c r="D587" s="69"/>
      <c r="E587" s="72"/>
      <c r="F587" s="72"/>
      <c r="G587" s="70"/>
      <c r="H587" s="70"/>
      <c r="I587" s="70"/>
      <c r="J587" s="55"/>
      <c r="K587" s="55"/>
      <c r="L587" s="55"/>
      <c r="M587" s="55"/>
      <c r="N587" s="55"/>
      <c r="O587" s="55"/>
      <c r="P587" s="55"/>
      <c r="Q587" s="55"/>
      <c r="R587" s="55"/>
      <c r="S587" s="45"/>
      <c r="T587" s="45"/>
      <c r="U587" s="45"/>
      <c r="V587" s="45"/>
      <c r="W587" s="45"/>
      <c r="X587" s="45"/>
      <c r="AH587" s="35"/>
      <c r="AI587" s="35"/>
      <c r="IW587" s="45"/>
      <c r="IX587" s="45"/>
    </row>
    <row r="588" spans="1:258" x14ac:dyDescent="0.3">
      <c r="A588" s="45" t="str">
        <f t="shared" si="15"/>
        <v/>
      </c>
      <c r="D588" s="69"/>
      <c r="E588" s="72"/>
      <c r="F588" s="72"/>
      <c r="G588" s="70"/>
      <c r="H588" s="70"/>
      <c r="I588" s="70"/>
      <c r="J588" s="55"/>
      <c r="K588" s="55"/>
      <c r="L588" s="55"/>
      <c r="M588" s="55"/>
      <c r="N588" s="55"/>
      <c r="O588" s="55"/>
      <c r="P588" s="55"/>
      <c r="Q588" s="55"/>
      <c r="R588" s="55"/>
      <c r="S588" s="45"/>
      <c r="T588" s="45"/>
      <c r="U588" s="45"/>
      <c r="V588" s="45"/>
      <c r="W588" s="45"/>
      <c r="X588" s="45"/>
      <c r="AH588" s="35"/>
      <c r="AI588" s="35"/>
      <c r="IW588" s="45"/>
      <c r="IX588" s="45"/>
    </row>
    <row r="589" spans="1:258" x14ac:dyDescent="0.3">
      <c r="A589" s="45" t="str">
        <f t="shared" si="15"/>
        <v/>
      </c>
      <c r="D589" s="69"/>
      <c r="E589" s="72"/>
      <c r="F589" s="72"/>
      <c r="G589" s="70"/>
      <c r="H589" s="70"/>
      <c r="I589" s="70"/>
      <c r="J589" s="55"/>
      <c r="K589" s="55"/>
      <c r="L589" s="55"/>
      <c r="M589" s="55"/>
      <c r="N589" s="55"/>
      <c r="O589" s="55"/>
      <c r="P589" s="55"/>
      <c r="Q589" s="55"/>
      <c r="R589" s="55"/>
      <c r="S589" s="45"/>
      <c r="T589" s="45"/>
      <c r="U589" s="45"/>
      <c r="V589" s="45"/>
      <c r="W589" s="45"/>
      <c r="X589" s="45"/>
      <c r="AH589" s="35"/>
      <c r="AI589" s="35"/>
      <c r="IW589" s="45"/>
      <c r="IX589" s="45"/>
    </row>
    <row r="590" spans="1:258" x14ac:dyDescent="0.3">
      <c r="A590" s="45" t="str">
        <f t="shared" si="15"/>
        <v/>
      </c>
      <c r="D590" s="69"/>
      <c r="E590" s="72"/>
      <c r="F590" s="72"/>
      <c r="G590" s="70"/>
      <c r="H590" s="70"/>
      <c r="I590" s="70"/>
      <c r="J590" s="55"/>
      <c r="K590" s="55"/>
      <c r="L590" s="55"/>
      <c r="M590" s="55"/>
      <c r="N590" s="55"/>
      <c r="O590" s="55"/>
      <c r="P590" s="55"/>
      <c r="Q590" s="55"/>
      <c r="R590" s="55"/>
      <c r="S590" s="45"/>
      <c r="T590" s="45"/>
      <c r="U590" s="45"/>
      <c r="V590" s="45"/>
      <c r="W590" s="45"/>
      <c r="X590" s="45"/>
      <c r="AH590" s="35"/>
      <c r="AI590" s="35"/>
      <c r="IW590" s="45"/>
      <c r="IX590" s="45"/>
    </row>
    <row r="591" spans="1:258" x14ac:dyDescent="0.3">
      <c r="A591" s="45" t="str">
        <f t="shared" si="15"/>
        <v/>
      </c>
      <c r="D591" s="70"/>
      <c r="E591" s="72"/>
      <c r="F591" s="72"/>
      <c r="G591" s="70"/>
      <c r="H591" s="70"/>
      <c r="I591" s="70"/>
      <c r="J591" s="55"/>
      <c r="K591" s="55"/>
      <c r="L591" s="55"/>
      <c r="M591" s="55"/>
      <c r="N591" s="55"/>
      <c r="O591" s="55"/>
      <c r="P591" s="55"/>
      <c r="Q591" s="55"/>
      <c r="R591" s="55"/>
      <c r="S591" s="45"/>
      <c r="T591" s="45"/>
      <c r="U591" s="45"/>
      <c r="V591" s="45"/>
      <c r="W591" s="45"/>
      <c r="X591" s="45"/>
      <c r="AH591" s="35"/>
      <c r="IW591" s="45"/>
    </row>
    <row r="592" spans="1:258" x14ac:dyDescent="0.3">
      <c r="A592" s="45" t="str">
        <f t="shared" si="15"/>
        <v/>
      </c>
      <c r="D592" s="70"/>
      <c r="E592" s="72"/>
      <c r="F592" s="72"/>
      <c r="G592" s="70"/>
      <c r="H592" s="70"/>
      <c r="I592" s="70"/>
      <c r="J592" s="55"/>
      <c r="K592" s="55"/>
      <c r="L592" s="55"/>
      <c r="M592" s="55"/>
      <c r="N592" s="55"/>
      <c r="O592" s="55"/>
      <c r="P592" s="55"/>
      <c r="Q592" s="55"/>
      <c r="R592" s="55"/>
      <c r="S592" s="45"/>
      <c r="T592" s="45"/>
      <c r="U592" s="45"/>
      <c r="V592" s="45"/>
      <c r="W592" s="45"/>
      <c r="X592" s="45"/>
      <c r="AH592" s="35"/>
      <c r="IW592" s="45"/>
    </row>
    <row r="593" spans="4:256" x14ac:dyDescent="0.3">
      <c r="D593" s="63"/>
      <c r="E593" s="55"/>
      <c r="G593" s="66"/>
      <c r="AG593" s="45"/>
      <c r="IV593" s="37"/>
    </row>
    <row r="594" spans="4:256" x14ac:dyDescent="0.3">
      <c r="D594" s="63"/>
      <c r="G594" s="66"/>
      <c r="AG594" s="45"/>
      <c r="IV594" s="37"/>
    </row>
    <row r="595" spans="4:256" x14ac:dyDescent="0.3">
      <c r="D595" s="63"/>
      <c r="G595" s="66"/>
      <c r="AG595" s="45"/>
      <c r="IV595" s="37"/>
    </row>
    <row r="596" spans="4:256" x14ac:dyDescent="0.3">
      <c r="D596" s="63"/>
      <c r="G596" s="66"/>
      <c r="AG596" s="45"/>
      <c r="IV596" s="37"/>
    </row>
    <row r="597" spans="4:256" x14ac:dyDescent="0.3">
      <c r="D597" s="63"/>
      <c r="G597" s="66"/>
      <c r="AG597" s="45"/>
      <c r="IV597" s="37"/>
    </row>
    <row r="598" spans="4:256" x14ac:dyDescent="0.3">
      <c r="D598" s="63"/>
      <c r="G598" s="66"/>
      <c r="AG598" s="45"/>
      <c r="IV598" s="37"/>
    </row>
    <row r="599" spans="4:256" x14ac:dyDescent="0.3">
      <c r="D599" s="63"/>
      <c r="G599" s="66"/>
      <c r="AG599" s="45"/>
      <c r="IV599" s="37"/>
    </row>
    <row r="600" spans="4:256" x14ac:dyDescent="0.3">
      <c r="D600" s="63"/>
      <c r="G600" s="66"/>
      <c r="AG600" s="45"/>
      <c r="IV600" s="37"/>
    </row>
    <row r="601" spans="4:256" x14ac:dyDescent="0.3">
      <c r="D601" s="63"/>
      <c r="G601" s="66"/>
      <c r="AG601" s="45"/>
      <c r="IV601" s="37"/>
    </row>
    <row r="602" spans="4:256" x14ac:dyDescent="0.3">
      <c r="D602" s="63"/>
      <c r="G602" s="66"/>
      <c r="AG602" s="45"/>
      <c r="IV602" s="37"/>
    </row>
    <row r="603" spans="4:256" x14ac:dyDescent="0.3">
      <c r="D603" s="63"/>
      <c r="G603" s="66"/>
      <c r="AG603" s="45"/>
      <c r="IV603" s="37"/>
    </row>
    <row r="604" spans="4:256" x14ac:dyDescent="0.3">
      <c r="D604" s="63"/>
      <c r="G604" s="66"/>
      <c r="AG604" s="45"/>
      <c r="IV604" s="37"/>
    </row>
    <row r="605" spans="4:256" x14ac:dyDescent="0.3">
      <c r="D605" s="63"/>
      <c r="G605" s="66"/>
      <c r="AG605" s="45"/>
      <c r="IV605" s="37"/>
    </row>
    <row r="606" spans="4:256" x14ac:dyDescent="0.3">
      <c r="D606" s="63"/>
      <c r="G606" s="66"/>
      <c r="AG606" s="45"/>
      <c r="IV606" s="37"/>
    </row>
    <row r="607" spans="4:256" x14ac:dyDescent="0.3">
      <c r="D607" s="63"/>
      <c r="G607" s="66"/>
      <c r="AG607" s="45"/>
      <c r="IV607" s="37"/>
    </row>
    <row r="608" spans="4:256" x14ac:dyDescent="0.3">
      <c r="D608" s="63"/>
      <c r="G608" s="66"/>
      <c r="AG608" s="45"/>
      <c r="IV608" s="37"/>
    </row>
    <row r="609" spans="4:256" x14ac:dyDescent="0.3">
      <c r="D609" s="63"/>
      <c r="G609" s="66"/>
      <c r="AG609" s="45"/>
      <c r="IV609" s="37"/>
    </row>
    <row r="610" spans="4:256" x14ac:dyDescent="0.3">
      <c r="D610" s="63"/>
      <c r="G610" s="66"/>
      <c r="AG610" s="45"/>
      <c r="IV610" s="37"/>
    </row>
    <row r="611" spans="4:256" x14ac:dyDescent="0.3">
      <c r="D611" s="63"/>
      <c r="AG611" s="45"/>
      <c r="IV611" s="37"/>
    </row>
    <row r="612" spans="4:256" x14ac:dyDescent="0.3">
      <c r="D612" s="63"/>
      <c r="AG612" s="45"/>
      <c r="IV612" s="37"/>
    </row>
    <row r="613" spans="4:256" x14ac:dyDescent="0.3">
      <c r="D613" s="63"/>
      <c r="AG613" s="45"/>
      <c r="IV613" s="37"/>
    </row>
    <row r="614" spans="4:256" x14ac:dyDescent="0.3">
      <c r="D614" s="63"/>
      <c r="AG614" s="45"/>
      <c r="IV614" s="37"/>
    </row>
    <row r="615" spans="4:256" x14ac:dyDescent="0.3">
      <c r="D615" s="63"/>
      <c r="AG615" s="45"/>
      <c r="IV615" s="37"/>
    </row>
    <row r="616" spans="4:256" x14ac:dyDescent="0.3">
      <c r="D616" s="63"/>
      <c r="AG616" s="45"/>
      <c r="IV616" s="37"/>
    </row>
    <row r="617" spans="4:256" x14ac:dyDescent="0.3">
      <c r="D617" s="63"/>
      <c r="AG617" s="45"/>
      <c r="IV617" s="37"/>
    </row>
    <row r="618" spans="4:256" x14ac:dyDescent="0.3">
      <c r="D618" s="63"/>
      <c r="AG618" s="45"/>
      <c r="IV618" s="37"/>
    </row>
    <row r="619" spans="4:256" x14ac:dyDescent="0.3">
      <c r="D619" s="63"/>
      <c r="AG619" s="45"/>
      <c r="IV619" s="37"/>
    </row>
    <row r="620" spans="4:256" x14ac:dyDescent="0.3">
      <c r="D620" s="63"/>
      <c r="AG620" s="45"/>
      <c r="IV620" s="37"/>
    </row>
    <row r="621" spans="4:256" x14ac:dyDescent="0.3">
      <c r="D621" s="63"/>
      <c r="AG621" s="45"/>
      <c r="IV621" s="37"/>
    </row>
    <row r="622" spans="4:256" x14ac:dyDescent="0.3">
      <c r="D622" s="63"/>
      <c r="AG622" s="45"/>
      <c r="IV622" s="37"/>
    </row>
    <row r="623" spans="4:256" x14ac:dyDescent="0.3">
      <c r="D623" s="63"/>
      <c r="AG623" s="45"/>
      <c r="IV623" s="37"/>
    </row>
    <row r="624" spans="4:256" x14ac:dyDescent="0.3">
      <c r="D624" s="63"/>
      <c r="AG624" s="45"/>
      <c r="IV624" s="37"/>
    </row>
    <row r="625" spans="5:5" x14ac:dyDescent="0.3">
      <c r="E625" s="63"/>
    </row>
    <row r="626" spans="5:5" x14ac:dyDescent="0.3">
      <c r="E626" s="63"/>
    </row>
    <row r="627" spans="5:5" x14ac:dyDescent="0.3">
      <c r="E627" s="63"/>
    </row>
    <row r="628" spans="5:5" x14ac:dyDescent="0.3">
      <c r="E628" s="63"/>
    </row>
    <row r="629" spans="5:5" x14ac:dyDescent="0.3">
      <c r="E629" s="63"/>
    </row>
    <row r="630" spans="5:5" x14ac:dyDescent="0.3">
      <c r="E630" s="63"/>
    </row>
    <row r="631" spans="5:5" x14ac:dyDescent="0.3">
      <c r="E631" s="63"/>
    </row>
    <row r="632" spans="5:5" x14ac:dyDescent="0.3">
      <c r="E632" s="63"/>
    </row>
    <row r="633" spans="5:5" x14ac:dyDescent="0.3">
      <c r="E633" s="63"/>
    </row>
    <row r="634" spans="5:5" x14ac:dyDescent="0.3">
      <c r="E634" s="63"/>
    </row>
    <row r="635" spans="5:5" x14ac:dyDescent="0.3">
      <c r="E635" s="63"/>
    </row>
    <row r="636" spans="5:5" x14ac:dyDescent="0.3">
      <c r="E636" s="63"/>
    </row>
    <row r="637" spans="5:5" x14ac:dyDescent="0.3">
      <c r="E637" s="63"/>
    </row>
    <row r="638" spans="5:5" x14ac:dyDescent="0.3">
      <c r="E638" s="63"/>
    </row>
    <row r="639" spans="5:5" x14ac:dyDescent="0.3">
      <c r="E639" s="63"/>
    </row>
    <row r="640" spans="5:5" x14ac:dyDescent="0.3">
      <c r="E640" s="63"/>
    </row>
    <row r="641" spans="5:5" x14ac:dyDescent="0.3">
      <c r="E641" s="63"/>
    </row>
    <row r="642" spans="5:5" x14ac:dyDescent="0.3">
      <c r="E642" s="63"/>
    </row>
    <row r="643" spans="5:5" x14ac:dyDescent="0.3">
      <c r="E643" s="63"/>
    </row>
    <row r="644" spans="5:5" x14ac:dyDescent="0.3">
      <c r="E644" s="63"/>
    </row>
    <row r="645" spans="5:5" x14ac:dyDescent="0.3">
      <c r="E645" s="63"/>
    </row>
    <row r="646" spans="5:5" x14ac:dyDescent="0.3">
      <c r="E646" s="63"/>
    </row>
    <row r="647" spans="5:5" x14ac:dyDescent="0.3">
      <c r="E647" s="63"/>
    </row>
    <row r="648" spans="5:5" x14ac:dyDescent="0.3">
      <c r="E648" s="63"/>
    </row>
    <row r="649" spans="5:5" x14ac:dyDescent="0.3">
      <c r="E649" s="63"/>
    </row>
    <row r="650" spans="5:5" x14ac:dyDescent="0.3">
      <c r="E650" s="63"/>
    </row>
    <row r="651" spans="5:5" x14ac:dyDescent="0.3">
      <c r="E651" s="63"/>
    </row>
    <row r="652" spans="5:5" x14ac:dyDescent="0.3">
      <c r="E652" s="63"/>
    </row>
    <row r="653" spans="5:5" x14ac:dyDescent="0.3">
      <c r="E653" s="63"/>
    </row>
    <row r="654" spans="5:5" x14ac:dyDescent="0.3">
      <c r="E654" s="63"/>
    </row>
    <row r="655" spans="5:5" x14ac:dyDescent="0.3">
      <c r="E655" s="63"/>
    </row>
    <row r="656" spans="5:5" x14ac:dyDescent="0.3">
      <c r="E656" s="63"/>
    </row>
    <row r="657" spans="5:5" x14ac:dyDescent="0.3">
      <c r="E657" s="63"/>
    </row>
    <row r="658" spans="5:5" x14ac:dyDescent="0.3">
      <c r="E658" s="63"/>
    </row>
    <row r="659" spans="5:5" x14ac:dyDescent="0.3">
      <c r="E659" s="63"/>
    </row>
    <row r="660" spans="5:5" x14ac:dyDescent="0.3">
      <c r="E660" s="63"/>
    </row>
    <row r="661" spans="5:5" x14ac:dyDescent="0.3">
      <c r="E661" s="63"/>
    </row>
    <row r="662" spans="5:5" x14ac:dyDescent="0.3">
      <c r="E662" s="63"/>
    </row>
    <row r="663" spans="5:5" x14ac:dyDescent="0.3">
      <c r="E663" s="63"/>
    </row>
    <row r="664" spans="5:5" x14ac:dyDescent="0.3">
      <c r="E664" s="63"/>
    </row>
    <row r="665" spans="5:5" x14ac:dyDescent="0.3">
      <c r="E665" s="63"/>
    </row>
    <row r="666" spans="5:5" x14ac:dyDescent="0.3">
      <c r="E666" s="63"/>
    </row>
    <row r="667" spans="5:5" x14ac:dyDescent="0.3">
      <c r="E667" s="63"/>
    </row>
    <row r="668" spans="5:5" x14ac:dyDescent="0.3">
      <c r="E668" s="63"/>
    </row>
    <row r="669" spans="5:5" x14ac:dyDescent="0.3">
      <c r="E669" s="63"/>
    </row>
    <row r="670" spans="5:5" x14ac:dyDescent="0.3">
      <c r="E670" s="63"/>
    </row>
    <row r="671" spans="5:5" x14ac:dyDescent="0.3">
      <c r="E671" s="63"/>
    </row>
    <row r="672" spans="5:5" x14ac:dyDescent="0.3">
      <c r="E672" s="63"/>
    </row>
    <row r="673" spans="5:5" x14ac:dyDescent="0.3">
      <c r="E673" s="63"/>
    </row>
    <row r="674" spans="5:5" x14ac:dyDescent="0.3">
      <c r="E674" s="63"/>
    </row>
    <row r="675" spans="5:5" x14ac:dyDescent="0.3">
      <c r="E675" s="63"/>
    </row>
    <row r="676" spans="5:5" x14ac:dyDescent="0.3">
      <c r="E676" s="63"/>
    </row>
    <row r="677" spans="5:5" x14ac:dyDescent="0.3">
      <c r="E677" s="63"/>
    </row>
    <row r="678" spans="5:5" x14ac:dyDescent="0.3">
      <c r="E678" s="63"/>
    </row>
    <row r="679" spans="5:5" x14ac:dyDescent="0.3">
      <c r="E679" s="63"/>
    </row>
    <row r="680" spans="5:5" x14ac:dyDescent="0.3">
      <c r="E680" s="63"/>
    </row>
    <row r="681" spans="5:5" x14ac:dyDescent="0.3">
      <c r="E681" s="63"/>
    </row>
    <row r="682" spans="5:5" x14ac:dyDescent="0.3">
      <c r="E682" s="63"/>
    </row>
    <row r="683" spans="5:5" x14ac:dyDescent="0.3">
      <c r="E683" s="63"/>
    </row>
    <row r="684" spans="5:5" x14ac:dyDescent="0.3">
      <c r="E684" s="63"/>
    </row>
    <row r="685" spans="5:5" x14ac:dyDescent="0.3">
      <c r="E685" s="63"/>
    </row>
    <row r="686" spans="5:5" x14ac:dyDescent="0.3">
      <c r="E686" s="63"/>
    </row>
    <row r="687" spans="5:5" x14ac:dyDescent="0.3">
      <c r="E687" s="63"/>
    </row>
    <row r="688" spans="5:5" x14ac:dyDescent="0.3">
      <c r="E688" s="63"/>
    </row>
    <row r="689" spans="5:5" x14ac:dyDescent="0.3">
      <c r="E689" s="63"/>
    </row>
    <row r="690" spans="5:5" x14ac:dyDescent="0.3">
      <c r="E690" s="63"/>
    </row>
    <row r="691" spans="5:5" x14ac:dyDescent="0.3">
      <c r="E691" s="63"/>
    </row>
    <row r="692" spans="5:5" x14ac:dyDescent="0.3">
      <c r="E692" s="63"/>
    </row>
    <row r="693" spans="5:5" x14ac:dyDescent="0.3">
      <c r="E693" s="63"/>
    </row>
    <row r="694" spans="5:5" x14ac:dyDescent="0.3">
      <c r="E694" s="63"/>
    </row>
    <row r="695" spans="5:5" x14ac:dyDescent="0.3">
      <c r="E695" s="63"/>
    </row>
    <row r="696" spans="5:5" x14ac:dyDescent="0.3">
      <c r="E696" s="63"/>
    </row>
    <row r="697" spans="5:5" x14ac:dyDescent="0.3">
      <c r="E697" s="63"/>
    </row>
    <row r="698" spans="5:5" x14ac:dyDescent="0.3">
      <c r="E698" s="63"/>
    </row>
    <row r="699" spans="5:5" x14ac:dyDescent="0.3">
      <c r="E699" s="63"/>
    </row>
    <row r="700" spans="5:5" x14ac:dyDescent="0.3">
      <c r="E700" s="63"/>
    </row>
    <row r="701" spans="5:5" x14ac:dyDescent="0.3">
      <c r="E701" s="63"/>
    </row>
    <row r="702" spans="5:5" x14ac:dyDescent="0.3">
      <c r="E702" s="63"/>
    </row>
    <row r="703" spans="5:5" x14ac:dyDescent="0.3">
      <c r="E703" s="63"/>
    </row>
    <row r="704" spans="5:5" x14ac:dyDescent="0.3">
      <c r="E704" s="63"/>
    </row>
    <row r="705" spans="5:5" x14ac:dyDescent="0.3">
      <c r="E705" s="63"/>
    </row>
    <row r="706" spans="5:5" x14ac:dyDescent="0.3">
      <c r="E706" s="63"/>
    </row>
    <row r="707" spans="5:5" x14ac:dyDescent="0.3">
      <c r="E707" s="63"/>
    </row>
    <row r="708" spans="5:5" x14ac:dyDescent="0.3">
      <c r="E708" s="63"/>
    </row>
    <row r="709" spans="5:5" x14ac:dyDescent="0.3">
      <c r="E709" s="63"/>
    </row>
    <row r="710" spans="5:5" x14ac:dyDescent="0.3">
      <c r="E710" s="63"/>
    </row>
    <row r="711" spans="5:5" x14ac:dyDescent="0.3">
      <c r="E711" s="63"/>
    </row>
    <row r="712" spans="5:5" x14ac:dyDescent="0.3">
      <c r="E712" s="63"/>
    </row>
    <row r="713" spans="5:5" x14ac:dyDescent="0.3">
      <c r="E713" s="63"/>
    </row>
    <row r="714" spans="5:5" x14ac:dyDescent="0.3">
      <c r="E714" s="63"/>
    </row>
    <row r="715" spans="5:5" x14ac:dyDescent="0.3">
      <c r="E715" s="63"/>
    </row>
    <row r="716" spans="5:5" x14ac:dyDescent="0.3">
      <c r="E716" s="63"/>
    </row>
    <row r="717" spans="5:5" x14ac:dyDescent="0.3">
      <c r="E717" s="63"/>
    </row>
    <row r="718" spans="5:5" x14ac:dyDescent="0.3">
      <c r="E718" s="63"/>
    </row>
    <row r="719" spans="5:5" x14ac:dyDescent="0.3">
      <c r="E719" s="63"/>
    </row>
    <row r="720" spans="5:5" x14ac:dyDescent="0.3">
      <c r="E720" s="63"/>
    </row>
    <row r="721" spans="5:5" x14ac:dyDescent="0.3">
      <c r="E721" s="63"/>
    </row>
    <row r="722" spans="5:5" x14ac:dyDescent="0.3">
      <c r="E722" s="63"/>
    </row>
    <row r="723" spans="5:5" x14ac:dyDescent="0.3">
      <c r="E723" s="63"/>
    </row>
    <row r="724" spans="5:5" x14ac:dyDescent="0.3">
      <c r="E724" s="63"/>
    </row>
    <row r="725" spans="5:5" x14ac:dyDescent="0.3">
      <c r="E725" s="63"/>
    </row>
    <row r="726" spans="5:5" x14ac:dyDescent="0.3">
      <c r="E726" s="63"/>
    </row>
    <row r="727" spans="5:5" x14ac:dyDescent="0.3">
      <c r="E727" s="63"/>
    </row>
  </sheetData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651031-E815-4A35-B707-D2ED35B54D68}">
          <x14:formula1>
            <xm:f>EnumInput!$B$2:$B$3</xm:f>
          </x14:formula1>
          <xm:sqref>B38</xm:sqref>
        </x14:dataValidation>
        <x14:dataValidation type="list" allowBlank="1" showInputMessage="1" showErrorMessage="1" xr:uid="{8E3AF12B-83D9-4243-9FD7-0279555601CF}">
          <x14:formula1>
            <xm:f>EnumInput!$C$1:$C$2</xm:f>
          </x14:formula1>
          <xm:sqref>D40:D42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561-7CB3-4D1F-A4BF-1239FDABA0A9}">
  <dimension ref="A1:IX717"/>
  <sheetViews>
    <sheetView topLeftCell="A9" zoomScale="80" zoomScaleNormal="80" workbookViewId="0">
      <selection activeCell="D33" sqref="D33"/>
    </sheetView>
  </sheetViews>
  <sheetFormatPr baseColWidth="10" defaultColWidth="14.44140625" defaultRowHeight="15" x14ac:dyDescent="0.3"/>
  <cols>
    <col min="1" max="1" width="5" style="50" customWidth="1"/>
    <col min="2" max="2" width="16.21875" style="50" customWidth="1"/>
    <col min="3" max="4" width="10.77734375" style="50" customWidth="1"/>
    <col min="5" max="22" width="10.77734375" style="36" customWidth="1"/>
    <col min="23" max="33" width="18.33203125" style="36" customWidth="1"/>
    <col min="34" max="256" width="14.44140625" style="50"/>
    <col min="257" max="257" width="14.44140625" style="40"/>
    <col min="258" max="258" width="5.109375" style="40" customWidth="1"/>
    <col min="259" max="260" width="14.44140625" style="40"/>
    <col min="261" max="261" width="5.109375" style="40" customWidth="1"/>
    <col min="262" max="262" width="18.33203125" style="40" customWidth="1"/>
    <col min="263" max="263" width="14.44140625" style="40"/>
    <col min="264" max="264" width="5.109375" style="40" customWidth="1"/>
    <col min="265" max="513" width="14.44140625" style="40"/>
    <col min="514" max="514" width="5.109375" style="40" customWidth="1"/>
    <col min="515" max="516" width="14.44140625" style="40"/>
    <col min="517" max="517" width="5.109375" style="40" customWidth="1"/>
    <col min="518" max="518" width="18.33203125" style="40" customWidth="1"/>
    <col min="519" max="519" width="14.44140625" style="40"/>
    <col min="520" max="520" width="5.109375" style="40" customWidth="1"/>
    <col min="521" max="769" width="14.44140625" style="40"/>
    <col min="770" max="770" width="5.109375" style="40" customWidth="1"/>
    <col min="771" max="772" width="14.44140625" style="40"/>
    <col min="773" max="773" width="5.109375" style="40" customWidth="1"/>
    <col min="774" max="774" width="18.33203125" style="40" customWidth="1"/>
    <col min="775" max="775" width="14.44140625" style="40"/>
    <col min="776" max="776" width="5.109375" style="40" customWidth="1"/>
    <col min="777" max="1025" width="14.44140625" style="40"/>
    <col min="1026" max="1026" width="5.109375" style="40" customWidth="1"/>
    <col min="1027" max="1028" width="14.44140625" style="40"/>
    <col min="1029" max="1029" width="5.109375" style="40" customWidth="1"/>
    <col min="1030" max="1030" width="18.33203125" style="40" customWidth="1"/>
    <col min="1031" max="1031" width="14.44140625" style="40"/>
    <col min="1032" max="1032" width="5.109375" style="40" customWidth="1"/>
    <col min="1033" max="1281" width="14.44140625" style="40"/>
    <col min="1282" max="1282" width="5.109375" style="40" customWidth="1"/>
    <col min="1283" max="1284" width="14.44140625" style="40"/>
    <col min="1285" max="1285" width="5.109375" style="40" customWidth="1"/>
    <col min="1286" max="1286" width="18.33203125" style="40" customWidth="1"/>
    <col min="1287" max="1287" width="14.44140625" style="40"/>
    <col min="1288" max="1288" width="5.109375" style="40" customWidth="1"/>
    <col min="1289" max="1537" width="14.44140625" style="40"/>
    <col min="1538" max="1538" width="5.109375" style="40" customWidth="1"/>
    <col min="1539" max="1540" width="14.44140625" style="40"/>
    <col min="1541" max="1541" width="5.109375" style="40" customWidth="1"/>
    <col min="1542" max="1542" width="18.33203125" style="40" customWidth="1"/>
    <col min="1543" max="1543" width="14.44140625" style="40"/>
    <col min="1544" max="1544" width="5.109375" style="40" customWidth="1"/>
    <col min="1545" max="1793" width="14.44140625" style="40"/>
    <col min="1794" max="1794" width="5.109375" style="40" customWidth="1"/>
    <col min="1795" max="1796" width="14.44140625" style="40"/>
    <col min="1797" max="1797" width="5.109375" style="40" customWidth="1"/>
    <col min="1798" max="1798" width="18.33203125" style="40" customWidth="1"/>
    <col min="1799" max="1799" width="14.44140625" style="40"/>
    <col min="1800" max="1800" width="5.109375" style="40" customWidth="1"/>
    <col min="1801" max="2049" width="14.44140625" style="40"/>
    <col min="2050" max="2050" width="5.109375" style="40" customWidth="1"/>
    <col min="2051" max="2052" width="14.44140625" style="40"/>
    <col min="2053" max="2053" width="5.109375" style="40" customWidth="1"/>
    <col min="2054" max="2054" width="18.33203125" style="40" customWidth="1"/>
    <col min="2055" max="2055" width="14.44140625" style="40"/>
    <col min="2056" max="2056" width="5.109375" style="40" customWidth="1"/>
    <col min="2057" max="2305" width="14.44140625" style="40"/>
    <col min="2306" max="2306" width="5.109375" style="40" customWidth="1"/>
    <col min="2307" max="2308" width="14.44140625" style="40"/>
    <col min="2309" max="2309" width="5.109375" style="40" customWidth="1"/>
    <col min="2310" max="2310" width="18.33203125" style="40" customWidth="1"/>
    <col min="2311" max="2311" width="14.44140625" style="40"/>
    <col min="2312" max="2312" width="5.109375" style="40" customWidth="1"/>
    <col min="2313" max="2561" width="14.44140625" style="40"/>
    <col min="2562" max="2562" width="5.109375" style="40" customWidth="1"/>
    <col min="2563" max="2564" width="14.44140625" style="40"/>
    <col min="2565" max="2565" width="5.109375" style="40" customWidth="1"/>
    <col min="2566" max="2566" width="18.33203125" style="40" customWidth="1"/>
    <col min="2567" max="2567" width="14.44140625" style="40"/>
    <col min="2568" max="2568" width="5.109375" style="40" customWidth="1"/>
    <col min="2569" max="2817" width="14.44140625" style="40"/>
    <col min="2818" max="2818" width="5.109375" style="40" customWidth="1"/>
    <col min="2819" max="2820" width="14.44140625" style="40"/>
    <col min="2821" max="2821" width="5.109375" style="40" customWidth="1"/>
    <col min="2822" max="2822" width="18.33203125" style="40" customWidth="1"/>
    <col min="2823" max="2823" width="14.44140625" style="40"/>
    <col min="2824" max="2824" width="5.109375" style="40" customWidth="1"/>
    <col min="2825" max="3073" width="14.44140625" style="40"/>
    <col min="3074" max="3074" width="5.109375" style="40" customWidth="1"/>
    <col min="3075" max="3076" width="14.44140625" style="40"/>
    <col min="3077" max="3077" width="5.109375" style="40" customWidth="1"/>
    <col min="3078" max="3078" width="18.33203125" style="40" customWidth="1"/>
    <col min="3079" max="3079" width="14.44140625" style="40"/>
    <col min="3080" max="3080" width="5.109375" style="40" customWidth="1"/>
    <col min="3081" max="3329" width="14.44140625" style="40"/>
    <col min="3330" max="3330" width="5.109375" style="40" customWidth="1"/>
    <col min="3331" max="3332" width="14.44140625" style="40"/>
    <col min="3333" max="3333" width="5.109375" style="40" customWidth="1"/>
    <col min="3334" max="3334" width="18.33203125" style="40" customWidth="1"/>
    <col min="3335" max="3335" width="14.44140625" style="40"/>
    <col min="3336" max="3336" width="5.109375" style="40" customWidth="1"/>
    <col min="3337" max="3585" width="14.44140625" style="40"/>
    <col min="3586" max="3586" width="5.109375" style="40" customWidth="1"/>
    <col min="3587" max="3588" width="14.44140625" style="40"/>
    <col min="3589" max="3589" width="5.109375" style="40" customWidth="1"/>
    <col min="3590" max="3590" width="18.33203125" style="40" customWidth="1"/>
    <col min="3591" max="3591" width="14.44140625" style="40"/>
    <col min="3592" max="3592" width="5.109375" style="40" customWidth="1"/>
    <col min="3593" max="3841" width="14.44140625" style="40"/>
    <col min="3842" max="3842" width="5.109375" style="40" customWidth="1"/>
    <col min="3843" max="3844" width="14.44140625" style="40"/>
    <col min="3845" max="3845" width="5.109375" style="40" customWidth="1"/>
    <col min="3846" max="3846" width="18.33203125" style="40" customWidth="1"/>
    <col min="3847" max="3847" width="14.44140625" style="40"/>
    <col min="3848" max="3848" width="5.109375" style="40" customWidth="1"/>
    <col min="3849" max="4097" width="14.44140625" style="40"/>
    <col min="4098" max="4098" width="5.109375" style="40" customWidth="1"/>
    <col min="4099" max="4100" width="14.44140625" style="40"/>
    <col min="4101" max="4101" width="5.109375" style="40" customWidth="1"/>
    <col min="4102" max="4102" width="18.33203125" style="40" customWidth="1"/>
    <col min="4103" max="4103" width="14.44140625" style="40"/>
    <col min="4104" max="4104" width="5.109375" style="40" customWidth="1"/>
    <col min="4105" max="4353" width="14.44140625" style="40"/>
    <col min="4354" max="4354" width="5.109375" style="40" customWidth="1"/>
    <col min="4355" max="4356" width="14.44140625" style="40"/>
    <col min="4357" max="4357" width="5.109375" style="40" customWidth="1"/>
    <col min="4358" max="4358" width="18.33203125" style="40" customWidth="1"/>
    <col min="4359" max="4359" width="14.44140625" style="40"/>
    <col min="4360" max="4360" width="5.109375" style="40" customWidth="1"/>
    <col min="4361" max="4609" width="14.44140625" style="40"/>
    <col min="4610" max="4610" width="5.109375" style="40" customWidth="1"/>
    <col min="4611" max="4612" width="14.44140625" style="40"/>
    <col min="4613" max="4613" width="5.109375" style="40" customWidth="1"/>
    <col min="4614" max="4614" width="18.33203125" style="40" customWidth="1"/>
    <col min="4615" max="4615" width="14.44140625" style="40"/>
    <col min="4616" max="4616" width="5.109375" style="40" customWidth="1"/>
    <col min="4617" max="4865" width="14.44140625" style="40"/>
    <col min="4866" max="4866" width="5.109375" style="40" customWidth="1"/>
    <col min="4867" max="4868" width="14.44140625" style="40"/>
    <col min="4869" max="4869" width="5.109375" style="40" customWidth="1"/>
    <col min="4870" max="4870" width="18.33203125" style="40" customWidth="1"/>
    <col min="4871" max="4871" width="14.44140625" style="40"/>
    <col min="4872" max="4872" width="5.109375" style="40" customWidth="1"/>
    <col min="4873" max="5121" width="14.44140625" style="40"/>
    <col min="5122" max="5122" width="5.109375" style="40" customWidth="1"/>
    <col min="5123" max="5124" width="14.44140625" style="40"/>
    <col min="5125" max="5125" width="5.109375" style="40" customWidth="1"/>
    <col min="5126" max="5126" width="18.33203125" style="40" customWidth="1"/>
    <col min="5127" max="5127" width="14.44140625" style="40"/>
    <col min="5128" max="5128" width="5.109375" style="40" customWidth="1"/>
    <col min="5129" max="5377" width="14.44140625" style="40"/>
    <col min="5378" max="5378" width="5.109375" style="40" customWidth="1"/>
    <col min="5379" max="5380" width="14.44140625" style="40"/>
    <col min="5381" max="5381" width="5.109375" style="40" customWidth="1"/>
    <col min="5382" max="5382" width="18.33203125" style="40" customWidth="1"/>
    <col min="5383" max="5383" width="14.44140625" style="40"/>
    <col min="5384" max="5384" width="5.109375" style="40" customWidth="1"/>
    <col min="5385" max="5633" width="14.44140625" style="40"/>
    <col min="5634" max="5634" width="5.109375" style="40" customWidth="1"/>
    <col min="5635" max="5636" width="14.44140625" style="40"/>
    <col min="5637" max="5637" width="5.109375" style="40" customWidth="1"/>
    <col min="5638" max="5638" width="18.33203125" style="40" customWidth="1"/>
    <col min="5639" max="5639" width="14.44140625" style="40"/>
    <col min="5640" max="5640" width="5.109375" style="40" customWidth="1"/>
    <col min="5641" max="5889" width="14.44140625" style="40"/>
    <col min="5890" max="5890" width="5.109375" style="40" customWidth="1"/>
    <col min="5891" max="5892" width="14.44140625" style="40"/>
    <col min="5893" max="5893" width="5.109375" style="40" customWidth="1"/>
    <col min="5894" max="5894" width="18.33203125" style="40" customWidth="1"/>
    <col min="5895" max="5895" width="14.44140625" style="40"/>
    <col min="5896" max="5896" width="5.109375" style="40" customWidth="1"/>
    <col min="5897" max="6145" width="14.44140625" style="40"/>
    <col min="6146" max="6146" width="5.109375" style="40" customWidth="1"/>
    <col min="6147" max="6148" width="14.44140625" style="40"/>
    <col min="6149" max="6149" width="5.109375" style="40" customWidth="1"/>
    <col min="6150" max="6150" width="18.33203125" style="40" customWidth="1"/>
    <col min="6151" max="6151" width="14.44140625" style="40"/>
    <col min="6152" max="6152" width="5.109375" style="40" customWidth="1"/>
    <col min="6153" max="6401" width="14.44140625" style="40"/>
    <col min="6402" max="6402" width="5.109375" style="40" customWidth="1"/>
    <col min="6403" max="6404" width="14.44140625" style="40"/>
    <col min="6405" max="6405" width="5.109375" style="40" customWidth="1"/>
    <col min="6406" max="6406" width="18.33203125" style="40" customWidth="1"/>
    <col min="6407" max="6407" width="14.44140625" style="40"/>
    <col min="6408" max="6408" width="5.109375" style="40" customWidth="1"/>
    <col min="6409" max="6657" width="14.44140625" style="40"/>
    <col min="6658" max="6658" width="5.109375" style="40" customWidth="1"/>
    <col min="6659" max="6660" width="14.44140625" style="40"/>
    <col min="6661" max="6661" width="5.109375" style="40" customWidth="1"/>
    <col min="6662" max="6662" width="18.33203125" style="40" customWidth="1"/>
    <col min="6663" max="6663" width="14.44140625" style="40"/>
    <col min="6664" max="6664" width="5.109375" style="40" customWidth="1"/>
    <col min="6665" max="6913" width="14.44140625" style="40"/>
    <col min="6914" max="6914" width="5.109375" style="40" customWidth="1"/>
    <col min="6915" max="6916" width="14.44140625" style="40"/>
    <col min="6917" max="6917" width="5.109375" style="40" customWidth="1"/>
    <col min="6918" max="6918" width="18.33203125" style="40" customWidth="1"/>
    <col min="6919" max="6919" width="14.44140625" style="40"/>
    <col min="6920" max="6920" width="5.109375" style="40" customWidth="1"/>
    <col min="6921" max="7169" width="14.44140625" style="40"/>
    <col min="7170" max="7170" width="5.109375" style="40" customWidth="1"/>
    <col min="7171" max="7172" width="14.44140625" style="40"/>
    <col min="7173" max="7173" width="5.109375" style="40" customWidth="1"/>
    <col min="7174" max="7174" width="18.33203125" style="40" customWidth="1"/>
    <col min="7175" max="7175" width="14.44140625" style="40"/>
    <col min="7176" max="7176" width="5.109375" style="40" customWidth="1"/>
    <col min="7177" max="7425" width="14.44140625" style="40"/>
    <col min="7426" max="7426" width="5.109375" style="40" customWidth="1"/>
    <col min="7427" max="7428" width="14.44140625" style="40"/>
    <col min="7429" max="7429" width="5.109375" style="40" customWidth="1"/>
    <col min="7430" max="7430" width="18.33203125" style="40" customWidth="1"/>
    <col min="7431" max="7431" width="14.44140625" style="40"/>
    <col min="7432" max="7432" width="5.109375" style="40" customWidth="1"/>
    <col min="7433" max="7681" width="14.44140625" style="40"/>
    <col min="7682" max="7682" width="5.109375" style="40" customWidth="1"/>
    <col min="7683" max="7684" width="14.44140625" style="40"/>
    <col min="7685" max="7685" width="5.109375" style="40" customWidth="1"/>
    <col min="7686" max="7686" width="18.33203125" style="40" customWidth="1"/>
    <col min="7687" max="7687" width="14.44140625" style="40"/>
    <col min="7688" max="7688" width="5.109375" style="40" customWidth="1"/>
    <col min="7689" max="7937" width="14.44140625" style="40"/>
    <col min="7938" max="7938" width="5.109375" style="40" customWidth="1"/>
    <col min="7939" max="7940" width="14.44140625" style="40"/>
    <col min="7941" max="7941" width="5.109375" style="40" customWidth="1"/>
    <col min="7942" max="7942" width="18.33203125" style="40" customWidth="1"/>
    <col min="7943" max="7943" width="14.44140625" style="40"/>
    <col min="7944" max="7944" width="5.109375" style="40" customWidth="1"/>
    <col min="7945" max="8193" width="14.44140625" style="40"/>
    <col min="8194" max="8194" width="5.109375" style="40" customWidth="1"/>
    <col min="8195" max="8196" width="14.44140625" style="40"/>
    <col min="8197" max="8197" width="5.109375" style="40" customWidth="1"/>
    <col min="8198" max="8198" width="18.33203125" style="40" customWidth="1"/>
    <col min="8199" max="8199" width="14.44140625" style="40"/>
    <col min="8200" max="8200" width="5.109375" style="40" customWidth="1"/>
    <col min="8201" max="8449" width="14.44140625" style="40"/>
    <col min="8450" max="8450" width="5.109375" style="40" customWidth="1"/>
    <col min="8451" max="8452" width="14.44140625" style="40"/>
    <col min="8453" max="8453" width="5.109375" style="40" customWidth="1"/>
    <col min="8454" max="8454" width="18.33203125" style="40" customWidth="1"/>
    <col min="8455" max="8455" width="14.44140625" style="40"/>
    <col min="8456" max="8456" width="5.109375" style="40" customWidth="1"/>
    <col min="8457" max="8705" width="14.44140625" style="40"/>
    <col min="8706" max="8706" width="5.109375" style="40" customWidth="1"/>
    <col min="8707" max="8708" width="14.44140625" style="40"/>
    <col min="8709" max="8709" width="5.109375" style="40" customWidth="1"/>
    <col min="8710" max="8710" width="18.33203125" style="40" customWidth="1"/>
    <col min="8711" max="8711" width="14.44140625" style="40"/>
    <col min="8712" max="8712" width="5.109375" style="40" customWidth="1"/>
    <col min="8713" max="8961" width="14.44140625" style="40"/>
    <col min="8962" max="8962" width="5.109375" style="40" customWidth="1"/>
    <col min="8963" max="8964" width="14.44140625" style="40"/>
    <col min="8965" max="8965" width="5.109375" style="40" customWidth="1"/>
    <col min="8966" max="8966" width="18.33203125" style="40" customWidth="1"/>
    <col min="8967" max="8967" width="14.44140625" style="40"/>
    <col min="8968" max="8968" width="5.109375" style="40" customWidth="1"/>
    <col min="8969" max="9217" width="14.44140625" style="40"/>
    <col min="9218" max="9218" width="5.109375" style="40" customWidth="1"/>
    <col min="9219" max="9220" width="14.44140625" style="40"/>
    <col min="9221" max="9221" width="5.109375" style="40" customWidth="1"/>
    <col min="9222" max="9222" width="18.33203125" style="40" customWidth="1"/>
    <col min="9223" max="9223" width="14.44140625" style="40"/>
    <col min="9224" max="9224" width="5.109375" style="40" customWidth="1"/>
    <col min="9225" max="9473" width="14.44140625" style="40"/>
    <col min="9474" max="9474" width="5.109375" style="40" customWidth="1"/>
    <col min="9475" max="9476" width="14.44140625" style="40"/>
    <col min="9477" max="9477" width="5.109375" style="40" customWidth="1"/>
    <col min="9478" max="9478" width="18.33203125" style="40" customWidth="1"/>
    <col min="9479" max="9479" width="14.44140625" style="40"/>
    <col min="9480" max="9480" width="5.109375" style="40" customWidth="1"/>
    <col min="9481" max="9729" width="14.44140625" style="40"/>
    <col min="9730" max="9730" width="5.109375" style="40" customWidth="1"/>
    <col min="9731" max="9732" width="14.44140625" style="40"/>
    <col min="9733" max="9733" width="5.109375" style="40" customWidth="1"/>
    <col min="9734" max="9734" width="18.33203125" style="40" customWidth="1"/>
    <col min="9735" max="9735" width="14.44140625" style="40"/>
    <col min="9736" max="9736" width="5.109375" style="40" customWidth="1"/>
    <col min="9737" max="9985" width="14.44140625" style="40"/>
    <col min="9986" max="9986" width="5.109375" style="40" customWidth="1"/>
    <col min="9987" max="9988" width="14.44140625" style="40"/>
    <col min="9989" max="9989" width="5.109375" style="40" customWidth="1"/>
    <col min="9990" max="9990" width="18.33203125" style="40" customWidth="1"/>
    <col min="9991" max="9991" width="14.44140625" style="40"/>
    <col min="9992" max="9992" width="5.109375" style="40" customWidth="1"/>
    <col min="9993" max="10241" width="14.44140625" style="40"/>
    <col min="10242" max="10242" width="5.109375" style="40" customWidth="1"/>
    <col min="10243" max="10244" width="14.44140625" style="40"/>
    <col min="10245" max="10245" width="5.109375" style="40" customWidth="1"/>
    <col min="10246" max="10246" width="18.33203125" style="40" customWidth="1"/>
    <col min="10247" max="10247" width="14.44140625" style="40"/>
    <col min="10248" max="10248" width="5.109375" style="40" customWidth="1"/>
    <col min="10249" max="10497" width="14.44140625" style="40"/>
    <col min="10498" max="10498" width="5.109375" style="40" customWidth="1"/>
    <col min="10499" max="10500" width="14.44140625" style="40"/>
    <col min="10501" max="10501" width="5.109375" style="40" customWidth="1"/>
    <col min="10502" max="10502" width="18.33203125" style="40" customWidth="1"/>
    <col min="10503" max="10503" width="14.44140625" style="40"/>
    <col min="10504" max="10504" width="5.109375" style="40" customWidth="1"/>
    <col min="10505" max="10753" width="14.44140625" style="40"/>
    <col min="10754" max="10754" width="5.109375" style="40" customWidth="1"/>
    <col min="10755" max="10756" width="14.44140625" style="40"/>
    <col min="10757" max="10757" width="5.109375" style="40" customWidth="1"/>
    <col min="10758" max="10758" width="18.33203125" style="40" customWidth="1"/>
    <col min="10759" max="10759" width="14.44140625" style="40"/>
    <col min="10760" max="10760" width="5.109375" style="40" customWidth="1"/>
    <col min="10761" max="11009" width="14.44140625" style="40"/>
    <col min="11010" max="11010" width="5.109375" style="40" customWidth="1"/>
    <col min="11011" max="11012" width="14.44140625" style="40"/>
    <col min="11013" max="11013" width="5.109375" style="40" customWidth="1"/>
    <col min="11014" max="11014" width="18.33203125" style="40" customWidth="1"/>
    <col min="11015" max="11015" width="14.44140625" style="40"/>
    <col min="11016" max="11016" width="5.109375" style="40" customWidth="1"/>
    <col min="11017" max="11265" width="14.44140625" style="40"/>
    <col min="11266" max="11266" width="5.109375" style="40" customWidth="1"/>
    <col min="11267" max="11268" width="14.44140625" style="40"/>
    <col min="11269" max="11269" width="5.109375" style="40" customWidth="1"/>
    <col min="11270" max="11270" width="18.33203125" style="40" customWidth="1"/>
    <col min="11271" max="11271" width="14.44140625" style="40"/>
    <col min="11272" max="11272" width="5.109375" style="40" customWidth="1"/>
    <col min="11273" max="11521" width="14.44140625" style="40"/>
    <col min="11522" max="11522" width="5.109375" style="40" customWidth="1"/>
    <col min="11523" max="11524" width="14.44140625" style="40"/>
    <col min="11525" max="11525" width="5.109375" style="40" customWidth="1"/>
    <col min="11526" max="11526" width="18.33203125" style="40" customWidth="1"/>
    <col min="11527" max="11527" width="14.44140625" style="40"/>
    <col min="11528" max="11528" width="5.109375" style="40" customWidth="1"/>
    <col min="11529" max="11777" width="14.44140625" style="40"/>
    <col min="11778" max="11778" width="5.109375" style="40" customWidth="1"/>
    <col min="11779" max="11780" width="14.44140625" style="40"/>
    <col min="11781" max="11781" width="5.109375" style="40" customWidth="1"/>
    <col min="11782" max="11782" width="18.33203125" style="40" customWidth="1"/>
    <col min="11783" max="11783" width="14.44140625" style="40"/>
    <col min="11784" max="11784" width="5.109375" style="40" customWidth="1"/>
    <col min="11785" max="12033" width="14.44140625" style="40"/>
    <col min="12034" max="12034" width="5.109375" style="40" customWidth="1"/>
    <col min="12035" max="12036" width="14.44140625" style="40"/>
    <col min="12037" max="12037" width="5.109375" style="40" customWidth="1"/>
    <col min="12038" max="12038" width="18.33203125" style="40" customWidth="1"/>
    <col min="12039" max="12039" width="14.44140625" style="40"/>
    <col min="12040" max="12040" width="5.109375" style="40" customWidth="1"/>
    <col min="12041" max="12289" width="14.44140625" style="40"/>
    <col min="12290" max="12290" width="5.109375" style="40" customWidth="1"/>
    <col min="12291" max="12292" width="14.44140625" style="40"/>
    <col min="12293" max="12293" width="5.109375" style="40" customWidth="1"/>
    <col min="12294" max="12294" width="18.33203125" style="40" customWidth="1"/>
    <col min="12295" max="12295" width="14.44140625" style="40"/>
    <col min="12296" max="12296" width="5.109375" style="40" customWidth="1"/>
    <col min="12297" max="12545" width="14.44140625" style="40"/>
    <col min="12546" max="12546" width="5.109375" style="40" customWidth="1"/>
    <col min="12547" max="12548" width="14.44140625" style="40"/>
    <col min="12549" max="12549" width="5.109375" style="40" customWidth="1"/>
    <col min="12550" max="12550" width="18.33203125" style="40" customWidth="1"/>
    <col min="12551" max="12551" width="14.44140625" style="40"/>
    <col min="12552" max="12552" width="5.109375" style="40" customWidth="1"/>
    <col min="12553" max="12801" width="14.44140625" style="40"/>
    <col min="12802" max="12802" width="5.109375" style="40" customWidth="1"/>
    <col min="12803" max="12804" width="14.44140625" style="40"/>
    <col min="12805" max="12805" width="5.109375" style="40" customWidth="1"/>
    <col min="12806" max="12806" width="18.33203125" style="40" customWidth="1"/>
    <col min="12807" max="12807" width="14.44140625" style="40"/>
    <col min="12808" max="12808" width="5.109375" style="40" customWidth="1"/>
    <col min="12809" max="13057" width="14.44140625" style="40"/>
    <col min="13058" max="13058" width="5.109375" style="40" customWidth="1"/>
    <col min="13059" max="13060" width="14.44140625" style="40"/>
    <col min="13061" max="13061" width="5.109375" style="40" customWidth="1"/>
    <col min="13062" max="13062" width="18.33203125" style="40" customWidth="1"/>
    <col min="13063" max="13063" width="14.44140625" style="40"/>
    <col min="13064" max="13064" width="5.109375" style="40" customWidth="1"/>
    <col min="13065" max="13313" width="14.44140625" style="40"/>
    <col min="13314" max="13314" width="5.109375" style="40" customWidth="1"/>
    <col min="13315" max="13316" width="14.44140625" style="40"/>
    <col min="13317" max="13317" width="5.109375" style="40" customWidth="1"/>
    <col min="13318" max="13318" width="18.33203125" style="40" customWidth="1"/>
    <col min="13319" max="13319" width="14.44140625" style="40"/>
    <col min="13320" max="13320" width="5.109375" style="40" customWidth="1"/>
    <col min="13321" max="13569" width="14.44140625" style="40"/>
    <col min="13570" max="13570" width="5.109375" style="40" customWidth="1"/>
    <col min="13571" max="13572" width="14.44140625" style="40"/>
    <col min="13573" max="13573" width="5.109375" style="40" customWidth="1"/>
    <col min="13574" max="13574" width="18.33203125" style="40" customWidth="1"/>
    <col min="13575" max="13575" width="14.44140625" style="40"/>
    <col min="13576" max="13576" width="5.109375" style="40" customWidth="1"/>
    <col min="13577" max="13825" width="14.44140625" style="40"/>
    <col min="13826" max="13826" width="5.109375" style="40" customWidth="1"/>
    <col min="13827" max="13828" width="14.44140625" style="40"/>
    <col min="13829" max="13829" width="5.109375" style="40" customWidth="1"/>
    <col min="13830" max="13830" width="18.33203125" style="40" customWidth="1"/>
    <col min="13831" max="13831" width="14.44140625" style="40"/>
    <col min="13832" max="13832" width="5.109375" style="40" customWidth="1"/>
    <col min="13833" max="14081" width="14.44140625" style="40"/>
    <col min="14082" max="14082" width="5.109375" style="40" customWidth="1"/>
    <col min="14083" max="14084" width="14.44140625" style="40"/>
    <col min="14085" max="14085" width="5.109375" style="40" customWidth="1"/>
    <col min="14086" max="14086" width="18.33203125" style="40" customWidth="1"/>
    <col min="14087" max="14087" width="14.44140625" style="40"/>
    <col min="14088" max="14088" width="5.109375" style="40" customWidth="1"/>
    <col min="14089" max="14337" width="14.44140625" style="40"/>
    <col min="14338" max="14338" width="5.109375" style="40" customWidth="1"/>
    <col min="14339" max="14340" width="14.44140625" style="40"/>
    <col min="14341" max="14341" width="5.109375" style="40" customWidth="1"/>
    <col min="14342" max="14342" width="18.33203125" style="40" customWidth="1"/>
    <col min="14343" max="14343" width="14.44140625" style="40"/>
    <col min="14344" max="14344" width="5.109375" style="40" customWidth="1"/>
    <col min="14345" max="14593" width="14.44140625" style="40"/>
    <col min="14594" max="14594" width="5.109375" style="40" customWidth="1"/>
    <col min="14595" max="14596" width="14.44140625" style="40"/>
    <col min="14597" max="14597" width="5.109375" style="40" customWidth="1"/>
    <col min="14598" max="14598" width="18.33203125" style="40" customWidth="1"/>
    <col min="14599" max="14599" width="14.44140625" style="40"/>
    <col min="14600" max="14600" width="5.109375" style="40" customWidth="1"/>
    <col min="14601" max="14849" width="14.44140625" style="40"/>
    <col min="14850" max="14850" width="5.109375" style="40" customWidth="1"/>
    <col min="14851" max="14852" width="14.44140625" style="40"/>
    <col min="14853" max="14853" width="5.109375" style="40" customWidth="1"/>
    <col min="14854" max="14854" width="18.33203125" style="40" customWidth="1"/>
    <col min="14855" max="14855" width="14.44140625" style="40"/>
    <col min="14856" max="14856" width="5.109375" style="40" customWidth="1"/>
    <col min="14857" max="15105" width="14.44140625" style="40"/>
    <col min="15106" max="15106" width="5.109375" style="40" customWidth="1"/>
    <col min="15107" max="15108" width="14.44140625" style="40"/>
    <col min="15109" max="15109" width="5.109375" style="40" customWidth="1"/>
    <col min="15110" max="15110" width="18.33203125" style="40" customWidth="1"/>
    <col min="15111" max="15111" width="14.44140625" style="40"/>
    <col min="15112" max="15112" width="5.109375" style="40" customWidth="1"/>
    <col min="15113" max="15361" width="14.44140625" style="40"/>
    <col min="15362" max="15362" width="5.109375" style="40" customWidth="1"/>
    <col min="15363" max="15364" width="14.44140625" style="40"/>
    <col min="15365" max="15365" width="5.109375" style="40" customWidth="1"/>
    <col min="15366" max="15366" width="18.33203125" style="40" customWidth="1"/>
    <col min="15367" max="15367" width="14.44140625" style="40"/>
    <col min="15368" max="15368" width="5.109375" style="40" customWidth="1"/>
    <col min="15369" max="15617" width="14.44140625" style="40"/>
    <col min="15618" max="15618" width="5.109375" style="40" customWidth="1"/>
    <col min="15619" max="15620" width="14.44140625" style="40"/>
    <col min="15621" max="15621" width="5.109375" style="40" customWidth="1"/>
    <col min="15622" max="15622" width="18.33203125" style="40" customWidth="1"/>
    <col min="15623" max="15623" width="14.44140625" style="40"/>
    <col min="15624" max="15624" width="5.109375" style="40" customWidth="1"/>
    <col min="15625" max="15873" width="14.44140625" style="40"/>
    <col min="15874" max="15874" width="5.109375" style="40" customWidth="1"/>
    <col min="15875" max="15876" width="14.44140625" style="40"/>
    <col min="15877" max="15877" width="5.109375" style="40" customWidth="1"/>
    <col min="15878" max="15878" width="18.33203125" style="40" customWidth="1"/>
    <col min="15879" max="15879" width="14.44140625" style="40"/>
    <col min="15880" max="15880" width="5.109375" style="40" customWidth="1"/>
    <col min="15881" max="16129" width="14.44140625" style="40"/>
    <col min="16130" max="16130" width="5.109375" style="40" customWidth="1"/>
    <col min="16131" max="16132" width="14.44140625" style="40"/>
    <col min="16133" max="16133" width="5.109375" style="40" customWidth="1"/>
    <col min="16134" max="16134" width="18.33203125" style="40" customWidth="1"/>
    <col min="16135" max="16135" width="14.44140625" style="40"/>
    <col min="16136" max="16136" width="5.109375" style="40" customWidth="1"/>
    <col min="16137" max="16384" width="14.44140625" style="40"/>
  </cols>
  <sheetData>
    <row r="1" spans="1:256" ht="13.05" customHeight="1" x14ac:dyDescent="0.3">
      <c r="A1" s="40"/>
      <c r="B1" s="38"/>
      <c r="C1" s="38"/>
      <c r="D1" s="38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</row>
    <row r="2" spans="1:256" ht="13.05" customHeight="1" x14ac:dyDescent="0.3">
      <c r="A2" s="40"/>
      <c r="B2" s="36" t="s">
        <v>58</v>
      </c>
      <c r="C2" s="36"/>
      <c r="D2" s="36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</row>
    <row r="3" spans="1:256" ht="13.05" customHeight="1" x14ac:dyDescent="0.3">
      <c r="A3" s="40"/>
      <c r="B3" s="39" t="s">
        <v>18</v>
      </c>
      <c r="C3" s="40"/>
      <c r="D3" s="40"/>
      <c r="E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</row>
    <row r="4" spans="1:256" ht="13.05" customHeight="1" x14ac:dyDescent="0.3">
      <c r="A4" s="40"/>
      <c r="B4" s="39"/>
      <c r="C4" s="40"/>
      <c r="D4" s="40"/>
      <c r="E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</row>
    <row r="5" spans="1:256" ht="13.05" customHeight="1" thickBot="1" x14ac:dyDescent="0.35">
      <c r="A5" s="61"/>
      <c r="B5" s="41" t="s">
        <v>22</v>
      </c>
      <c r="C5" s="41"/>
      <c r="D5" s="60"/>
      <c r="E5" s="60"/>
      <c r="F5" s="79"/>
      <c r="G5" s="79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</row>
    <row r="6" spans="1:256" ht="13.05" customHeight="1" x14ac:dyDescent="0.3">
      <c r="A6" s="47"/>
      <c r="B6" s="50" t="s">
        <v>59</v>
      </c>
      <c r="C6" s="40"/>
      <c r="D6" s="40"/>
      <c r="E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spans="1:256" ht="13.05" customHeight="1" x14ac:dyDescent="0.3">
      <c r="A7" s="47"/>
      <c r="B7" s="50" t="s">
        <v>48</v>
      </c>
      <c r="C7" s="40"/>
      <c r="D7" s="40"/>
      <c r="E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</row>
    <row r="8" spans="1:256" ht="13.05" customHeight="1" x14ac:dyDescent="0.3">
      <c r="A8" s="47"/>
      <c r="C8" s="40"/>
      <c r="D8" s="40"/>
      <c r="E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</row>
    <row r="9" spans="1:256" ht="13.05" customHeight="1" thickBot="1" x14ac:dyDescent="0.35">
      <c r="A9" s="40"/>
      <c r="B9" s="41" t="s">
        <v>35</v>
      </c>
      <c r="C9" s="41"/>
      <c r="D9" s="80"/>
      <c r="E9" s="60"/>
      <c r="F9" s="60"/>
      <c r="G9" s="80"/>
      <c r="H9" s="40"/>
      <c r="I9" s="40"/>
      <c r="J9" s="40"/>
      <c r="K9" s="40"/>
      <c r="L9" s="40"/>
      <c r="M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</row>
    <row r="10" spans="1:256" ht="13.05" customHeight="1" x14ac:dyDescent="0.3">
      <c r="A10" s="40"/>
      <c r="B10" s="81" t="s">
        <v>60</v>
      </c>
      <c r="C10" s="50" t="s">
        <v>36</v>
      </c>
      <c r="D10" s="50" t="s">
        <v>37</v>
      </c>
      <c r="E10" s="50" t="s">
        <v>38</v>
      </c>
      <c r="F10" s="47" t="s">
        <v>39</v>
      </c>
      <c r="G10" s="47" t="s">
        <v>61</v>
      </c>
      <c r="H10" s="50" t="s">
        <v>41</v>
      </c>
      <c r="I10" s="50"/>
      <c r="J10" s="40"/>
      <c r="K10" s="40"/>
      <c r="L10" s="40"/>
      <c r="M10" s="40"/>
      <c r="N10" s="40"/>
      <c r="AH10" s="36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</row>
    <row r="11" spans="1:256" ht="13.05" customHeight="1" x14ac:dyDescent="0.3">
      <c r="A11" s="40"/>
      <c r="B11" s="82" t="str">
        <f>[1]!obMake("ExerciseTime","double",B12)</f>
        <v>ExerciseTime 
[36414]</v>
      </c>
      <c r="C11" s="82" t="str">
        <f>[1]!obMake("FixingDates"&amp;COLUMN()&amp;ROW(),"double[]",C12:C21)</f>
        <v>FixingDates311 
[36413]</v>
      </c>
      <c r="D11" s="82" t="str">
        <f>[1]!obMake("PaymentDates"&amp;COLUMN()&amp;ROW(),"double[]",D12:D21)</f>
        <v>PaymentDates411 
[36412]</v>
      </c>
      <c r="E11" s="82" t="str">
        <f>[1]!obMake("SwapRates"&amp;COLUMN()&amp;ROW(),"double[]",E12:E21)</f>
        <v>SwapRates511 
[36411]</v>
      </c>
      <c r="F11" s="82" t="str">
        <f>[1]!obMake("Notional"&amp;COLUMN()&amp;ROW(),"double",F12)</f>
        <v>Notional611 
[36410]</v>
      </c>
      <c r="G11" s="82" t="str">
        <f>[1]!obcall("Delivery",$B$6&amp;"$DeliveryType","valueOf",[1]!obMake("","String",G12))</f>
        <v>Delivery 
[36409]</v>
      </c>
      <c r="H11" s="82" t="str">
        <f>[1]!obMake("CurveIndexNames"&amp;COLUMN()&amp;ROW(),"String[]",H12:H13)</f>
        <v>CurveIndexNames811 
[36407]</v>
      </c>
      <c r="I11" s="50"/>
      <c r="J11" s="40"/>
      <c r="K11" s="40"/>
      <c r="L11" s="40"/>
      <c r="M11" s="40"/>
      <c r="N11" s="40"/>
      <c r="AH11" s="36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</row>
    <row r="12" spans="1:256" ht="13.05" customHeight="1" x14ac:dyDescent="0.3">
      <c r="A12" s="40"/>
      <c r="B12" s="83">
        <v>10</v>
      </c>
      <c r="C12" s="84">
        <f>B12</f>
        <v>10</v>
      </c>
      <c r="D12" s="85">
        <f>C13</f>
        <v>10.5</v>
      </c>
      <c r="E12" s="85">
        <v>0.02</v>
      </c>
      <c r="F12" s="85">
        <v>100</v>
      </c>
      <c r="G12" s="85" t="s">
        <v>62</v>
      </c>
      <c r="H12" s="85" t="s">
        <v>27</v>
      </c>
      <c r="I12" s="50"/>
      <c r="J12" s="40"/>
      <c r="K12" s="40"/>
      <c r="L12" s="40"/>
      <c r="M12" s="40"/>
      <c r="N12" s="40"/>
      <c r="AH12" s="36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</row>
    <row r="13" spans="1:256" ht="13.05" customHeight="1" x14ac:dyDescent="0.3">
      <c r="A13" s="40"/>
      <c r="B13" s="40"/>
      <c r="C13" s="85">
        <f t="shared" ref="C13:C21" si="0">C12+0.5</f>
        <v>10.5</v>
      </c>
      <c r="D13" s="85">
        <f t="shared" ref="D13:D21" si="1">D12+0.5</f>
        <v>11</v>
      </c>
      <c r="E13" s="85">
        <f t="shared" ref="E13:E21" si="2">E12</f>
        <v>0.02</v>
      </c>
      <c r="H13" s="85" t="s">
        <v>28</v>
      </c>
      <c r="I13" s="40"/>
      <c r="AH13" s="36"/>
      <c r="AI13" s="36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</row>
    <row r="14" spans="1:256" ht="13.05" customHeight="1" x14ac:dyDescent="0.3">
      <c r="A14" s="40"/>
      <c r="B14" s="40"/>
      <c r="C14" s="85">
        <f t="shared" si="0"/>
        <v>11</v>
      </c>
      <c r="D14" s="85">
        <f t="shared" si="1"/>
        <v>11.5</v>
      </c>
      <c r="E14" s="85">
        <f t="shared" si="2"/>
        <v>0.02</v>
      </c>
      <c r="AH14" s="36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</row>
    <row r="15" spans="1:256" ht="13.05" customHeight="1" x14ac:dyDescent="0.3">
      <c r="A15" s="40"/>
      <c r="B15" s="40"/>
      <c r="C15" s="85">
        <f t="shared" si="0"/>
        <v>11.5</v>
      </c>
      <c r="D15" s="85">
        <f t="shared" si="1"/>
        <v>12</v>
      </c>
      <c r="E15" s="85">
        <f t="shared" si="2"/>
        <v>0.02</v>
      </c>
      <c r="F15" s="61"/>
      <c r="G15" s="50"/>
      <c r="H15" s="50"/>
      <c r="I15" s="50"/>
      <c r="J15" s="50"/>
      <c r="K15" s="50"/>
      <c r="AH15" s="36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</row>
    <row r="16" spans="1:256" ht="13.05" customHeight="1" x14ac:dyDescent="0.3">
      <c r="A16" s="40"/>
      <c r="B16" s="40"/>
      <c r="C16" s="85">
        <f t="shared" si="0"/>
        <v>12</v>
      </c>
      <c r="D16" s="85">
        <f t="shared" si="1"/>
        <v>12.5</v>
      </c>
      <c r="E16" s="85">
        <f t="shared" si="2"/>
        <v>0.02</v>
      </c>
      <c r="AH16" s="36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</row>
    <row r="17" spans="1:256" ht="13.05" customHeight="1" x14ac:dyDescent="0.3">
      <c r="A17" s="40"/>
      <c r="B17" s="40"/>
      <c r="C17" s="85">
        <f t="shared" si="0"/>
        <v>12.5</v>
      </c>
      <c r="D17" s="85">
        <f t="shared" si="1"/>
        <v>13</v>
      </c>
      <c r="E17" s="85">
        <f t="shared" si="2"/>
        <v>0.02</v>
      </c>
      <c r="AH17" s="36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</row>
    <row r="18" spans="1:256" ht="13.05" customHeight="1" x14ac:dyDescent="0.3">
      <c r="A18" s="40"/>
      <c r="B18" s="40"/>
      <c r="C18" s="85">
        <f t="shared" si="0"/>
        <v>13</v>
      </c>
      <c r="D18" s="85">
        <f t="shared" si="1"/>
        <v>13.5</v>
      </c>
      <c r="E18" s="85">
        <f t="shared" si="2"/>
        <v>0.02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Q18" s="40"/>
      <c r="AH18" s="36"/>
      <c r="IU18" s="40"/>
      <c r="IV18" s="40"/>
    </row>
    <row r="19" spans="1:256" ht="13.05" customHeight="1" x14ac:dyDescent="0.3">
      <c r="A19" s="40"/>
      <c r="B19" s="40"/>
      <c r="C19" s="85">
        <f t="shared" si="0"/>
        <v>13.5</v>
      </c>
      <c r="D19" s="85">
        <f t="shared" si="1"/>
        <v>14</v>
      </c>
      <c r="E19" s="85">
        <f t="shared" si="2"/>
        <v>0.02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Q19" s="40"/>
      <c r="AH19" s="36"/>
      <c r="IU19" s="40"/>
      <c r="IV19" s="40"/>
    </row>
    <row r="20" spans="1:256" ht="13.05" customHeight="1" x14ac:dyDescent="0.3">
      <c r="A20" s="40"/>
      <c r="B20" s="40"/>
      <c r="C20" s="85">
        <f t="shared" si="0"/>
        <v>14</v>
      </c>
      <c r="D20" s="85">
        <f t="shared" si="1"/>
        <v>14.5</v>
      </c>
      <c r="E20" s="85">
        <f t="shared" si="2"/>
        <v>0.02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Q20" s="40"/>
      <c r="AH20" s="36"/>
      <c r="IU20" s="40"/>
      <c r="IV20" s="40"/>
    </row>
    <row r="21" spans="1:256" ht="15" customHeight="1" x14ac:dyDescent="0.3">
      <c r="A21" s="40"/>
      <c r="B21" s="40"/>
      <c r="C21" s="85">
        <f t="shared" si="0"/>
        <v>14.5</v>
      </c>
      <c r="D21" s="85">
        <f t="shared" si="1"/>
        <v>15</v>
      </c>
      <c r="E21" s="85">
        <f t="shared" si="2"/>
        <v>0.02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Q21" s="40"/>
      <c r="AH21" s="36"/>
      <c r="IU21" s="40"/>
      <c r="IV21" s="40"/>
    </row>
    <row r="22" spans="1:256" ht="13.05" customHeight="1" x14ac:dyDescent="0.3">
      <c r="B22" s="86"/>
      <c r="C22" s="86"/>
      <c r="D22" s="40"/>
      <c r="E22" s="50"/>
      <c r="F22" s="50"/>
      <c r="G22" s="50"/>
      <c r="H22" s="50"/>
      <c r="I22" s="50"/>
      <c r="J22" s="50"/>
      <c r="K22" s="50"/>
      <c r="L22" s="50"/>
      <c r="M22" s="50"/>
      <c r="N22" s="50"/>
      <c r="P22" s="47"/>
      <c r="IT22" s="40"/>
      <c r="IU22" s="40"/>
      <c r="IV22" s="40"/>
    </row>
    <row r="23" spans="1:256" ht="13.05" customHeight="1" x14ac:dyDescent="0.3">
      <c r="B23" s="47" t="s">
        <v>15</v>
      </c>
      <c r="C23" s="103" t="str">
        <f>[1]!obMake("SIMMSwaption",$B$6,B11:H11,[1]!obMake("","String","EUR"))</f>
        <v>SIMMSwaption 
[36416]</v>
      </c>
      <c r="D23" s="104"/>
      <c r="E23" s="50"/>
      <c r="F23" s="50"/>
      <c r="G23" s="50"/>
      <c r="H23" s="50"/>
      <c r="I23" s="50"/>
      <c r="J23" s="50"/>
      <c r="K23" s="50"/>
      <c r="L23" s="50"/>
      <c r="M23" s="50"/>
      <c r="N23" s="50"/>
      <c r="P23" s="47"/>
      <c r="IT23" s="40"/>
      <c r="IU23" s="40"/>
      <c r="IV23" s="40"/>
    </row>
    <row r="24" spans="1:256" ht="13.05" customHeight="1" x14ac:dyDescent="0.3">
      <c r="B24" s="40"/>
      <c r="D24" s="40"/>
      <c r="E24" s="50"/>
      <c r="F24" s="50"/>
      <c r="G24" s="50"/>
      <c r="H24" s="50"/>
      <c r="I24" s="50"/>
      <c r="J24" s="50"/>
      <c r="K24" s="50"/>
      <c r="L24" s="50"/>
      <c r="M24" s="50"/>
      <c r="N24" s="50"/>
      <c r="P24" s="47"/>
      <c r="IT24" s="40"/>
      <c r="IU24" s="40"/>
      <c r="IV24" s="40"/>
    </row>
    <row r="25" spans="1:256" ht="13.05" customHeight="1" thickBot="1" x14ac:dyDescent="0.35">
      <c r="B25" s="41" t="s">
        <v>34</v>
      </c>
      <c r="C25" s="41"/>
      <c r="D25" s="79"/>
      <c r="G25" s="50"/>
      <c r="H25" s="50"/>
      <c r="I25" s="50"/>
      <c r="J25" s="50"/>
      <c r="K25" s="50"/>
      <c r="L25" s="50"/>
      <c r="M25" s="50"/>
      <c r="N25" s="50"/>
      <c r="P25" s="47"/>
      <c r="IT25" s="40"/>
      <c r="IU25" s="40"/>
      <c r="IV25" s="40"/>
    </row>
    <row r="26" spans="1:256" ht="13.05" customHeight="1" x14ac:dyDescent="0.3">
      <c r="B26" s="50" t="s">
        <v>42</v>
      </c>
      <c r="C26" s="50" t="s">
        <v>43</v>
      </c>
      <c r="D26" s="50" t="s">
        <v>53</v>
      </c>
      <c r="E26" s="50" t="s">
        <v>49</v>
      </c>
      <c r="F26" s="50" t="s">
        <v>50</v>
      </c>
      <c r="H26" s="50"/>
      <c r="I26" s="50"/>
      <c r="J26" s="50"/>
      <c r="K26" s="50"/>
      <c r="L26" s="50"/>
      <c r="M26" s="50"/>
      <c r="N26" s="50"/>
      <c r="O26" s="50"/>
      <c r="Q26" s="47"/>
      <c r="AH26" s="36"/>
      <c r="IU26" s="40"/>
      <c r="IV26" s="40"/>
    </row>
    <row r="27" spans="1:256" ht="12.6" customHeight="1" x14ac:dyDescent="0.3">
      <c r="B27" s="82" t="str">
        <f>[1]!obcall("WeightMode",$B$7&amp;"$WeightMode","valueOf",[1]!obMake("","String",B28))</f>
        <v>WeightMode 
[36406]</v>
      </c>
      <c r="C27" s="82" t="str">
        <f>[1]!obMake("InterpolationStep","double",C28)</f>
        <v>InterpolationStep 
[36418]</v>
      </c>
      <c r="D27" s="82" t="str">
        <f>[1]!obMake("IsUseAnalyticSensis","boolean",D28)</f>
        <v>IsUseAnalyticSensis 
[36417]</v>
      </c>
      <c r="E27" s="40"/>
      <c r="F27" s="40"/>
      <c r="H27" s="50"/>
      <c r="I27" s="50"/>
      <c r="J27" s="50"/>
      <c r="K27" s="50"/>
      <c r="L27" s="50"/>
      <c r="M27" s="50"/>
      <c r="N27" s="50"/>
      <c r="O27" s="50"/>
      <c r="AH27" s="36"/>
      <c r="IU27" s="40"/>
      <c r="IV27" s="40"/>
    </row>
    <row r="28" spans="1:256" ht="13.05" customHeight="1" x14ac:dyDescent="0.3">
      <c r="B28" s="85" t="s">
        <v>29</v>
      </c>
      <c r="C28" s="85">
        <v>1</v>
      </c>
      <c r="D28" s="85" t="b">
        <f>FALSE</f>
        <v>0</v>
      </c>
      <c r="E28" s="87">
        <v>0.1</v>
      </c>
      <c r="F28" s="87">
        <f>D21</f>
        <v>15</v>
      </c>
      <c r="H28" s="50"/>
      <c r="I28" s="50"/>
      <c r="J28" s="50"/>
      <c r="K28" s="50"/>
      <c r="L28" s="50"/>
      <c r="M28" s="50"/>
      <c r="N28" s="50"/>
      <c r="O28" s="50"/>
      <c r="AH28" s="36"/>
      <c r="IU28" s="40"/>
      <c r="IV28" s="40"/>
    </row>
    <row r="29" spans="1:256" ht="13.05" customHeight="1" x14ac:dyDescent="0.3">
      <c r="B29" s="40"/>
      <c r="C29" s="88"/>
      <c r="D29" s="36"/>
      <c r="E29" s="50"/>
      <c r="F29" s="50"/>
      <c r="G29" s="50"/>
      <c r="H29" s="50"/>
      <c r="I29" s="50"/>
      <c r="J29" s="50"/>
      <c r="K29" s="50"/>
      <c r="L29" s="50"/>
      <c r="M29" s="50"/>
      <c r="N29" s="50"/>
      <c r="IT29" s="40"/>
      <c r="IU29" s="40"/>
      <c r="IV29" s="40"/>
    </row>
    <row r="30" spans="1:256" ht="13.8" customHeight="1" x14ac:dyDescent="0.3">
      <c r="B30" s="73" t="s">
        <v>1420</v>
      </c>
      <c r="C30" s="89" t="b">
        <v>0</v>
      </c>
      <c r="D30" s="36"/>
      <c r="IT30" s="40"/>
      <c r="IU30" s="40"/>
      <c r="IV30" s="40"/>
    </row>
    <row r="31" spans="1:256" ht="13.8" customHeight="1" x14ac:dyDescent="0.3">
      <c r="B31" s="74" t="s">
        <v>1421</v>
      </c>
      <c r="C31" s="98" t="b">
        <v>0</v>
      </c>
      <c r="D31" s="36"/>
      <c r="IT31" s="40"/>
      <c r="IU31" s="40"/>
      <c r="IV31" s="40"/>
    </row>
    <row r="32" spans="1:256" ht="13.8" customHeight="1" x14ac:dyDescent="0.3">
      <c r="B32" s="68" t="s">
        <v>1422</v>
      </c>
      <c r="C32" s="75" t="b">
        <v>0</v>
      </c>
      <c r="D32" s="36"/>
      <c r="E32" s="50"/>
      <c r="IT32" s="40"/>
      <c r="IU32" s="40"/>
      <c r="IV32" s="40"/>
    </row>
    <row r="33" spans="1:256" ht="11.85" customHeight="1" x14ac:dyDescent="0.3">
      <c r="D33" s="36"/>
      <c r="IT33" s="40"/>
      <c r="IU33" s="40"/>
      <c r="IV33" s="40"/>
    </row>
    <row r="34" spans="1:256" ht="11.85" customHeight="1" x14ac:dyDescent="0.3">
      <c r="C34" s="36"/>
      <c r="D34" s="36"/>
      <c r="AG34" s="50"/>
      <c r="IS34" s="40"/>
      <c r="IT34" s="40"/>
      <c r="IU34" s="40"/>
      <c r="IV34" s="40"/>
    </row>
    <row r="35" spans="1:256" ht="11.85" customHeight="1" x14ac:dyDescent="0.3">
      <c r="C35" s="36"/>
      <c r="D35" s="36"/>
      <c r="IT35" s="40"/>
      <c r="IU35" s="40"/>
      <c r="IV35" s="40"/>
    </row>
    <row r="36" spans="1:256" ht="11.85" customHeight="1" x14ac:dyDescent="0.3">
      <c r="D36" s="90" t="str">
        <f>"Expected Initial Margin"</f>
        <v>Expected Initial Margin</v>
      </c>
      <c r="E36" s="50"/>
      <c r="F36" s="91"/>
      <c r="G36" s="61" t="str">
        <f>(1-2*G37)*100 &amp;"% Confidence Bounds"</f>
        <v>95% Confidence Bounds</v>
      </c>
      <c r="H36" s="61"/>
      <c r="I36" s="92"/>
      <c r="AH36" s="36"/>
      <c r="AI36" s="36"/>
      <c r="IV36" s="40"/>
    </row>
    <row r="37" spans="1:256" ht="11.85" customHeight="1" x14ac:dyDescent="0.3">
      <c r="B37" s="56" t="s">
        <v>24</v>
      </c>
      <c r="C37" s="56" t="s">
        <v>57</v>
      </c>
      <c r="D37" s="68" t="s">
        <v>45</v>
      </c>
      <c r="E37" s="56" t="str">
        <f>"LinearMelting"</f>
        <v>LinearMelting</v>
      </c>
      <c r="F37" s="71" t="str">
        <f>"Interpolation"</f>
        <v>Interpolation</v>
      </c>
      <c r="G37" s="93">
        <v>2.5000000000000001E-2</v>
      </c>
      <c r="H37" s="93">
        <f>1-G37</f>
        <v>0.97499999999999998</v>
      </c>
      <c r="I37" s="74" t="s">
        <v>51</v>
      </c>
      <c r="J37" s="61"/>
      <c r="K37" s="61"/>
      <c r="L37" s="61"/>
      <c r="M37" s="61"/>
      <c r="N37" s="61"/>
      <c r="O37" s="61"/>
      <c r="P37" s="61"/>
      <c r="Q37" s="61"/>
      <c r="AH37" s="36"/>
      <c r="AI37" s="36"/>
      <c r="AJ37" s="36"/>
    </row>
    <row r="38" spans="1:256" ht="11.4" customHeight="1" x14ac:dyDescent="0.3">
      <c r="A38" s="50" t="str">
        <f>IF(OR($C$32,$C$30,$C$31),IF(MOD((ROW(A38)-ROW($A$38))*$E$28,$F$28/5)&lt;0.0001,(ROW(A38)-ROW($A$38))*$E$28,""),"")</f>
        <v/>
      </c>
      <c r="B38" s="50" t="str">
        <f>IF(IF(OR($C$32,$C$31,$C$30),(ROW(A40)-ROW($A$40))*$E$28,"")&lt;=$F$28,IF(OR($C$32,$C$31,$C$30),(ROW(A40)-ROW($A$40))*$E$28,""),"")</f>
        <v/>
      </c>
      <c r="C38" s="50" t="str">
        <f>IF($C$32,[1]!obMake("RVSwaption"&amp;ROW(),obLibs&amp;"net.finmath.montecarlo.RandomVariable",[1]!obcall("",$C$23,"getInitialMargin",[1]!obMake("","double",$B38),LIBORMarketModel!$J$15,[1]!obMake("","String","EUR"),[1]!obcall("SensitivityMode",$B$7&amp;"$SensitivityMode","valueOf",[1]!obMake("","String",$D$37)),$B$27:$D$27)),"")</f>
        <v/>
      </c>
      <c r="D38" s="94" t="str">
        <f>IF($C$32,[1]!obget([1]!obcall("",$C38,"getAverage")),"")</f>
        <v/>
      </c>
      <c r="E38" s="72" t="str">
        <f>IF(AND($C$31,$F$28&gt;=$B38),[1]!obget([1]!obcall("",[1]!obcall("",$C$23,"getInitialMargin",[1]!obMake("","double",$B38),LIBORMarketModel!$J$15,[1]!obMake("","String","EUR"),[1]!obcall("SensitivityMode",$B$7&amp;"$SensitivityMode","valueOf",[1]!obMake("","String",E$37)),$B$27:$D$27),"getAverage")),"")</f>
        <v/>
      </c>
      <c r="F38" s="72" t="str">
        <f>IF(AND($C$30,$F$28&gt;=$B38),[1]!obget([1]!obcall("",[1]!obcall("",$C$23,"getInitialMargin",[1]!obMake("","double",$B38),LIBORMarketModel!$J$15,[1]!obMake("","String","EUR"),[1]!obcall("SensitivityMode",$B$7&amp;"$SensitivityMode","valueOf",[1]!obMake("","String",F$37)),$B$27:$D$27),"getAverage")),"")</f>
        <v/>
      </c>
      <c r="G38" s="74" t="str">
        <f>IF($C$32,[1]!obget([1]!obcall("",$C38,"getQuantile",[1]!obMake("","double",G$37))),"")</f>
        <v/>
      </c>
      <c r="H38" s="74" t="str">
        <f>IF($C$32,[1]!obget([1]!obcall("",$C38,"getQuantile",[1]!obMake("","double",H$37))),"")</f>
        <v/>
      </c>
      <c r="I38" s="106" t="str">
        <f>IF($C$32,[1]!obget([1]!obcall("",$C38,"get",[1]!obMake("","int",COLUMN()))),"")</f>
        <v/>
      </c>
      <c r="J38" s="95" t="str">
        <f>IF($C$32,[1]!obget([1]!obcall("",$C38,"get",[1]!obMake("","int",COLUMN()))),"")</f>
        <v/>
      </c>
      <c r="K38" s="95" t="str">
        <f>IF($C$32,[1]!obget([1]!obcall("",$C38,"get",[1]!obMake("","int",COLUMN()))),"")</f>
        <v/>
      </c>
      <c r="L38" s="95" t="str">
        <f>IF($C$32,[1]!obget([1]!obcall("",$C38,"get",[1]!obMake("","int",COLUMN()))),"")</f>
        <v/>
      </c>
      <c r="M38" s="95" t="str">
        <f>IF($C$32,[1]!obget([1]!obcall("",$C38,"get",[1]!obMake("","int",COLUMN()))),"")</f>
        <v/>
      </c>
      <c r="N38" s="95" t="str">
        <f>IF($C$32,[1]!obget([1]!obcall("",$C38,"get",[1]!obMake("","int",COLUMN()))),"")</f>
        <v/>
      </c>
      <c r="O38" s="95" t="str">
        <f>IF($C$32,[1]!obget([1]!obcall("",$C38,"get",[1]!obMake("","int",COLUMN()))),"")</f>
        <v/>
      </c>
      <c r="P38" s="95" t="str">
        <f>IF($C$32,[1]!obget([1]!obcall("",$C38,"get",[1]!obMake("","int",COLUMN()))),"")</f>
        <v/>
      </c>
      <c r="Q38" s="95" t="str">
        <f>IF($C$32,[1]!obget([1]!obcall("",$C38,"get",[1]!obMake("","int",COLUMN()))),"")</f>
        <v/>
      </c>
      <c r="R38" s="95" t="str">
        <f>IF($C$32,[1]!obget([1]!obcall("",$C38,"get",[1]!obMake("","int",COLUMN()))),"")</f>
        <v/>
      </c>
      <c r="S38" s="95" t="str">
        <f>IF($C$32,[1]!obget([1]!obcall("",$C38,"get",[1]!obMake("","int",COLUMN()))),"")</f>
        <v/>
      </c>
      <c r="T38" s="95"/>
      <c r="U38" s="50"/>
      <c r="V38" s="50"/>
      <c r="W38" s="50"/>
      <c r="X38" s="50"/>
      <c r="AH38" s="36"/>
      <c r="AI38" s="36"/>
      <c r="IV38" s="40"/>
    </row>
    <row r="39" spans="1:256" ht="11.85" customHeight="1" x14ac:dyDescent="0.3">
      <c r="A39" s="50" t="str">
        <f t="shared" ref="A39:A102" si="3">IF(OR($C$32,$C$30,$C$31),IF(MOD((ROW(A39)-ROW($A$38))*$E$28,$F$28/5)&lt;0.0001,(ROW(A39)-ROW($A$38))*$E$28,""),"")</f>
        <v/>
      </c>
      <c r="B39" s="50" t="str">
        <f>IF(IF(OR($C$32,$C$31,$C$30),(ROW(A41)-ROW($A$40))*$E$28,"")&lt;=$F$28,IF(OR($C$32,$C$31,$C$30),(ROW(A41)-ROW($A$40))*$E$28,""),"")</f>
        <v/>
      </c>
      <c r="C39" s="50" t="str">
        <f>IF($C$32,[1]!obMake("RVSwaption"&amp;ROW(),obLibs&amp;"net.finmath.montecarlo.RandomVariable",[1]!obcall("",$C$23,"getInitialMargin",[1]!obMake("","double",$B39),LIBORMarketModel!$J$15,[1]!obMake("","String","EUR"),[1]!obcall("SensitivityMode",$B$7&amp;"$SensitivityMode","valueOf",[1]!obMake("","String",$D$37)),$B$27:$D$27)),"")</f>
        <v/>
      </c>
      <c r="D39" s="94" t="str">
        <f>IF($C$32,[1]!obget([1]!obcall("",$C39,"getAverage")),"")</f>
        <v/>
      </c>
      <c r="E39" s="72" t="str">
        <f>IF(AND($C$31,$F$28&gt;=$B39),[1]!obget([1]!obcall("",[1]!obcall("",$C$23,"getInitialMargin",[1]!obMake("","double",$B39),LIBORMarketModel!$J$15,[1]!obMake("","String","EUR"),[1]!obcall("SensitivityMode",$B$7&amp;"$SensitivityMode","valueOf",[1]!obMake("","String",E$37)),$B$27:$D$27),"getAverage")),"")</f>
        <v/>
      </c>
      <c r="F39" s="72" t="str">
        <f>IF(AND($C$30,$F$28&gt;=$B39),[1]!obget([1]!obcall("",[1]!obcall("",$C$23,"getInitialMargin",[1]!obMake("","double",$B39),LIBORMarketModel!$J$15,[1]!obMake("","String","EUR"),[1]!obcall("SensitivityMode",$B$7&amp;"$SensitivityMode","valueOf",[1]!obMake("","String",F$37)),$B$27:$D$27),"getAverage")),"")</f>
        <v/>
      </c>
      <c r="G39" s="74" t="str">
        <f>IF($C$32,[1]!obget([1]!obcall("",$C39,"getQuantile",[1]!obMake("","double",G$37))),"")</f>
        <v/>
      </c>
      <c r="H39" s="74" t="str">
        <f>IF($C$32,[1]!obget([1]!obcall("",$C39,"getQuantile",[1]!obMake("","double",H$37))),"")</f>
        <v/>
      </c>
      <c r="I39" s="74" t="str">
        <f>IF($C$32,[1]!obget([1]!obcall("",$C39,"get",[1]!obMake("","int",COLUMN()))),"")</f>
        <v/>
      </c>
      <c r="J39" s="61" t="str">
        <f>IF($C$32,[1]!obget([1]!obcall("",$C39,"get",[1]!obMake("","int",COLUMN()))),"")</f>
        <v/>
      </c>
      <c r="K39" s="61" t="str">
        <f>IF($C$32,[1]!obget([1]!obcall("",$C39,"get",[1]!obMake("","int",COLUMN()))),"")</f>
        <v/>
      </c>
      <c r="L39" s="61" t="str">
        <f>IF($C$32,[1]!obget([1]!obcall("",$C39,"get",[1]!obMake("","int",COLUMN()))),"")</f>
        <v/>
      </c>
      <c r="M39" s="61" t="str">
        <f>IF($C$32,[1]!obget([1]!obcall("",$C39,"get",[1]!obMake("","int",COLUMN()))),"")</f>
        <v/>
      </c>
      <c r="N39" s="61" t="str">
        <f>IF($C$32,[1]!obget([1]!obcall("",$C39,"get",[1]!obMake("","int",COLUMN()))),"")</f>
        <v/>
      </c>
      <c r="O39" s="61" t="str">
        <f>IF($C$32,[1]!obget([1]!obcall("",$C39,"get",[1]!obMake("","int",COLUMN()))),"")</f>
        <v/>
      </c>
      <c r="P39" s="61" t="str">
        <f>IF($C$32,[1]!obget([1]!obcall("",$C39,"get",[1]!obMake("","int",COLUMN()))),"")</f>
        <v/>
      </c>
      <c r="Q39" s="61" t="str">
        <f>IF($C$32,[1]!obget([1]!obcall("",$C39,"get",[1]!obMake("","int",COLUMN()))),"")</f>
        <v/>
      </c>
      <c r="R39" s="61" t="str">
        <f>IF($C$32,[1]!obget([1]!obcall("",$C39,"get",[1]!obMake("","int",COLUMN()))),"")</f>
        <v/>
      </c>
      <c r="S39" s="61" t="str">
        <f>IF($C$32,[1]!obget([1]!obcall("",$C39,"get",[1]!obMake("","int",COLUMN()))),"")</f>
        <v/>
      </c>
      <c r="T39" s="61"/>
      <c r="U39" s="50"/>
      <c r="V39" s="50"/>
      <c r="W39" s="50"/>
      <c r="X39" s="50"/>
      <c r="AH39" s="36"/>
      <c r="AI39" s="36"/>
      <c r="IV39" s="40"/>
    </row>
    <row r="40" spans="1:256" ht="11.85" customHeight="1" x14ac:dyDescent="0.3">
      <c r="A40" s="50" t="str">
        <f>IF(OR($C$32,$C$30,$C$31),IF(MOD((ROW(A40)-ROW($A$38))*$E$28,$F$28/5)&lt;0.0001,(ROW(A40)-ROW($A$38))*$E$28,""),"")</f>
        <v/>
      </c>
      <c r="B40" s="50" t="str">
        <f t="shared" ref="B40:B103" si="4">IF(IF(OR($C$32,$C$31,$C$30),(ROW(A42)-ROW($A$40))*$E$28,"")&lt;=$F$28,IF(OR($C$32,$C$31,$C$30),(ROW(A42)-ROW($A$40))*$E$28,""),"")</f>
        <v/>
      </c>
      <c r="C40" s="50" t="str">
        <f>IF($C$32,[1]!obMake("RVSwaption"&amp;ROW(),obLibs&amp;"net.finmath.montecarlo.RandomVariable",[1]!obcall("",$C$23,"getInitialMargin",[1]!obMake("","double",$B40),LIBORMarketModel!$J$15,[1]!obMake("","String","EUR"),[1]!obcall("SensitivityMode",$B$7&amp;"$SensitivityMode","valueOf",[1]!obMake("","String",$D$37)),$B$27:$D$27)),"")</f>
        <v/>
      </c>
      <c r="D40" s="94" t="str">
        <f>IF($C$32,[1]!obget([1]!obcall("",$C40,"getAverage")),"")</f>
        <v/>
      </c>
      <c r="E40" s="72" t="str">
        <f>IF(AND($C$31,$F$28&gt;=$B40),[1]!obget([1]!obcall("",[1]!obcall("",$C$23,"getInitialMargin",[1]!obMake("","double",$B40),LIBORMarketModel!$J$15,[1]!obMake("","String","EUR"),[1]!obcall("SensitivityMode",$B$7&amp;"$SensitivityMode","valueOf",[1]!obMake("","String",E$37)),$B$27:$D$27),"getAverage")),"")</f>
        <v/>
      </c>
      <c r="F40" s="72" t="str">
        <f>IF(AND($C$30,$F$28&gt;=$B40),[1]!obget([1]!obcall("",[1]!obcall("",$C$23,"getInitialMargin",[1]!obMake("","double",$B40),LIBORMarketModel!$J$15,[1]!obMake("","String","EUR"),[1]!obcall("SensitivityMode",$B$7&amp;"$SensitivityMode","valueOf",[1]!obMake("","String",F$37)),$B$27:$D$27),"getAverage")),"")</f>
        <v/>
      </c>
      <c r="G40" s="74" t="str">
        <f>IF($C$32,[1]!obget([1]!obcall("",$C40,"getQuantile",[1]!obMake("","double",G$37))),"")</f>
        <v/>
      </c>
      <c r="H40" s="74" t="str">
        <f>IF($C$32,[1]!obget([1]!obcall("",$C40,"getQuantile",[1]!obMake("","double",H$37))),"")</f>
        <v/>
      </c>
      <c r="I40" s="74" t="str">
        <f>IF($C$32,[1]!obget([1]!obcall("",$C40,"get",[1]!obMake("","int",COLUMN()))),"")</f>
        <v/>
      </c>
      <c r="J40" s="61" t="str">
        <f>IF($C$32,[1]!obget([1]!obcall("",$C40,"get",[1]!obMake("","int",COLUMN()))),"")</f>
        <v/>
      </c>
      <c r="K40" s="61" t="str">
        <f>IF($C$32,[1]!obget([1]!obcall("",$C40,"get",[1]!obMake("","int",COLUMN()))),"")</f>
        <v/>
      </c>
      <c r="L40" s="61" t="str">
        <f>IF($C$32,[1]!obget([1]!obcall("",$C40,"get",[1]!obMake("","int",COLUMN()))),"")</f>
        <v/>
      </c>
      <c r="M40" s="61" t="str">
        <f>IF($C$32,[1]!obget([1]!obcall("",$C40,"get",[1]!obMake("","int",COLUMN()))),"")</f>
        <v/>
      </c>
      <c r="N40" s="61" t="str">
        <f>IF($C$32,[1]!obget([1]!obcall("",$C40,"get",[1]!obMake("","int",COLUMN()))),"")</f>
        <v/>
      </c>
      <c r="O40" s="61" t="str">
        <f>IF($C$32,[1]!obget([1]!obcall("",$C40,"get",[1]!obMake("","int",COLUMN()))),"")</f>
        <v/>
      </c>
      <c r="P40" s="61" t="str">
        <f>IF($C$32,[1]!obget([1]!obcall("",$C40,"get",[1]!obMake("","int",COLUMN()))),"")</f>
        <v/>
      </c>
      <c r="Q40" s="61" t="str">
        <f>IF($C$32,[1]!obget([1]!obcall("",$C40,"get",[1]!obMake("","int",COLUMN()))),"")</f>
        <v/>
      </c>
      <c r="R40" s="61" t="str">
        <f>IF($C$32,[1]!obget([1]!obcall("",$C40,"get",[1]!obMake("","int",COLUMN()))),"")</f>
        <v/>
      </c>
      <c r="S40" s="61" t="str">
        <f>IF($C$32,[1]!obget([1]!obcall("",$C40,"get",[1]!obMake("","int",COLUMN()))),"")</f>
        <v/>
      </c>
      <c r="T40" s="50"/>
      <c r="U40" s="50"/>
      <c r="V40" s="50"/>
      <c r="W40" s="50"/>
      <c r="X40" s="50"/>
      <c r="AH40" s="36"/>
      <c r="AI40" s="36"/>
      <c r="IV40" s="40"/>
    </row>
    <row r="41" spans="1:256" ht="11.4" customHeight="1" x14ac:dyDescent="0.3">
      <c r="A41" s="50" t="str">
        <f t="shared" si="3"/>
        <v/>
      </c>
      <c r="B41" s="50" t="str">
        <f t="shared" si="4"/>
        <v/>
      </c>
      <c r="C41" s="50" t="str">
        <f>IF($C$32,[1]!obMake("RVSwaption"&amp;ROW(),obLibs&amp;"net.finmath.montecarlo.RandomVariable",[1]!obcall("",$C$23,"getInitialMargin",[1]!obMake("","double",$B41),LIBORMarketModel!$J$15,[1]!obMake("","String","EUR"),[1]!obcall("SensitivityMode",$B$7&amp;"$SensitivityMode","valueOf",[1]!obMake("","String",$D$37)),$B$27:$D$27)),"")</f>
        <v/>
      </c>
      <c r="D41" s="94" t="str">
        <f>IF($C$32,[1]!obget([1]!obcall("",$C41,"getAverage")),"")</f>
        <v/>
      </c>
      <c r="E41" s="72" t="str">
        <f>IF(AND($C$31,$F$28&gt;=$B41),[1]!obget([1]!obcall("",[1]!obcall("",$C$23,"getInitialMargin",[1]!obMake("","double",$B41),LIBORMarketModel!$J$15,[1]!obMake("","String","EUR"),[1]!obcall("SensitivityMode",$B$7&amp;"$SensitivityMode","valueOf",[1]!obMake("","String",E$37)),$B$27:$D$27),"getAverage")),"")</f>
        <v/>
      </c>
      <c r="F41" s="72" t="str">
        <f>IF(AND($C$30,$F$28&gt;=$B41),[1]!obget([1]!obcall("",[1]!obcall("",$C$23,"getInitialMargin",[1]!obMake("","double",$B41),LIBORMarketModel!$J$15,[1]!obMake("","String","EUR"),[1]!obcall("SensitivityMode",$B$7&amp;"$SensitivityMode","valueOf",[1]!obMake("","String",F$37)),$B$27:$D$27),"getAverage")),"")</f>
        <v/>
      </c>
      <c r="G41" s="74" t="str">
        <f>IF($C$32,[1]!obget([1]!obcall("",$C41,"getQuantile",[1]!obMake("","double",G$37))),"")</f>
        <v/>
      </c>
      <c r="H41" s="74" t="str">
        <f>IF($C$32,[1]!obget([1]!obcall("",$C41,"getQuantile",[1]!obMake("","double",H$37))),"")</f>
        <v/>
      </c>
      <c r="I41" s="74" t="str">
        <f>IF($C$32,[1]!obget([1]!obcall("",$C41,"get",[1]!obMake("","int",COLUMN()))),"")</f>
        <v/>
      </c>
      <c r="J41" s="61" t="str">
        <f>IF($C$32,[1]!obget([1]!obcall("",$C41,"get",[1]!obMake("","int",COLUMN()))),"")</f>
        <v/>
      </c>
      <c r="K41" s="61" t="str">
        <f>IF($C$32,[1]!obget([1]!obcall("",$C41,"get",[1]!obMake("","int",COLUMN()))),"")</f>
        <v/>
      </c>
      <c r="L41" s="61" t="str">
        <f>IF($C$32,[1]!obget([1]!obcall("",$C41,"get",[1]!obMake("","int",COLUMN()))),"")</f>
        <v/>
      </c>
      <c r="M41" s="61" t="str">
        <f>IF($C$32,[1]!obget([1]!obcall("",$C41,"get",[1]!obMake("","int",COLUMN()))),"")</f>
        <v/>
      </c>
      <c r="N41" s="61" t="str">
        <f>IF($C$32,[1]!obget([1]!obcall("",$C41,"get",[1]!obMake("","int",COLUMN()))),"")</f>
        <v/>
      </c>
      <c r="O41" s="61" t="str">
        <f>IF($C$32,[1]!obget([1]!obcall("",$C41,"get",[1]!obMake("","int",COLUMN()))),"")</f>
        <v/>
      </c>
      <c r="P41" s="61" t="str">
        <f>IF($C$32,[1]!obget([1]!obcall("",$C41,"get",[1]!obMake("","int",COLUMN()))),"")</f>
        <v/>
      </c>
      <c r="Q41" s="61" t="str">
        <f>IF($C$32,[1]!obget([1]!obcall("",$C41,"get",[1]!obMake("","int",COLUMN()))),"")</f>
        <v/>
      </c>
      <c r="R41" s="61" t="str">
        <f>IF($C$32,[1]!obget([1]!obcall("",$C41,"get",[1]!obMake("","int",COLUMN()))),"")</f>
        <v/>
      </c>
      <c r="S41" s="61" t="str">
        <f>IF($C$32,[1]!obget([1]!obcall("",$C41,"get",[1]!obMake("","int",COLUMN()))),"")</f>
        <v/>
      </c>
      <c r="T41" s="50"/>
      <c r="U41" s="50"/>
      <c r="V41" s="50"/>
      <c r="W41" s="50"/>
      <c r="X41" s="50"/>
      <c r="AH41" s="36"/>
      <c r="AI41" s="36"/>
      <c r="IV41" s="40"/>
    </row>
    <row r="42" spans="1:256" ht="13.8" customHeight="1" x14ac:dyDescent="0.3">
      <c r="A42" s="50" t="str">
        <f t="shared" si="3"/>
        <v/>
      </c>
      <c r="B42" s="50" t="str">
        <f t="shared" si="4"/>
        <v/>
      </c>
      <c r="C42" s="50" t="str">
        <f>IF($C$32,[1]!obMake("RVSwaption"&amp;ROW(),obLibs&amp;"net.finmath.montecarlo.RandomVariable",[1]!obcall("",$C$23,"getInitialMargin",[1]!obMake("","double",$B42),LIBORMarketModel!$J$15,[1]!obMake("","String","EUR"),[1]!obcall("SensitivityMode",$B$7&amp;"$SensitivityMode","valueOf",[1]!obMake("","String",$D$37)),$B$27:$D$27)),"")</f>
        <v/>
      </c>
      <c r="D42" s="94" t="str">
        <f>IF($C$32,[1]!obget([1]!obcall("",$C42,"getAverage")),"")</f>
        <v/>
      </c>
      <c r="E42" s="72" t="str">
        <f>IF(AND($C$31,$F$28&gt;=$B42),[1]!obget([1]!obcall("",[1]!obcall("",$C$23,"getInitialMargin",[1]!obMake("","double",$B42),LIBORMarketModel!$J$15,[1]!obMake("","String","EUR"),[1]!obcall("SensitivityMode",$B$7&amp;"$SensitivityMode","valueOf",[1]!obMake("","String",E$37)),$B$27:$D$27),"getAverage")),"")</f>
        <v/>
      </c>
      <c r="F42" s="72" t="str">
        <f>IF(AND($C$30,$F$28&gt;=$B42),[1]!obget([1]!obcall("",[1]!obcall("",$C$23,"getInitialMargin",[1]!obMake("","double",$B42),LIBORMarketModel!$J$15,[1]!obMake("","String","EUR"),[1]!obcall("SensitivityMode",$B$7&amp;"$SensitivityMode","valueOf",[1]!obMake("","String",F$37)),$B$27:$D$27),"getAverage")),"")</f>
        <v/>
      </c>
      <c r="G42" s="74" t="str">
        <f>IF($C$32,[1]!obget([1]!obcall("",$C42,"getQuantile",[1]!obMake("","double",G$37))),"")</f>
        <v/>
      </c>
      <c r="H42" s="74" t="str">
        <f>IF($C$32,[1]!obget([1]!obcall("",$C42,"getQuantile",[1]!obMake("","double",H$37))),"")</f>
        <v/>
      </c>
      <c r="I42" s="74" t="str">
        <f>IF($C$32,[1]!obget([1]!obcall("",$C42,"get",[1]!obMake("","int",COLUMN()))),"")</f>
        <v/>
      </c>
      <c r="J42" s="61" t="str">
        <f>IF($C$32,[1]!obget([1]!obcall("",$C42,"get",[1]!obMake("","int",COLUMN()))),"")</f>
        <v/>
      </c>
      <c r="K42" s="61" t="str">
        <f>IF($C$32,[1]!obget([1]!obcall("",$C42,"get",[1]!obMake("","int",COLUMN()))),"")</f>
        <v/>
      </c>
      <c r="L42" s="61" t="str">
        <f>IF($C$32,[1]!obget([1]!obcall("",$C42,"get",[1]!obMake("","int",COLUMN()))),"")</f>
        <v/>
      </c>
      <c r="M42" s="61" t="str">
        <f>IF($C$32,[1]!obget([1]!obcall("",$C42,"get",[1]!obMake("","int",COLUMN()))),"")</f>
        <v/>
      </c>
      <c r="N42" s="61" t="str">
        <f>IF($C$32,[1]!obget([1]!obcall("",$C42,"get",[1]!obMake("","int",COLUMN()))),"")</f>
        <v/>
      </c>
      <c r="O42" s="61" t="str">
        <f>IF($C$32,[1]!obget([1]!obcall("",$C42,"get",[1]!obMake("","int",COLUMN()))),"")</f>
        <v/>
      </c>
      <c r="P42" s="61" t="str">
        <f>IF($C$32,[1]!obget([1]!obcall("",$C42,"get",[1]!obMake("","int",COLUMN()))),"")</f>
        <v/>
      </c>
      <c r="Q42" s="61" t="str">
        <f>IF($C$32,[1]!obget([1]!obcall("",$C42,"get",[1]!obMake("","int",COLUMN()))),"")</f>
        <v/>
      </c>
      <c r="R42" s="61" t="str">
        <f>IF($C$32,[1]!obget([1]!obcall("",$C42,"get",[1]!obMake("","int",COLUMN()))),"")</f>
        <v/>
      </c>
      <c r="S42" s="61" t="str">
        <f>IF($C$32,[1]!obget([1]!obcall("",$C42,"get",[1]!obMake("","int",COLUMN()))),"")</f>
        <v/>
      </c>
      <c r="T42" s="50"/>
      <c r="U42" s="50"/>
      <c r="V42" s="50"/>
      <c r="W42" s="50"/>
      <c r="X42" s="50"/>
      <c r="AH42" s="36"/>
      <c r="AI42" s="36"/>
      <c r="IV42" s="40"/>
    </row>
    <row r="43" spans="1:256" ht="13.2" customHeight="1" x14ac:dyDescent="0.3">
      <c r="A43" s="50" t="str">
        <f t="shared" si="3"/>
        <v/>
      </c>
      <c r="B43" s="50" t="str">
        <f t="shared" si="4"/>
        <v/>
      </c>
      <c r="C43" s="50" t="str">
        <f>IF($C$32,[1]!obMake("RVSwaption"&amp;ROW(),obLibs&amp;"net.finmath.montecarlo.RandomVariable",[1]!obcall("",$C$23,"getInitialMargin",[1]!obMake("","double",$B43),LIBORMarketModel!$J$15,[1]!obMake("","String","EUR"),[1]!obcall("SensitivityMode",$B$7&amp;"$SensitivityMode","valueOf",[1]!obMake("","String",$D$37)),$B$27:$D$27)),"")</f>
        <v/>
      </c>
      <c r="D43" s="94" t="str">
        <f>IF($C$32,[1]!obget([1]!obcall("",$C43,"getAverage")),"")</f>
        <v/>
      </c>
      <c r="E43" s="72" t="str">
        <f>IF(AND($C$31,$F$28&gt;=$B43),[1]!obget([1]!obcall("",[1]!obcall("",$C$23,"getInitialMargin",[1]!obMake("","double",$B43),LIBORMarketModel!$J$15,[1]!obMake("","String","EUR"),[1]!obcall("SensitivityMode",$B$7&amp;"$SensitivityMode","valueOf",[1]!obMake("","String",E$37)),$B$27:$D$27),"getAverage")),"")</f>
        <v/>
      </c>
      <c r="F43" s="72" t="str">
        <f>IF(AND($C$30,$F$28&gt;=$B43),[1]!obget([1]!obcall("",[1]!obcall("",$C$23,"getInitialMargin",[1]!obMake("","double",$B43),LIBORMarketModel!$J$15,[1]!obMake("","String","EUR"),[1]!obcall("SensitivityMode",$B$7&amp;"$SensitivityMode","valueOf",[1]!obMake("","String",F$37)),$B$27:$D$27),"getAverage")),"")</f>
        <v/>
      </c>
      <c r="G43" s="74" t="str">
        <f>IF($C$32,[1]!obget([1]!obcall("",$C43,"getQuantile",[1]!obMake("","double",G$37))),"")</f>
        <v/>
      </c>
      <c r="H43" s="74" t="str">
        <f>IF($C$32,[1]!obget([1]!obcall("",$C43,"getQuantile",[1]!obMake("","double",H$37))),"")</f>
        <v/>
      </c>
      <c r="I43" s="74" t="str">
        <f>IF($C$32,[1]!obget([1]!obcall("",$C43,"get",[1]!obMake("","int",COLUMN()))),"")</f>
        <v/>
      </c>
      <c r="J43" s="61" t="str">
        <f>IF($C$32,[1]!obget([1]!obcall("",$C43,"get",[1]!obMake("","int",COLUMN()))),"")</f>
        <v/>
      </c>
      <c r="K43" s="61" t="str">
        <f>IF($C$32,[1]!obget([1]!obcall("",$C43,"get",[1]!obMake("","int",COLUMN()))),"")</f>
        <v/>
      </c>
      <c r="L43" s="61" t="str">
        <f>IF($C$32,[1]!obget([1]!obcall("",$C43,"get",[1]!obMake("","int",COLUMN()))),"")</f>
        <v/>
      </c>
      <c r="M43" s="61" t="str">
        <f>IF($C$32,[1]!obget([1]!obcall("",$C43,"get",[1]!obMake("","int",COLUMN()))),"")</f>
        <v/>
      </c>
      <c r="N43" s="61" t="str">
        <f>IF($C$32,[1]!obget([1]!obcall("",$C43,"get",[1]!obMake("","int",COLUMN()))),"")</f>
        <v/>
      </c>
      <c r="O43" s="61" t="str">
        <f>IF($C$32,[1]!obget([1]!obcall("",$C43,"get",[1]!obMake("","int",COLUMN()))),"")</f>
        <v/>
      </c>
      <c r="P43" s="61" t="str">
        <f>IF($C$32,[1]!obget([1]!obcall("",$C43,"get",[1]!obMake("","int",COLUMN()))),"")</f>
        <v/>
      </c>
      <c r="Q43" s="61" t="str">
        <f>IF($C$32,[1]!obget([1]!obcall("",$C43,"get",[1]!obMake("","int",COLUMN()))),"")</f>
        <v/>
      </c>
      <c r="R43" s="61" t="str">
        <f>IF($C$32,[1]!obget([1]!obcall("",$C43,"get",[1]!obMake("","int",COLUMN()))),"")</f>
        <v/>
      </c>
      <c r="S43" s="61" t="str">
        <f>IF($C$32,[1]!obget([1]!obcall("",$C43,"get",[1]!obMake("","int",COLUMN()))),"")</f>
        <v/>
      </c>
      <c r="T43" s="50"/>
      <c r="U43" s="50"/>
      <c r="V43" s="50"/>
      <c r="W43" s="50"/>
      <c r="X43" s="50"/>
      <c r="AH43" s="36"/>
      <c r="AI43" s="36"/>
      <c r="IV43" s="40"/>
    </row>
    <row r="44" spans="1:256" ht="11.85" customHeight="1" x14ac:dyDescent="0.3">
      <c r="A44" s="50" t="str">
        <f t="shared" si="3"/>
        <v/>
      </c>
      <c r="B44" s="50" t="str">
        <f t="shared" si="4"/>
        <v/>
      </c>
      <c r="C44" s="50" t="str">
        <f>IF($C$32,[1]!obMake("RVSwaption"&amp;ROW(),obLibs&amp;"net.finmath.montecarlo.RandomVariable",[1]!obcall("",$C$23,"getInitialMargin",[1]!obMake("","double",$B44),LIBORMarketModel!$J$15,[1]!obMake("","String","EUR"),[1]!obcall("SensitivityMode",$B$7&amp;"$SensitivityMode","valueOf",[1]!obMake("","String",$D$37)),$B$27:$D$27)),"")</f>
        <v/>
      </c>
      <c r="D44" s="94" t="str">
        <f>IF($C$32,[1]!obget([1]!obcall("",$C44,"getAverage")),"")</f>
        <v/>
      </c>
      <c r="E44" s="72" t="str">
        <f>IF(AND($C$31,$F$28&gt;=$B44),[1]!obget([1]!obcall("",[1]!obcall("",$C$23,"getInitialMargin",[1]!obMake("","double",$B44),LIBORMarketModel!$J$15,[1]!obMake("","String","EUR"),[1]!obcall("SensitivityMode",$B$7&amp;"$SensitivityMode","valueOf",[1]!obMake("","String",E$37)),$B$27:$D$27),"getAverage")),"")</f>
        <v/>
      </c>
      <c r="F44" s="72" t="str">
        <f>IF(AND($C$30,$F$28&gt;=$B44),[1]!obget([1]!obcall("",[1]!obcall("",$C$23,"getInitialMargin",[1]!obMake("","double",$B44),LIBORMarketModel!$J$15,[1]!obMake("","String","EUR"),[1]!obcall("SensitivityMode",$B$7&amp;"$SensitivityMode","valueOf",[1]!obMake("","String",F$37)),$B$27:$D$27),"getAverage")),"")</f>
        <v/>
      </c>
      <c r="G44" s="74" t="str">
        <f>IF($C$32,[1]!obget([1]!obcall("",$C44,"getQuantile",[1]!obMake("","double",G$37))),"")</f>
        <v/>
      </c>
      <c r="H44" s="74" t="str">
        <f>IF($C$32,[1]!obget([1]!obcall("",$C44,"getQuantile",[1]!obMake("","double",H$37))),"")</f>
        <v/>
      </c>
      <c r="I44" s="74" t="str">
        <f>IF($C$32,[1]!obget([1]!obcall("",$C44,"get",[1]!obMake("","int",COLUMN()))),"")</f>
        <v/>
      </c>
      <c r="J44" s="61" t="str">
        <f>IF($C$32,[1]!obget([1]!obcall("",$C44,"get",[1]!obMake("","int",COLUMN()))),"")</f>
        <v/>
      </c>
      <c r="K44" s="61" t="str">
        <f>IF($C$32,[1]!obget([1]!obcall("",$C44,"get",[1]!obMake("","int",COLUMN()))),"")</f>
        <v/>
      </c>
      <c r="L44" s="61" t="str">
        <f>IF($C$32,[1]!obget([1]!obcall("",$C44,"get",[1]!obMake("","int",COLUMN()))),"")</f>
        <v/>
      </c>
      <c r="M44" s="61" t="str">
        <f>IF($C$32,[1]!obget([1]!obcall("",$C44,"get",[1]!obMake("","int",COLUMN()))),"")</f>
        <v/>
      </c>
      <c r="N44" s="61" t="str">
        <f>IF($C$32,[1]!obget([1]!obcall("",$C44,"get",[1]!obMake("","int",COLUMN()))),"")</f>
        <v/>
      </c>
      <c r="O44" s="61" t="str">
        <f>IF($C$32,[1]!obget([1]!obcall("",$C44,"get",[1]!obMake("","int",COLUMN()))),"")</f>
        <v/>
      </c>
      <c r="P44" s="61" t="str">
        <f>IF($C$32,[1]!obget([1]!obcall("",$C44,"get",[1]!obMake("","int",COLUMN()))),"")</f>
        <v/>
      </c>
      <c r="Q44" s="61" t="str">
        <f>IF($C$32,[1]!obget([1]!obcall("",$C44,"get",[1]!obMake("","int",COLUMN()))),"")</f>
        <v/>
      </c>
      <c r="R44" s="61" t="str">
        <f>IF($C$32,[1]!obget([1]!obcall("",$C44,"get",[1]!obMake("","int",COLUMN()))),"")</f>
        <v/>
      </c>
      <c r="S44" s="61" t="str">
        <f>IF($C$32,[1]!obget([1]!obcall("",$C44,"get",[1]!obMake("","int",COLUMN()))),"")</f>
        <v/>
      </c>
      <c r="T44" s="50"/>
      <c r="U44" s="50"/>
      <c r="V44" s="50"/>
      <c r="W44" s="50"/>
      <c r="X44" s="50"/>
      <c r="AH44" s="36"/>
      <c r="AI44" s="36"/>
      <c r="IV44" s="40"/>
    </row>
    <row r="45" spans="1:256" ht="11.85" customHeight="1" x14ac:dyDescent="0.3">
      <c r="A45" s="50" t="str">
        <f t="shared" si="3"/>
        <v/>
      </c>
      <c r="B45" s="50" t="str">
        <f t="shared" si="4"/>
        <v/>
      </c>
      <c r="C45" s="50" t="str">
        <f>IF($C$32,[1]!obMake("RVSwaption"&amp;ROW(),obLibs&amp;"net.finmath.montecarlo.RandomVariable",[1]!obcall("",$C$23,"getInitialMargin",[1]!obMake("","double",$B45),LIBORMarketModel!$J$15,[1]!obMake("","String","EUR"),[1]!obcall("SensitivityMode",$B$7&amp;"$SensitivityMode","valueOf",[1]!obMake("","String",$D$37)),$B$27:$D$27)),"")</f>
        <v/>
      </c>
      <c r="D45" s="94" t="str">
        <f>IF($C$32,[1]!obget([1]!obcall("",$C45,"getAverage")),"")</f>
        <v/>
      </c>
      <c r="E45" s="72" t="str">
        <f>IF(AND($C$31,$F$28&gt;=$B45),[1]!obget([1]!obcall("",[1]!obcall("",$C$23,"getInitialMargin",[1]!obMake("","double",$B45),LIBORMarketModel!$J$15,[1]!obMake("","String","EUR"),[1]!obcall("SensitivityMode",$B$7&amp;"$SensitivityMode","valueOf",[1]!obMake("","String",E$37)),$B$27:$D$27),"getAverage")),"")</f>
        <v/>
      </c>
      <c r="F45" s="72" t="str">
        <f>IF(AND($C$30,$F$28&gt;=$B45),[1]!obget([1]!obcall("",[1]!obcall("",$C$23,"getInitialMargin",[1]!obMake("","double",$B45),LIBORMarketModel!$J$15,[1]!obMake("","String","EUR"),[1]!obcall("SensitivityMode",$B$7&amp;"$SensitivityMode","valueOf",[1]!obMake("","String",F$37)),$B$27:$D$27),"getAverage")),"")</f>
        <v/>
      </c>
      <c r="G45" s="74" t="str">
        <f>IF($C$32,[1]!obget([1]!obcall("",$C45,"getQuantile",[1]!obMake("","double",G$37))),"")</f>
        <v/>
      </c>
      <c r="H45" s="74" t="str">
        <f>IF($C$32,[1]!obget([1]!obcall("",$C45,"getQuantile",[1]!obMake("","double",H$37))),"")</f>
        <v/>
      </c>
      <c r="I45" s="74" t="str">
        <f>IF($C$32,[1]!obget([1]!obcall("",$C45,"get",[1]!obMake("","int",COLUMN()))),"")</f>
        <v/>
      </c>
      <c r="J45" s="61" t="str">
        <f>IF($C$32,[1]!obget([1]!obcall("",$C45,"get",[1]!obMake("","int",COLUMN()))),"")</f>
        <v/>
      </c>
      <c r="K45" s="61" t="str">
        <f>IF($C$32,[1]!obget([1]!obcall("",$C45,"get",[1]!obMake("","int",COLUMN()))),"")</f>
        <v/>
      </c>
      <c r="L45" s="61" t="str">
        <f>IF($C$32,[1]!obget([1]!obcall("",$C45,"get",[1]!obMake("","int",COLUMN()))),"")</f>
        <v/>
      </c>
      <c r="M45" s="61" t="str">
        <f>IF($C$32,[1]!obget([1]!obcall("",$C45,"get",[1]!obMake("","int",COLUMN()))),"")</f>
        <v/>
      </c>
      <c r="N45" s="61" t="str">
        <f>IF($C$32,[1]!obget([1]!obcall("",$C45,"get",[1]!obMake("","int",COLUMN()))),"")</f>
        <v/>
      </c>
      <c r="O45" s="61" t="str">
        <f>IF($C$32,[1]!obget([1]!obcall("",$C45,"get",[1]!obMake("","int",COLUMN()))),"")</f>
        <v/>
      </c>
      <c r="P45" s="61" t="str">
        <f>IF($C$32,[1]!obget([1]!obcall("",$C45,"get",[1]!obMake("","int",COLUMN()))),"")</f>
        <v/>
      </c>
      <c r="Q45" s="61" t="str">
        <f>IF($C$32,[1]!obget([1]!obcall("",$C45,"get",[1]!obMake("","int",COLUMN()))),"")</f>
        <v/>
      </c>
      <c r="R45" s="61" t="str">
        <f>IF($C$32,[1]!obget([1]!obcall("",$C45,"get",[1]!obMake("","int",COLUMN()))),"")</f>
        <v/>
      </c>
      <c r="S45" s="61" t="str">
        <f>IF($C$32,[1]!obget([1]!obcall("",$C45,"get",[1]!obMake("","int",COLUMN()))),"")</f>
        <v/>
      </c>
      <c r="T45" s="50"/>
      <c r="U45" s="50"/>
      <c r="V45" s="50"/>
      <c r="W45" s="50"/>
      <c r="X45" s="50"/>
      <c r="AH45" s="36"/>
      <c r="AI45" s="36"/>
      <c r="IV45" s="40"/>
    </row>
    <row r="46" spans="1:256" ht="11.85" customHeight="1" x14ac:dyDescent="0.3">
      <c r="A46" s="50" t="str">
        <f t="shared" si="3"/>
        <v/>
      </c>
      <c r="B46" s="50" t="str">
        <f t="shared" si="4"/>
        <v/>
      </c>
      <c r="C46" s="50" t="str">
        <f>IF($C$32,[1]!obMake("RVSwaption"&amp;ROW(),obLibs&amp;"net.finmath.montecarlo.RandomVariable",[1]!obcall("",$C$23,"getInitialMargin",[1]!obMake("","double",$B46),LIBORMarketModel!$J$15,[1]!obMake("","String","EUR"),[1]!obcall("SensitivityMode",$B$7&amp;"$SensitivityMode","valueOf",[1]!obMake("","String",$D$37)),$B$27:$D$27)),"")</f>
        <v/>
      </c>
      <c r="D46" s="94" t="str">
        <f>IF($C$32,[1]!obget([1]!obcall("",$C46,"getAverage")),"")</f>
        <v/>
      </c>
      <c r="E46" s="72" t="str">
        <f>IF(AND($C$31,$F$28&gt;=$B46),[1]!obget([1]!obcall("",[1]!obcall("",$C$23,"getInitialMargin",[1]!obMake("","double",$B46),LIBORMarketModel!$J$15,[1]!obMake("","String","EUR"),[1]!obcall("SensitivityMode",$B$7&amp;"$SensitivityMode","valueOf",[1]!obMake("","String",E$37)),$B$27:$D$27),"getAverage")),"")</f>
        <v/>
      </c>
      <c r="F46" s="72" t="str">
        <f>IF(AND($C$30,$F$28&gt;=$B46),[1]!obget([1]!obcall("",[1]!obcall("",$C$23,"getInitialMargin",[1]!obMake("","double",$B46),LIBORMarketModel!$J$15,[1]!obMake("","String","EUR"),[1]!obcall("SensitivityMode",$B$7&amp;"$SensitivityMode","valueOf",[1]!obMake("","String",F$37)),$B$27:$D$27),"getAverage")),"")</f>
        <v/>
      </c>
      <c r="G46" s="74" t="str">
        <f>IF($C$32,[1]!obget([1]!obcall("",$C46,"getQuantile",[1]!obMake("","double",G$37))),"")</f>
        <v/>
      </c>
      <c r="H46" s="74" t="str">
        <f>IF($C$32,[1]!obget([1]!obcall("",$C46,"getQuantile",[1]!obMake("","double",H$37))),"")</f>
        <v/>
      </c>
      <c r="I46" s="74" t="str">
        <f>IF($C$32,[1]!obget([1]!obcall("",$C46,"get",[1]!obMake("","int",COLUMN()))),"")</f>
        <v/>
      </c>
      <c r="J46" s="61" t="str">
        <f>IF($C$32,[1]!obget([1]!obcall("",$C46,"get",[1]!obMake("","int",COLUMN()))),"")</f>
        <v/>
      </c>
      <c r="K46" s="61" t="str">
        <f>IF($C$32,[1]!obget([1]!obcall("",$C46,"get",[1]!obMake("","int",COLUMN()))),"")</f>
        <v/>
      </c>
      <c r="L46" s="61" t="str">
        <f>IF($C$32,[1]!obget([1]!obcall("",$C46,"get",[1]!obMake("","int",COLUMN()))),"")</f>
        <v/>
      </c>
      <c r="M46" s="61" t="str">
        <f>IF($C$32,[1]!obget([1]!obcall("",$C46,"get",[1]!obMake("","int",COLUMN()))),"")</f>
        <v/>
      </c>
      <c r="N46" s="61" t="str">
        <f>IF($C$32,[1]!obget([1]!obcall("",$C46,"get",[1]!obMake("","int",COLUMN()))),"")</f>
        <v/>
      </c>
      <c r="O46" s="61" t="str">
        <f>IF($C$32,[1]!obget([1]!obcall("",$C46,"get",[1]!obMake("","int",COLUMN()))),"")</f>
        <v/>
      </c>
      <c r="P46" s="61" t="str">
        <f>IF($C$32,[1]!obget([1]!obcall("",$C46,"get",[1]!obMake("","int",COLUMN()))),"")</f>
        <v/>
      </c>
      <c r="Q46" s="61" t="str">
        <f>IF($C$32,[1]!obget([1]!obcall("",$C46,"get",[1]!obMake("","int",COLUMN()))),"")</f>
        <v/>
      </c>
      <c r="R46" s="61" t="str">
        <f>IF($C$32,[1]!obget([1]!obcall("",$C46,"get",[1]!obMake("","int",COLUMN()))),"")</f>
        <v/>
      </c>
      <c r="S46" s="61" t="str">
        <f>IF($C$32,[1]!obget([1]!obcall("",$C46,"get",[1]!obMake("","int",COLUMN()))),"")</f>
        <v/>
      </c>
      <c r="T46" s="50"/>
      <c r="U46" s="50"/>
      <c r="V46" s="50"/>
      <c r="W46" s="50"/>
      <c r="X46" s="50"/>
      <c r="AH46" s="36"/>
      <c r="AI46" s="36"/>
      <c r="IV46" s="40"/>
    </row>
    <row r="47" spans="1:256" ht="11.85" customHeight="1" x14ac:dyDescent="0.3">
      <c r="A47" s="50" t="str">
        <f t="shared" si="3"/>
        <v/>
      </c>
      <c r="B47" s="50" t="str">
        <f t="shared" si="4"/>
        <v/>
      </c>
      <c r="C47" s="50" t="str">
        <f>IF($C$32,[1]!obMake("RVSwaption"&amp;ROW(),obLibs&amp;"net.finmath.montecarlo.RandomVariable",[1]!obcall("",$C$23,"getInitialMargin",[1]!obMake("","double",$B47),LIBORMarketModel!$J$15,[1]!obMake("","String","EUR"),[1]!obcall("SensitivityMode",$B$7&amp;"$SensitivityMode","valueOf",[1]!obMake("","String",$D$37)),$B$27:$D$27)),"")</f>
        <v/>
      </c>
      <c r="D47" s="94" t="str">
        <f>IF($C$32,[1]!obget([1]!obcall("",$C47,"getAverage")),"")</f>
        <v/>
      </c>
      <c r="E47" s="72" t="str">
        <f>IF(AND($C$31,$F$28&gt;=$B47),[1]!obget([1]!obcall("",[1]!obcall("",$C$23,"getInitialMargin",[1]!obMake("","double",$B47),LIBORMarketModel!$J$15,[1]!obMake("","String","EUR"),[1]!obcall("SensitivityMode",$B$7&amp;"$SensitivityMode","valueOf",[1]!obMake("","String",E$37)),$B$27:$D$27),"getAverage")),"")</f>
        <v/>
      </c>
      <c r="F47" s="72" t="str">
        <f>IF(AND($C$30,$F$28&gt;=$B47),[1]!obget([1]!obcall("",[1]!obcall("",$C$23,"getInitialMargin",[1]!obMake("","double",$B47),LIBORMarketModel!$J$15,[1]!obMake("","String","EUR"),[1]!obcall("SensitivityMode",$B$7&amp;"$SensitivityMode","valueOf",[1]!obMake("","String",F$37)),$B$27:$D$27),"getAverage")),"")</f>
        <v/>
      </c>
      <c r="G47" s="74" t="str">
        <f>IF($C$32,[1]!obget([1]!obcall("",$C47,"getQuantile",[1]!obMake("","double",G$37))),"")</f>
        <v/>
      </c>
      <c r="H47" s="74" t="str">
        <f>IF($C$32,[1]!obget([1]!obcall("",$C47,"getQuantile",[1]!obMake("","double",H$37))),"")</f>
        <v/>
      </c>
      <c r="I47" s="74" t="str">
        <f>IF($C$32,[1]!obget([1]!obcall("",$C47,"get",[1]!obMake("","int",COLUMN()))),"")</f>
        <v/>
      </c>
      <c r="J47" s="61" t="str">
        <f>IF($C$32,[1]!obget([1]!obcall("",$C47,"get",[1]!obMake("","int",COLUMN()))),"")</f>
        <v/>
      </c>
      <c r="K47" s="61" t="str">
        <f>IF($C$32,[1]!obget([1]!obcall("",$C47,"get",[1]!obMake("","int",COLUMN()))),"")</f>
        <v/>
      </c>
      <c r="L47" s="61" t="str">
        <f>IF($C$32,[1]!obget([1]!obcall("",$C47,"get",[1]!obMake("","int",COLUMN()))),"")</f>
        <v/>
      </c>
      <c r="M47" s="61" t="str">
        <f>IF($C$32,[1]!obget([1]!obcall("",$C47,"get",[1]!obMake("","int",COLUMN()))),"")</f>
        <v/>
      </c>
      <c r="N47" s="61" t="str">
        <f>IF($C$32,[1]!obget([1]!obcall("",$C47,"get",[1]!obMake("","int",COLUMN()))),"")</f>
        <v/>
      </c>
      <c r="O47" s="61" t="str">
        <f>IF($C$32,[1]!obget([1]!obcall("",$C47,"get",[1]!obMake("","int",COLUMN()))),"")</f>
        <v/>
      </c>
      <c r="P47" s="61" t="str">
        <f>IF($C$32,[1]!obget([1]!obcall("",$C47,"get",[1]!obMake("","int",COLUMN()))),"")</f>
        <v/>
      </c>
      <c r="Q47" s="61" t="str">
        <f>IF($C$32,[1]!obget([1]!obcall("",$C47,"get",[1]!obMake("","int",COLUMN()))),"")</f>
        <v/>
      </c>
      <c r="R47" s="61" t="str">
        <f>IF($C$32,[1]!obget([1]!obcall("",$C47,"get",[1]!obMake("","int",COLUMN()))),"")</f>
        <v/>
      </c>
      <c r="S47" s="61" t="str">
        <f>IF($C$32,[1]!obget([1]!obcall("",$C47,"get",[1]!obMake("","int",COLUMN()))),"")</f>
        <v/>
      </c>
      <c r="T47" s="50"/>
      <c r="U47" s="50"/>
      <c r="V47" s="50"/>
      <c r="W47" s="50"/>
      <c r="X47" s="50"/>
      <c r="AH47" s="36"/>
      <c r="AI47" s="36"/>
      <c r="IV47" s="40"/>
    </row>
    <row r="48" spans="1:256" ht="11.85" customHeight="1" x14ac:dyDescent="0.3">
      <c r="A48" s="50" t="str">
        <f t="shared" si="3"/>
        <v/>
      </c>
      <c r="B48" s="50" t="str">
        <f t="shared" si="4"/>
        <v/>
      </c>
      <c r="C48" s="50" t="str">
        <f>IF($C$32,[1]!obMake("RVSwaption"&amp;ROW(),obLibs&amp;"net.finmath.montecarlo.RandomVariable",[1]!obcall("",$C$23,"getInitialMargin",[1]!obMake("","double",$B48),LIBORMarketModel!$J$15,[1]!obMake("","String","EUR"),[1]!obcall("SensitivityMode",$B$7&amp;"$SensitivityMode","valueOf",[1]!obMake("","String",$D$37)),$B$27:$D$27)),"")</f>
        <v/>
      </c>
      <c r="D48" s="94" t="str">
        <f>IF($C$32,[1]!obget([1]!obcall("",$C48,"getAverage")),"")</f>
        <v/>
      </c>
      <c r="E48" s="72" t="str">
        <f>IF(AND($C$31,$F$28&gt;=$B48),[1]!obget([1]!obcall("",[1]!obcall("",$C$23,"getInitialMargin",[1]!obMake("","double",$B48),LIBORMarketModel!$J$15,[1]!obMake("","String","EUR"),[1]!obcall("SensitivityMode",$B$7&amp;"$SensitivityMode","valueOf",[1]!obMake("","String",E$37)),$B$27:$D$27),"getAverage")),"")</f>
        <v/>
      </c>
      <c r="F48" s="72" t="str">
        <f>IF(AND($C$30,$F$28&gt;=$B48),[1]!obget([1]!obcall("",[1]!obcall("",$C$23,"getInitialMargin",[1]!obMake("","double",$B48),LIBORMarketModel!$J$15,[1]!obMake("","String","EUR"),[1]!obcall("SensitivityMode",$B$7&amp;"$SensitivityMode","valueOf",[1]!obMake("","String",F$37)),$B$27:$D$27),"getAverage")),"")</f>
        <v/>
      </c>
      <c r="G48" s="74" t="str">
        <f>IF($C$32,[1]!obget([1]!obcall("",$C48,"getQuantile",[1]!obMake("","double",G$37))),"")</f>
        <v/>
      </c>
      <c r="H48" s="74" t="str">
        <f>IF($C$32,[1]!obget([1]!obcall("",$C48,"getQuantile",[1]!obMake("","double",H$37))),"")</f>
        <v/>
      </c>
      <c r="I48" s="74" t="str">
        <f>IF($C$32,[1]!obget([1]!obcall("",$C48,"get",[1]!obMake("","int",COLUMN()))),"")</f>
        <v/>
      </c>
      <c r="J48" s="61" t="str">
        <f>IF($C$32,[1]!obget([1]!obcall("",$C48,"get",[1]!obMake("","int",COLUMN()))),"")</f>
        <v/>
      </c>
      <c r="K48" s="61" t="str">
        <f>IF($C$32,[1]!obget([1]!obcall("",$C48,"get",[1]!obMake("","int",COLUMN()))),"")</f>
        <v/>
      </c>
      <c r="L48" s="61" t="str">
        <f>IF($C$32,[1]!obget([1]!obcall("",$C48,"get",[1]!obMake("","int",COLUMN()))),"")</f>
        <v/>
      </c>
      <c r="M48" s="61" t="str">
        <f>IF($C$32,[1]!obget([1]!obcall("",$C48,"get",[1]!obMake("","int",COLUMN()))),"")</f>
        <v/>
      </c>
      <c r="N48" s="61" t="str">
        <f>IF($C$32,[1]!obget([1]!obcall("",$C48,"get",[1]!obMake("","int",COLUMN()))),"")</f>
        <v/>
      </c>
      <c r="O48" s="61" t="str">
        <f>IF($C$32,[1]!obget([1]!obcall("",$C48,"get",[1]!obMake("","int",COLUMN()))),"")</f>
        <v/>
      </c>
      <c r="P48" s="61" t="str">
        <f>IF($C$32,[1]!obget([1]!obcall("",$C48,"get",[1]!obMake("","int",COLUMN()))),"")</f>
        <v/>
      </c>
      <c r="Q48" s="61" t="str">
        <f>IF($C$32,[1]!obget([1]!obcall("",$C48,"get",[1]!obMake("","int",COLUMN()))),"")</f>
        <v/>
      </c>
      <c r="R48" s="61" t="str">
        <f>IF($C$32,[1]!obget([1]!obcall("",$C48,"get",[1]!obMake("","int",COLUMN()))),"")</f>
        <v/>
      </c>
      <c r="S48" s="61" t="str">
        <f>IF($C$32,[1]!obget([1]!obcall("",$C48,"get",[1]!obMake("","int",COLUMN()))),"")</f>
        <v/>
      </c>
      <c r="T48" s="50"/>
      <c r="U48" s="50"/>
      <c r="V48" s="50"/>
      <c r="W48" s="50"/>
      <c r="X48" s="50"/>
      <c r="AH48" s="36"/>
      <c r="AI48" s="36"/>
    </row>
    <row r="49" spans="1:258" ht="11.85" customHeight="1" x14ac:dyDescent="0.3">
      <c r="A49" s="50" t="str">
        <f t="shared" si="3"/>
        <v/>
      </c>
      <c r="B49" s="50" t="str">
        <f t="shared" si="4"/>
        <v/>
      </c>
      <c r="C49" s="50" t="str">
        <f>IF($C$32,[1]!obMake("RVSwaption"&amp;ROW(),obLibs&amp;"net.finmath.montecarlo.RandomVariable",[1]!obcall("",$C$23,"getInitialMargin",[1]!obMake("","double",$B49),LIBORMarketModel!$J$15,[1]!obMake("","String","EUR"),[1]!obcall("SensitivityMode",$B$7&amp;"$SensitivityMode","valueOf",[1]!obMake("","String",$D$37)),$B$27:$D$27)),"")</f>
        <v/>
      </c>
      <c r="D49" s="94" t="str">
        <f>IF($C$32,[1]!obget([1]!obcall("",$C49,"getAverage")),"")</f>
        <v/>
      </c>
      <c r="E49" s="72" t="str">
        <f>IF(AND($C$31,$F$28&gt;=$B49),[1]!obget([1]!obcall("",[1]!obcall("",$C$23,"getInitialMargin",[1]!obMake("","double",$B49),LIBORMarketModel!$J$15,[1]!obMake("","String","EUR"),[1]!obcall("SensitivityMode",$B$7&amp;"$SensitivityMode","valueOf",[1]!obMake("","String",E$37)),$B$27:$D$27),"getAverage")),"")</f>
        <v/>
      </c>
      <c r="F49" s="72" t="str">
        <f>IF(AND($C$30,$F$28&gt;=$B49),[1]!obget([1]!obcall("",[1]!obcall("",$C$23,"getInitialMargin",[1]!obMake("","double",$B49),LIBORMarketModel!$J$15,[1]!obMake("","String","EUR"),[1]!obcall("SensitivityMode",$B$7&amp;"$SensitivityMode","valueOf",[1]!obMake("","String",F$37)),$B$27:$D$27),"getAverage")),"")</f>
        <v/>
      </c>
      <c r="G49" s="74" t="str">
        <f>IF($C$32,[1]!obget([1]!obcall("",$C49,"getQuantile",[1]!obMake("","double",G$37))),"")</f>
        <v/>
      </c>
      <c r="H49" s="74" t="str">
        <f>IF($C$32,[1]!obget([1]!obcall("",$C49,"getQuantile",[1]!obMake("","double",H$37))),"")</f>
        <v/>
      </c>
      <c r="I49" s="74" t="str">
        <f>IF($C$32,[1]!obget([1]!obcall("",$C49,"get",[1]!obMake("","int",COLUMN()))),"")</f>
        <v/>
      </c>
      <c r="J49" s="61" t="str">
        <f>IF($C$32,[1]!obget([1]!obcall("",$C49,"get",[1]!obMake("","int",COLUMN()))),"")</f>
        <v/>
      </c>
      <c r="K49" s="61" t="str">
        <f>IF($C$32,[1]!obget([1]!obcall("",$C49,"get",[1]!obMake("","int",COLUMN()))),"")</f>
        <v/>
      </c>
      <c r="L49" s="61" t="str">
        <f>IF($C$32,[1]!obget([1]!obcall("",$C49,"get",[1]!obMake("","int",COLUMN()))),"")</f>
        <v/>
      </c>
      <c r="M49" s="61" t="str">
        <f>IF($C$32,[1]!obget([1]!obcall("",$C49,"get",[1]!obMake("","int",COLUMN()))),"")</f>
        <v/>
      </c>
      <c r="N49" s="61" t="str">
        <f>IF($C$32,[1]!obget([1]!obcall("",$C49,"get",[1]!obMake("","int",COLUMN()))),"")</f>
        <v/>
      </c>
      <c r="O49" s="61" t="str">
        <f>IF($C$32,[1]!obget([1]!obcall("",$C49,"get",[1]!obMake("","int",COLUMN()))),"")</f>
        <v/>
      </c>
      <c r="P49" s="61" t="str">
        <f>IF($C$32,[1]!obget([1]!obcall("",$C49,"get",[1]!obMake("","int",COLUMN()))),"")</f>
        <v/>
      </c>
      <c r="Q49" s="61" t="str">
        <f>IF($C$32,[1]!obget([1]!obcall("",$C49,"get",[1]!obMake("","int",COLUMN()))),"")</f>
        <v/>
      </c>
      <c r="R49" s="61" t="str">
        <f>IF($C$32,[1]!obget([1]!obcall("",$C49,"get",[1]!obMake("","int",COLUMN()))),"")</f>
        <v/>
      </c>
      <c r="S49" s="61" t="str">
        <f>IF($C$32,[1]!obget([1]!obcall("",$C49,"get",[1]!obMake("","int",COLUMN()))),"")</f>
        <v/>
      </c>
      <c r="T49" s="50"/>
      <c r="U49" s="50"/>
      <c r="V49" s="50"/>
      <c r="W49" s="50"/>
      <c r="X49" s="50"/>
      <c r="AH49" s="36"/>
      <c r="AI49" s="36"/>
    </row>
    <row r="50" spans="1:258" ht="11.85" customHeight="1" x14ac:dyDescent="0.3">
      <c r="A50" s="50" t="str">
        <f t="shared" si="3"/>
        <v/>
      </c>
      <c r="B50" s="50" t="str">
        <f t="shared" si="4"/>
        <v/>
      </c>
      <c r="C50" s="50" t="str">
        <f>IF($C$32,[1]!obMake("RVSwaption"&amp;ROW(),obLibs&amp;"net.finmath.montecarlo.RandomVariable",[1]!obcall("",$C$23,"getInitialMargin",[1]!obMake("","double",$B50),LIBORMarketModel!$J$15,[1]!obMake("","String","EUR"),[1]!obcall("SensitivityMode",$B$7&amp;"$SensitivityMode","valueOf",[1]!obMake("","String",$D$37)),$B$27:$D$27)),"")</f>
        <v/>
      </c>
      <c r="D50" s="94" t="str">
        <f>IF($C$32,[1]!obget([1]!obcall("",$C50,"getAverage")),"")</f>
        <v/>
      </c>
      <c r="E50" s="72" t="str">
        <f>IF(AND($C$31,$F$28&gt;=$B50),[1]!obget([1]!obcall("",[1]!obcall("",$C$23,"getInitialMargin",[1]!obMake("","double",$B50),LIBORMarketModel!$J$15,[1]!obMake("","String","EUR"),[1]!obcall("SensitivityMode",$B$7&amp;"$SensitivityMode","valueOf",[1]!obMake("","String",E$37)),$B$27:$D$27),"getAverage")),"")</f>
        <v/>
      </c>
      <c r="F50" s="72" t="str">
        <f>IF(AND($C$30,$F$28&gt;=$B50),[1]!obget([1]!obcall("",[1]!obcall("",$C$23,"getInitialMargin",[1]!obMake("","double",$B50),LIBORMarketModel!$J$15,[1]!obMake("","String","EUR"),[1]!obcall("SensitivityMode",$B$7&amp;"$SensitivityMode","valueOf",[1]!obMake("","String",F$37)),$B$27:$D$27),"getAverage")),"")</f>
        <v/>
      </c>
      <c r="G50" s="74" t="str">
        <f>IF($C$32,[1]!obget([1]!obcall("",$C50,"getQuantile",[1]!obMake("","double",G$37))),"")</f>
        <v/>
      </c>
      <c r="H50" s="74" t="str">
        <f>IF($C$32,[1]!obget([1]!obcall("",$C50,"getQuantile",[1]!obMake("","double",H$37))),"")</f>
        <v/>
      </c>
      <c r="I50" s="74" t="str">
        <f>IF($C$32,[1]!obget([1]!obcall("",$C50,"get",[1]!obMake("","int",COLUMN()))),"")</f>
        <v/>
      </c>
      <c r="J50" s="61" t="str">
        <f>IF($C$32,[1]!obget([1]!obcall("",$C50,"get",[1]!obMake("","int",COLUMN()))),"")</f>
        <v/>
      </c>
      <c r="K50" s="61" t="str">
        <f>IF($C$32,[1]!obget([1]!obcall("",$C50,"get",[1]!obMake("","int",COLUMN()))),"")</f>
        <v/>
      </c>
      <c r="L50" s="61" t="str">
        <f>IF($C$32,[1]!obget([1]!obcall("",$C50,"get",[1]!obMake("","int",COLUMN()))),"")</f>
        <v/>
      </c>
      <c r="M50" s="61" t="str">
        <f>IF($C$32,[1]!obget([1]!obcall("",$C50,"get",[1]!obMake("","int",COLUMN()))),"")</f>
        <v/>
      </c>
      <c r="N50" s="61" t="str">
        <f>IF($C$32,[1]!obget([1]!obcall("",$C50,"get",[1]!obMake("","int",COLUMN()))),"")</f>
        <v/>
      </c>
      <c r="O50" s="61" t="str">
        <f>IF($C$32,[1]!obget([1]!obcall("",$C50,"get",[1]!obMake("","int",COLUMN()))),"")</f>
        <v/>
      </c>
      <c r="P50" s="61" t="str">
        <f>IF($C$32,[1]!obget([1]!obcall("",$C50,"get",[1]!obMake("","int",COLUMN()))),"")</f>
        <v/>
      </c>
      <c r="Q50" s="61" t="str">
        <f>IF($C$32,[1]!obget([1]!obcall("",$C50,"get",[1]!obMake("","int",COLUMN()))),"")</f>
        <v/>
      </c>
      <c r="R50" s="61" t="str">
        <f>IF($C$32,[1]!obget([1]!obcall("",$C50,"get",[1]!obMake("","int",COLUMN()))),"")</f>
        <v/>
      </c>
      <c r="S50" s="61" t="str">
        <f>IF($C$32,[1]!obget([1]!obcall("",$C50,"get",[1]!obMake("","int",COLUMN()))),"")</f>
        <v/>
      </c>
      <c r="T50" s="50"/>
      <c r="U50" s="50"/>
      <c r="V50" s="50"/>
      <c r="W50" s="50"/>
      <c r="X50" s="50"/>
      <c r="AH50" s="36"/>
      <c r="AI50" s="36"/>
    </row>
    <row r="51" spans="1:258" ht="11.85" customHeight="1" x14ac:dyDescent="0.3">
      <c r="A51" s="50" t="str">
        <f t="shared" si="3"/>
        <v/>
      </c>
      <c r="B51" s="50" t="str">
        <f t="shared" si="4"/>
        <v/>
      </c>
      <c r="C51" s="50" t="str">
        <f>IF($C$32,[1]!obMake("RVSwaption"&amp;ROW(),obLibs&amp;"net.finmath.montecarlo.RandomVariable",[1]!obcall("",$C$23,"getInitialMargin",[1]!obMake("","double",$B51),LIBORMarketModel!$J$15,[1]!obMake("","String","EUR"),[1]!obcall("SensitivityMode",$B$7&amp;"$SensitivityMode","valueOf",[1]!obMake("","String",$D$37)),$B$27:$D$27)),"")</f>
        <v/>
      </c>
      <c r="D51" s="94" t="str">
        <f>IF($C$32,[1]!obget([1]!obcall("",$C51,"getAverage")),"")</f>
        <v/>
      </c>
      <c r="E51" s="72" t="str">
        <f>IF(AND($C$31,$F$28&gt;=$B51),[1]!obget([1]!obcall("",[1]!obcall("",$C$23,"getInitialMargin",[1]!obMake("","double",$B51),LIBORMarketModel!$J$15,[1]!obMake("","String","EUR"),[1]!obcall("SensitivityMode",$B$7&amp;"$SensitivityMode","valueOf",[1]!obMake("","String",E$37)),$B$27:$D$27),"getAverage")),"")</f>
        <v/>
      </c>
      <c r="F51" s="72" t="str">
        <f>IF(AND($C$30,$F$28&gt;=$B51),[1]!obget([1]!obcall("",[1]!obcall("",$C$23,"getInitialMargin",[1]!obMake("","double",$B51),LIBORMarketModel!$J$15,[1]!obMake("","String","EUR"),[1]!obcall("SensitivityMode",$B$7&amp;"$SensitivityMode","valueOf",[1]!obMake("","String",F$37)),$B$27:$D$27),"getAverage")),"")</f>
        <v/>
      </c>
      <c r="G51" s="74" t="str">
        <f>IF($C$32,[1]!obget([1]!obcall("",$C51,"getQuantile",[1]!obMake("","double",G$37))),"")</f>
        <v/>
      </c>
      <c r="H51" s="74" t="str">
        <f>IF($C$32,[1]!obget([1]!obcall("",$C51,"getQuantile",[1]!obMake("","double",H$37))),"")</f>
        <v/>
      </c>
      <c r="I51" s="74" t="str">
        <f>IF($C$32,[1]!obget([1]!obcall("",$C51,"get",[1]!obMake("","int",COLUMN()))),"")</f>
        <v/>
      </c>
      <c r="J51" s="61" t="str">
        <f>IF($C$32,[1]!obget([1]!obcall("",$C51,"get",[1]!obMake("","int",COLUMN()))),"")</f>
        <v/>
      </c>
      <c r="K51" s="61" t="str">
        <f>IF($C$32,[1]!obget([1]!obcall("",$C51,"get",[1]!obMake("","int",COLUMN()))),"")</f>
        <v/>
      </c>
      <c r="L51" s="61" t="str">
        <f>IF($C$32,[1]!obget([1]!obcall("",$C51,"get",[1]!obMake("","int",COLUMN()))),"")</f>
        <v/>
      </c>
      <c r="M51" s="61" t="str">
        <f>IF($C$32,[1]!obget([1]!obcall("",$C51,"get",[1]!obMake("","int",COLUMN()))),"")</f>
        <v/>
      </c>
      <c r="N51" s="61" t="str">
        <f>IF($C$32,[1]!obget([1]!obcall("",$C51,"get",[1]!obMake("","int",COLUMN()))),"")</f>
        <v/>
      </c>
      <c r="O51" s="61" t="str">
        <f>IF($C$32,[1]!obget([1]!obcall("",$C51,"get",[1]!obMake("","int",COLUMN()))),"")</f>
        <v/>
      </c>
      <c r="P51" s="61" t="str">
        <f>IF($C$32,[1]!obget([1]!obcall("",$C51,"get",[1]!obMake("","int",COLUMN()))),"")</f>
        <v/>
      </c>
      <c r="Q51" s="61" t="str">
        <f>IF($C$32,[1]!obget([1]!obcall("",$C51,"get",[1]!obMake("","int",COLUMN()))),"")</f>
        <v/>
      </c>
      <c r="R51" s="61" t="str">
        <f>IF($C$32,[1]!obget([1]!obcall("",$C51,"get",[1]!obMake("","int",COLUMN()))),"")</f>
        <v/>
      </c>
      <c r="S51" s="61" t="str">
        <f>IF($C$32,[1]!obget([1]!obcall("",$C51,"get",[1]!obMake("","int",COLUMN()))),"")</f>
        <v/>
      </c>
      <c r="T51" s="50"/>
      <c r="U51" s="50"/>
      <c r="V51" s="50"/>
      <c r="W51" s="50"/>
      <c r="X51" s="50"/>
      <c r="AH51" s="36"/>
      <c r="AI51" s="36"/>
    </row>
    <row r="52" spans="1:258" ht="11.85" customHeight="1" x14ac:dyDescent="0.3">
      <c r="A52" s="50" t="str">
        <f t="shared" si="3"/>
        <v/>
      </c>
      <c r="B52" s="50" t="str">
        <f t="shared" si="4"/>
        <v/>
      </c>
      <c r="C52" s="50" t="str">
        <f>IF($C$32,[1]!obMake("RVSwaption"&amp;ROW(),obLibs&amp;"net.finmath.montecarlo.RandomVariable",[1]!obcall("",$C$23,"getInitialMargin",[1]!obMake("","double",$B52),LIBORMarketModel!$J$15,[1]!obMake("","String","EUR"),[1]!obcall("SensitivityMode",$B$7&amp;"$SensitivityMode","valueOf",[1]!obMake("","String",$D$37)),$B$27:$D$27)),"")</f>
        <v/>
      </c>
      <c r="D52" s="94" t="str">
        <f>IF($C$32,[1]!obget([1]!obcall("",$C52,"getAverage")),"")</f>
        <v/>
      </c>
      <c r="E52" s="72" t="str">
        <f>IF(AND($C$31,$F$28&gt;=$B52),[1]!obget([1]!obcall("",[1]!obcall("",$C$23,"getInitialMargin",[1]!obMake("","double",$B52),LIBORMarketModel!$J$15,[1]!obMake("","String","EUR"),[1]!obcall("SensitivityMode",$B$7&amp;"$SensitivityMode","valueOf",[1]!obMake("","String",E$37)),$B$27:$D$27),"getAverage")),"")</f>
        <v/>
      </c>
      <c r="F52" s="72" t="str">
        <f>IF(AND($C$30,$F$28&gt;=$B52),[1]!obget([1]!obcall("",[1]!obcall("",$C$23,"getInitialMargin",[1]!obMake("","double",$B52),LIBORMarketModel!$J$15,[1]!obMake("","String","EUR"),[1]!obcall("SensitivityMode",$B$7&amp;"$SensitivityMode","valueOf",[1]!obMake("","String",F$37)),$B$27:$D$27),"getAverage")),"")</f>
        <v/>
      </c>
      <c r="G52" s="74" t="str">
        <f>IF($C$32,[1]!obget([1]!obcall("",$C52,"getQuantile",[1]!obMake("","double",G$37))),"")</f>
        <v/>
      </c>
      <c r="H52" s="74" t="str">
        <f>IF($C$32,[1]!obget([1]!obcall("",$C52,"getQuantile",[1]!obMake("","double",H$37))),"")</f>
        <v/>
      </c>
      <c r="I52" s="74" t="str">
        <f>IF($C$32,[1]!obget([1]!obcall("",$C52,"get",[1]!obMake("","int",COLUMN()))),"")</f>
        <v/>
      </c>
      <c r="J52" s="61" t="str">
        <f>IF($C$32,[1]!obget([1]!obcall("",$C52,"get",[1]!obMake("","int",COLUMN()))),"")</f>
        <v/>
      </c>
      <c r="K52" s="61" t="str">
        <f>IF($C$32,[1]!obget([1]!obcall("",$C52,"get",[1]!obMake("","int",COLUMN()))),"")</f>
        <v/>
      </c>
      <c r="L52" s="61" t="str">
        <f>IF($C$32,[1]!obget([1]!obcall("",$C52,"get",[1]!obMake("","int",COLUMN()))),"")</f>
        <v/>
      </c>
      <c r="M52" s="61" t="str">
        <f>IF($C$32,[1]!obget([1]!obcall("",$C52,"get",[1]!obMake("","int",COLUMN()))),"")</f>
        <v/>
      </c>
      <c r="N52" s="61" t="str">
        <f>IF($C$32,[1]!obget([1]!obcall("",$C52,"get",[1]!obMake("","int",COLUMN()))),"")</f>
        <v/>
      </c>
      <c r="O52" s="61" t="str">
        <f>IF($C$32,[1]!obget([1]!obcall("",$C52,"get",[1]!obMake("","int",COLUMN()))),"")</f>
        <v/>
      </c>
      <c r="P52" s="61" t="str">
        <f>IF($C$32,[1]!obget([1]!obcall("",$C52,"get",[1]!obMake("","int",COLUMN()))),"")</f>
        <v/>
      </c>
      <c r="Q52" s="61" t="str">
        <f>IF($C$32,[1]!obget([1]!obcall("",$C52,"get",[1]!obMake("","int",COLUMN()))),"")</f>
        <v/>
      </c>
      <c r="R52" s="61" t="str">
        <f>IF($C$32,[1]!obget([1]!obcall("",$C52,"get",[1]!obMake("","int",COLUMN()))),"")</f>
        <v/>
      </c>
      <c r="S52" s="61" t="str">
        <f>IF($C$32,[1]!obget([1]!obcall("",$C52,"get",[1]!obMake("","int",COLUMN()))),"")</f>
        <v/>
      </c>
      <c r="T52" s="50"/>
      <c r="U52" s="50"/>
      <c r="V52" s="50"/>
      <c r="W52" s="50"/>
      <c r="X52" s="50"/>
      <c r="AH52" s="36"/>
      <c r="AI52" s="36"/>
    </row>
    <row r="53" spans="1:258" ht="11.85" customHeight="1" x14ac:dyDescent="0.3">
      <c r="A53" s="50" t="str">
        <f t="shared" si="3"/>
        <v/>
      </c>
      <c r="B53" s="50" t="str">
        <f t="shared" si="4"/>
        <v/>
      </c>
      <c r="C53" s="50" t="str">
        <f>IF($C$32,[1]!obMake("RVSwaption"&amp;ROW(),obLibs&amp;"net.finmath.montecarlo.RandomVariable",[1]!obcall("",$C$23,"getInitialMargin",[1]!obMake("","double",$B53),LIBORMarketModel!$J$15,[1]!obMake("","String","EUR"),[1]!obcall("SensitivityMode",$B$7&amp;"$SensitivityMode","valueOf",[1]!obMake("","String",$D$37)),$B$27:$D$27)),"")</f>
        <v/>
      </c>
      <c r="D53" s="94" t="str">
        <f>IF($C$32,[1]!obget([1]!obcall("",$C53,"getAverage")),"")</f>
        <v/>
      </c>
      <c r="E53" s="72" t="str">
        <f>IF(AND($C$31,$F$28&gt;=$B53),[1]!obget([1]!obcall("",[1]!obcall("",$C$23,"getInitialMargin",[1]!obMake("","double",$B53),LIBORMarketModel!$J$15,[1]!obMake("","String","EUR"),[1]!obcall("SensitivityMode",$B$7&amp;"$SensitivityMode","valueOf",[1]!obMake("","String",E$37)),$B$27:$D$27),"getAverage")),"")</f>
        <v/>
      </c>
      <c r="F53" s="72" t="str">
        <f>IF(AND($C$30,$F$28&gt;=$B53),[1]!obget([1]!obcall("",[1]!obcall("",$C$23,"getInitialMargin",[1]!obMake("","double",$B53),LIBORMarketModel!$J$15,[1]!obMake("","String","EUR"),[1]!obcall("SensitivityMode",$B$7&amp;"$SensitivityMode","valueOf",[1]!obMake("","String",F$37)),$B$27:$D$27),"getAverage")),"")</f>
        <v/>
      </c>
      <c r="G53" s="74" t="str">
        <f>IF($C$32,[1]!obget([1]!obcall("",$C53,"getQuantile",[1]!obMake("","double",G$37))),"")</f>
        <v/>
      </c>
      <c r="H53" s="74" t="str">
        <f>IF($C$32,[1]!obget([1]!obcall("",$C53,"getQuantile",[1]!obMake("","double",H$37))),"")</f>
        <v/>
      </c>
      <c r="I53" s="74" t="str">
        <f>IF($C$32,[1]!obget([1]!obcall("",$C53,"get",[1]!obMake("","int",COLUMN()))),"")</f>
        <v/>
      </c>
      <c r="J53" s="61" t="str">
        <f>IF($C$32,[1]!obget([1]!obcall("",$C53,"get",[1]!obMake("","int",COLUMN()))),"")</f>
        <v/>
      </c>
      <c r="K53" s="61" t="str">
        <f>IF($C$32,[1]!obget([1]!obcall("",$C53,"get",[1]!obMake("","int",COLUMN()))),"")</f>
        <v/>
      </c>
      <c r="L53" s="61" t="str">
        <f>IF($C$32,[1]!obget([1]!obcall("",$C53,"get",[1]!obMake("","int",COLUMN()))),"")</f>
        <v/>
      </c>
      <c r="M53" s="61" t="str">
        <f>IF($C$32,[1]!obget([1]!obcall("",$C53,"get",[1]!obMake("","int",COLUMN()))),"")</f>
        <v/>
      </c>
      <c r="N53" s="61" t="str">
        <f>IF($C$32,[1]!obget([1]!obcall("",$C53,"get",[1]!obMake("","int",COLUMN()))),"")</f>
        <v/>
      </c>
      <c r="O53" s="61" t="str">
        <f>IF($C$32,[1]!obget([1]!obcall("",$C53,"get",[1]!obMake("","int",COLUMN()))),"")</f>
        <v/>
      </c>
      <c r="P53" s="61" t="str">
        <f>IF($C$32,[1]!obget([1]!obcall("",$C53,"get",[1]!obMake("","int",COLUMN()))),"")</f>
        <v/>
      </c>
      <c r="Q53" s="61" t="str">
        <f>IF($C$32,[1]!obget([1]!obcall("",$C53,"get",[1]!obMake("","int",COLUMN()))),"")</f>
        <v/>
      </c>
      <c r="R53" s="61" t="str">
        <f>IF($C$32,[1]!obget([1]!obcall("",$C53,"get",[1]!obMake("","int",COLUMN()))),"")</f>
        <v/>
      </c>
      <c r="S53" s="61" t="str">
        <f>IF($C$32,[1]!obget([1]!obcall("",$C53,"get",[1]!obMake("","int",COLUMN()))),"")</f>
        <v/>
      </c>
      <c r="T53" s="50"/>
      <c r="U53" s="50"/>
      <c r="V53" s="50"/>
      <c r="W53" s="50"/>
      <c r="X53" s="50"/>
      <c r="AH53" s="36"/>
      <c r="AI53" s="36"/>
    </row>
    <row r="54" spans="1:258" ht="11.85" customHeight="1" x14ac:dyDescent="0.3">
      <c r="A54" s="50" t="str">
        <f t="shared" si="3"/>
        <v/>
      </c>
      <c r="B54" s="50" t="str">
        <f t="shared" si="4"/>
        <v/>
      </c>
      <c r="C54" s="50" t="str">
        <f>IF($C$32,[1]!obMake("RVSwaption"&amp;ROW(),obLibs&amp;"net.finmath.montecarlo.RandomVariable",[1]!obcall("",$C$23,"getInitialMargin",[1]!obMake("","double",$B54),LIBORMarketModel!$J$15,[1]!obMake("","String","EUR"),[1]!obcall("SensitivityMode",$B$7&amp;"$SensitivityMode","valueOf",[1]!obMake("","String",$D$37)),$B$27:$D$27)),"")</f>
        <v/>
      </c>
      <c r="D54" s="94" t="str">
        <f>IF($C$32,[1]!obget([1]!obcall("",$C54,"getAverage")),"")</f>
        <v/>
      </c>
      <c r="E54" s="72" t="str">
        <f>IF(AND($C$31,$F$28&gt;=$B54),[1]!obget([1]!obcall("",[1]!obcall("",$C$23,"getInitialMargin",[1]!obMake("","double",$B54),LIBORMarketModel!$J$15,[1]!obMake("","String","EUR"),[1]!obcall("SensitivityMode",$B$7&amp;"$SensitivityMode","valueOf",[1]!obMake("","String",E$37)),$B$27:$D$27),"getAverage")),"")</f>
        <v/>
      </c>
      <c r="F54" s="72" t="str">
        <f>IF(AND($C$30,$F$28&gt;=$B54),[1]!obget([1]!obcall("",[1]!obcall("",$C$23,"getInitialMargin",[1]!obMake("","double",$B54),LIBORMarketModel!$J$15,[1]!obMake("","String","EUR"),[1]!obcall("SensitivityMode",$B$7&amp;"$SensitivityMode","valueOf",[1]!obMake("","String",F$37)),$B$27:$D$27),"getAverage")),"")</f>
        <v/>
      </c>
      <c r="G54" s="74" t="str">
        <f>IF($C$32,[1]!obget([1]!obcall("",$C54,"getQuantile",[1]!obMake("","double",G$37))),"")</f>
        <v/>
      </c>
      <c r="H54" s="74" t="str">
        <f>IF($C$32,[1]!obget([1]!obcall("",$C54,"getQuantile",[1]!obMake("","double",H$37))),"")</f>
        <v/>
      </c>
      <c r="I54" s="74" t="str">
        <f>IF($C$32,[1]!obget([1]!obcall("",$C54,"get",[1]!obMake("","int",COLUMN()))),"")</f>
        <v/>
      </c>
      <c r="J54" s="61" t="str">
        <f>IF($C$32,[1]!obget([1]!obcall("",$C54,"get",[1]!obMake("","int",COLUMN()))),"")</f>
        <v/>
      </c>
      <c r="K54" s="61" t="str">
        <f>IF($C$32,[1]!obget([1]!obcall("",$C54,"get",[1]!obMake("","int",COLUMN()))),"")</f>
        <v/>
      </c>
      <c r="L54" s="61" t="str">
        <f>IF($C$32,[1]!obget([1]!obcall("",$C54,"get",[1]!obMake("","int",COLUMN()))),"")</f>
        <v/>
      </c>
      <c r="M54" s="61" t="str">
        <f>IF($C$32,[1]!obget([1]!obcall("",$C54,"get",[1]!obMake("","int",COLUMN()))),"")</f>
        <v/>
      </c>
      <c r="N54" s="61" t="str">
        <f>IF($C$32,[1]!obget([1]!obcall("",$C54,"get",[1]!obMake("","int",COLUMN()))),"")</f>
        <v/>
      </c>
      <c r="O54" s="61" t="str">
        <f>IF($C$32,[1]!obget([1]!obcall("",$C54,"get",[1]!obMake("","int",COLUMN()))),"")</f>
        <v/>
      </c>
      <c r="P54" s="61" t="str">
        <f>IF($C$32,[1]!obget([1]!obcall("",$C54,"get",[1]!obMake("","int",COLUMN()))),"")</f>
        <v/>
      </c>
      <c r="Q54" s="61" t="str">
        <f>IF($C$32,[1]!obget([1]!obcall("",$C54,"get",[1]!obMake("","int",COLUMN()))),"")</f>
        <v/>
      </c>
      <c r="R54" s="61" t="str">
        <f>IF($C$32,[1]!obget([1]!obcall("",$C54,"get",[1]!obMake("","int",COLUMN()))),"")</f>
        <v/>
      </c>
      <c r="S54" s="61" t="str">
        <f>IF($C$32,[1]!obget([1]!obcall("",$C54,"get",[1]!obMake("","int",COLUMN()))),"")</f>
        <v/>
      </c>
      <c r="T54" s="50"/>
      <c r="U54" s="50"/>
      <c r="V54" s="50"/>
      <c r="W54" s="50"/>
      <c r="X54" s="50"/>
      <c r="AH54" s="36"/>
      <c r="AI54" s="36"/>
      <c r="IW54" s="50"/>
      <c r="IX54" s="50"/>
    </row>
    <row r="55" spans="1:258" ht="11.85" customHeight="1" x14ac:dyDescent="0.3">
      <c r="A55" s="50" t="str">
        <f t="shared" si="3"/>
        <v/>
      </c>
      <c r="B55" s="50" t="str">
        <f t="shared" si="4"/>
        <v/>
      </c>
      <c r="C55" s="50" t="str">
        <f>IF($C$32,[1]!obMake("RVSwaption"&amp;ROW(),obLibs&amp;"net.finmath.montecarlo.RandomVariable",[1]!obcall("",$C$23,"getInitialMargin",[1]!obMake("","double",$B55),LIBORMarketModel!$J$15,[1]!obMake("","String","EUR"),[1]!obcall("SensitivityMode",$B$7&amp;"$SensitivityMode","valueOf",[1]!obMake("","String",$D$37)),$B$27:$D$27)),"")</f>
        <v/>
      </c>
      <c r="D55" s="94" t="str">
        <f>IF($C$32,[1]!obget([1]!obcall("",$C55,"getAverage")),"")</f>
        <v/>
      </c>
      <c r="E55" s="72" t="str">
        <f>IF(AND($C$31,$F$28&gt;=$B55),[1]!obget([1]!obcall("",[1]!obcall("",$C$23,"getInitialMargin",[1]!obMake("","double",$B55),LIBORMarketModel!$J$15,[1]!obMake("","String","EUR"),[1]!obcall("SensitivityMode",$B$7&amp;"$SensitivityMode","valueOf",[1]!obMake("","String",E$37)),$B$27:$D$27),"getAverage")),"")</f>
        <v/>
      </c>
      <c r="F55" s="72" t="str">
        <f>IF(AND($C$30,$F$28&gt;=$B55),[1]!obget([1]!obcall("",[1]!obcall("",$C$23,"getInitialMargin",[1]!obMake("","double",$B55),LIBORMarketModel!$J$15,[1]!obMake("","String","EUR"),[1]!obcall("SensitivityMode",$B$7&amp;"$SensitivityMode","valueOf",[1]!obMake("","String",F$37)),$B$27:$D$27),"getAverage")),"")</f>
        <v/>
      </c>
      <c r="G55" s="74" t="str">
        <f>IF($C$32,[1]!obget([1]!obcall("",$C55,"getQuantile",[1]!obMake("","double",G$37))),"")</f>
        <v/>
      </c>
      <c r="H55" s="74" t="str">
        <f>IF($C$32,[1]!obget([1]!obcall("",$C55,"getQuantile",[1]!obMake("","double",H$37))),"")</f>
        <v/>
      </c>
      <c r="I55" s="74" t="str">
        <f>IF($C$32,[1]!obget([1]!obcall("",$C55,"get",[1]!obMake("","int",COLUMN()))),"")</f>
        <v/>
      </c>
      <c r="J55" s="61" t="str">
        <f>IF($C$32,[1]!obget([1]!obcall("",$C55,"get",[1]!obMake("","int",COLUMN()))),"")</f>
        <v/>
      </c>
      <c r="K55" s="61" t="str">
        <f>IF($C$32,[1]!obget([1]!obcall("",$C55,"get",[1]!obMake("","int",COLUMN()))),"")</f>
        <v/>
      </c>
      <c r="L55" s="61" t="str">
        <f>IF($C$32,[1]!obget([1]!obcall("",$C55,"get",[1]!obMake("","int",COLUMN()))),"")</f>
        <v/>
      </c>
      <c r="M55" s="61" t="str">
        <f>IF($C$32,[1]!obget([1]!obcall("",$C55,"get",[1]!obMake("","int",COLUMN()))),"")</f>
        <v/>
      </c>
      <c r="N55" s="61" t="str">
        <f>IF($C$32,[1]!obget([1]!obcall("",$C55,"get",[1]!obMake("","int",COLUMN()))),"")</f>
        <v/>
      </c>
      <c r="O55" s="61" t="str">
        <f>IF($C$32,[1]!obget([1]!obcall("",$C55,"get",[1]!obMake("","int",COLUMN()))),"")</f>
        <v/>
      </c>
      <c r="P55" s="61" t="str">
        <f>IF($C$32,[1]!obget([1]!obcall("",$C55,"get",[1]!obMake("","int",COLUMN()))),"")</f>
        <v/>
      </c>
      <c r="Q55" s="61" t="str">
        <f>IF($C$32,[1]!obget([1]!obcall("",$C55,"get",[1]!obMake("","int",COLUMN()))),"")</f>
        <v/>
      </c>
      <c r="R55" s="61" t="str">
        <f>IF($C$32,[1]!obget([1]!obcall("",$C55,"get",[1]!obMake("","int",COLUMN()))),"")</f>
        <v/>
      </c>
      <c r="S55" s="61" t="str">
        <f>IF($C$32,[1]!obget([1]!obcall("",$C55,"get",[1]!obMake("","int",COLUMN()))),"")</f>
        <v/>
      </c>
      <c r="T55" s="50"/>
      <c r="U55" s="50"/>
      <c r="V55" s="50"/>
      <c r="W55" s="50"/>
      <c r="X55" s="50"/>
      <c r="AH55" s="36"/>
      <c r="AI55" s="36"/>
      <c r="IW55" s="50"/>
      <c r="IX55" s="50"/>
    </row>
    <row r="56" spans="1:258" ht="11.85" customHeight="1" x14ac:dyDescent="0.3">
      <c r="A56" s="50" t="str">
        <f t="shared" si="3"/>
        <v/>
      </c>
      <c r="B56" s="50" t="str">
        <f t="shared" si="4"/>
        <v/>
      </c>
      <c r="C56" s="50" t="str">
        <f>IF($C$32,[1]!obMake("RVSwaption"&amp;ROW(),obLibs&amp;"net.finmath.montecarlo.RandomVariable",[1]!obcall("",$C$23,"getInitialMargin",[1]!obMake("","double",$B56),LIBORMarketModel!$J$15,[1]!obMake("","String","EUR"),[1]!obcall("SensitivityMode",$B$7&amp;"$SensitivityMode","valueOf",[1]!obMake("","String",$D$37)),$B$27:$D$27)),"")</f>
        <v/>
      </c>
      <c r="D56" s="94" t="str">
        <f>IF($C$32,[1]!obget([1]!obcall("",$C56,"getAverage")),"")</f>
        <v/>
      </c>
      <c r="E56" s="72" t="str">
        <f>IF(AND($C$31,$F$28&gt;=$B56),[1]!obget([1]!obcall("",[1]!obcall("",$C$23,"getInitialMargin",[1]!obMake("","double",$B56),LIBORMarketModel!$J$15,[1]!obMake("","String","EUR"),[1]!obcall("SensitivityMode",$B$7&amp;"$SensitivityMode","valueOf",[1]!obMake("","String",E$37)),$B$27:$D$27),"getAverage")),"")</f>
        <v/>
      </c>
      <c r="F56" s="72" t="str">
        <f>IF(AND($C$30,$F$28&gt;=$B56),[1]!obget([1]!obcall("",[1]!obcall("",$C$23,"getInitialMargin",[1]!obMake("","double",$B56),LIBORMarketModel!$J$15,[1]!obMake("","String","EUR"),[1]!obcall("SensitivityMode",$B$7&amp;"$SensitivityMode","valueOf",[1]!obMake("","String",F$37)),$B$27:$D$27),"getAverage")),"")</f>
        <v/>
      </c>
      <c r="G56" s="74" t="str">
        <f>IF($C$32,[1]!obget([1]!obcall("",$C56,"getQuantile",[1]!obMake("","double",G$37))),"")</f>
        <v/>
      </c>
      <c r="H56" s="74" t="str">
        <f>IF($C$32,[1]!obget([1]!obcall("",$C56,"getQuantile",[1]!obMake("","double",H$37))),"")</f>
        <v/>
      </c>
      <c r="I56" s="74" t="str">
        <f>IF($C$32,[1]!obget([1]!obcall("",$C56,"get",[1]!obMake("","int",COLUMN()))),"")</f>
        <v/>
      </c>
      <c r="J56" s="61" t="str">
        <f>IF($C$32,[1]!obget([1]!obcall("",$C56,"get",[1]!obMake("","int",COLUMN()))),"")</f>
        <v/>
      </c>
      <c r="K56" s="61" t="str">
        <f>IF($C$32,[1]!obget([1]!obcall("",$C56,"get",[1]!obMake("","int",COLUMN()))),"")</f>
        <v/>
      </c>
      <c r="L56" s="61" t="str">
        <f>IF($C$32,[1]!obget([1]!obcall("",$C56,"get",[1]!obMake("","int",COLUMN()))),"")</f>
        <v/>
      </c>
      <c r="M56" s="61" t="str">
        <f>IF($C$32,[1]!obget([1]!obcall("",$C56,"get",[1]!obMake("","int",COLUMN()))),"")</f>
        <v/>
      </c>
      <c r="N56" s="61" t="str">
        <f>IF($C$32,[1]!obget([1]!obcall("",$C56,"get",[1]!obMake("","int",COLUMN()))),"")</f>
        <v/>
      </c>
      <c r="O56" s="61" t="str">
        <f>IF($C$32,[1]!obget([1]!obcall("",$C56,"get",[1]!obMake("","int",COLUMN()))),"")</f>
        <v/>
      </c>
      <c r="P56" s="61" t="str">
        <f>IF($C$32,[1]!obget([1]!obcall("",$C56,"get",[1]!obMake("","int",COLUMN()))),"")</f>
        <v/>
      </c>
      <c r="Q56" s="61" t="str">
        <f>IF($C$32,[1]!obget([1]!obcall("",$C56,"get",[1]!obMake("","int",COLUMN()))),"")</f>
        <v/>
      </c>
      <c r="R56" s="61" t="str">
        <f>IF($C$32,[1]!obget([1]!obcall("",$C56,"get",[1]!obMake("","int",COLUMN()))),"")</f>
        <v/>
      </c>
      <c r="S56" s="61" t="str">
        <f>IF($C$32,[1]!obget([1]!obcall("",$C56,"get",[1]!obMake("","int",COLUMN()))),"")</f>
        <v/>
      </c>
      <c r="T56" s="50"/>
      <c r="U56" s="50"/>
      <c r="V56" s="50"/>
      <c r="W56" s="50"/>
      <c r="X56" s="50"/>
      <c r="AH56" s="36"/>
      <c r="AI56" s="36"/>
      <c r="IW56" s="50"/>
      <c r="IX56" s="50"/>
    </row>
    <row r="57" spans="1:258" ht="11.85" customHeight="1" x14ac:dyDescent="0.3">
      <c r="A57" s="50" t="str">
        <f t="shared" si="3"/>
        <v/>
      </c>
      <c r="B57" s="50" t="str">
        <f t="shared" si="4"/>
        <v/>
      </c>
      <c r="C57" s="50" t="str">
        <f>IF($C$32,[1]!obMake("RVSwaption"&amp;ROW(),obLibs&amp;"net.finmath.montecarlo.RandomVariable",[1]!obcall("",$C$23,"getInitialMargin",[1]!obMake("","double",$B57),LIBORMarketModel!$J$15,[1]!obMake("","String","EUR"),[1]!obcall("SensitivityMode",$B$7&amp;"$SensitivityMode","valueOf",[1]!obMake("","String",$D$37)),$B$27:$D$27)),"")</f>
        <v/>
      </c>
      <c r="D57" s="94" t="str">
        <f>IF($C$32,[1]!obget([1]!obcall("",$C57,"getAverage")),"")</f>
        <v/>
      </c>
      <c r="E57" s="72" t="str">
        <f>IF(AND($C$31,$F$28&gt;=$B57),[1]!obget([1]!obcall("",[1]!obcall("",$C$23,"getInitialMargin",[1]!obMake("","double",$B57),LIBORMarketModel!$J$15,[1]!obMake("","String","EUR"),[1]!obcall("SensitivityMode",$B$7&amp;"$SensitivityMode","valueOf",[1]!obMake("","String",E$37)),$B$27:$D$27),"getAverage")),"")</f>
        <v/>
      </c>
      <c r="F57" s="72" t="str">
        <f>IF(AND($C$30,$F$28&gt;=$B57),[1]!obget([1]!obcall("",[1]!obcall("",$C$23,"getInitialMargin",[1]!obMake("","double",$B57),LIBORMarketModel!$J$15,[1]!obMake("","String","EUR"),[1]!obcall("SensitivityMode",$B$7&amp;"$SensitivityMode","valueOf",[1]!obMake("","String",F$37)),$B$27:$D$27),"getAverage")),"")</f>
        <v/>
      </c>
      <c r="G57" s="74" t="str">
        <f>IF($C$32,[1]!obget([1]!obcall("",$C57,"getQuantile",[1]!obMake("","double",G$37))),"")</f>
        <v/>
      </c>
      <c r="H57" s="74" t="str">
        <f>IF($C$32,[1]!obget([1]!obcall("",$C57,"getQuantile",[1]!obMake("","double",H$37))),"")</f>
        <v/>
      </c>
      <c r="I57" s="74" t="str">
        <f>IF($C$32,[1]!obget([1]!obcall("",$C57,"get",[1]!obMake("","int",COLUMN()))),"")</f>
        <v/>
      </c>
      <c r="J57" s="61" t="str">
        <f>IF($C$32,[1]!obget([1]!obcall("",$C57,"get",[1]!obMake("","int",COLUMN()))),"")</f>
        <v/>
      </c>
      <c r="K57" s="61" t="str">
        <f>IF($C$32,[1]!obget([1]!obcall("",$C57,"get",[1]!obMake("","int",COLUMN()))),"")</f>
        <v/>
      </c>
      <c r="L57" s="61" t="str">
        <f>IF($C$32,[1]!obget([1]!obcall("",$C57,"get",[1]!obMake("","int",COLUMN()))),"")</f>
        <v/>
      </c>
      <c r="M57" s="61" t="str">
        <f>IF($C$32,[1]!obget([1]!obcall("",$C57,"get",[1]!obMake("","int",COLUMN()))),"")</f>
        <v/>
      </c>
      <c r="N57" s="61" t="str">
        <f>IF($C$32,[1]!obget([1]!obcall("",$C57,"get",[1]!obMake("","int",COLUMN()))),"")</f>
        <v/>
      </c>
      <c r="O57" s="61" t="str">
        <f>IF($C$32,[1]!obget([1]!obcall("",$C57,"get",[1]!obMake("","int",COLUMN()))),"")</f>
        <v/>
      </c>
      <c r="P57" s="61" t="str">
        <f>IF($C$32,[1]!obget([1]!obcall("",$C57,"get",[1]!obMake("","int",COLUMN()))),"")</f>
        <v/>
      </c>
      <c r="Q57" s="61" t="str">
        <f>IF($C$32,[1]!obget([1]!obcall("",$C57,"get",[1]!obMake("","int",COLUMN()))),"")</f>
        <v/>
      </c>
      <c r="R57" s="61" t="str">
        <f>IF($C$32,[1]!obget([1]!obcall("",$C57,"get",[1]!obMake("","int",COLUMN()))),"")</f>
        <v/>
      </c>
      <c r="S57" s="61" t="str">
        <f>IF($C$32,[1]!obget([1]!obcall("",$C57,"get",[1]!obMake("","int",COLUMN()))),"")</f>
        <v/>
      </c>
      <c r="T57" s="50"/>
      <c r="U57" s="50"/>
      <c r="V57" s="50"/>
      <c r="W57" s="50"/>
      <c r="X57" s="50"/>
      <c r="AH57" s="36"/>
      <c r="AI57" s="36"/>
      <c r="IW57" s="50"/>
      <c r="IX57" s="50"/>
    </row>
    <row r="58" spans="1:258" ht="11.85" customHeight="1" x14ac:dyDescent="0.3">
      <c r="A58" s="50" t="str">
        <f t="shared" si="3"/>
        <v/>
      </c>
      <c r="B58" s="50" t="str">
        <f t="shared" si="4"/>
        <v/>
      </c>
      <c r="C58" s="50" t="str">
        <f>IF($C$32,[1]!obMake("RVSwaption"&amp;ROW(),obLibs&amp;"net.finmath.montecarlo.RandomVariable",[1]!obcall("",$C$23,"getInitialMargin",[1]!obMake("","double",$B58),LIBORMarketModel!$J$15,[1]!obMake("","String","EUR"),[1]!obcall("SensitivityMode",$B$7&amp;"$SensitivityMode","valueOf",[1]!obMake("","String",$D$37)),$B$27:$D$27)),"")</f>
        <v/>
      </c>
      <c r="D58" s="94" t="str">
        <f>IF($C$32,[1]!obget([1]!obcall("",$C58,"getAverage")),"")</f>
        <v/>
      </c>
      <c r="E58" s="72" t="str">
        <f>IF(AND($C$31,$F$28&gt;=$B58),[1]!obget([1]!obcall("",[1]!obcall("",$C$23,"getInitialMargin",[1]!obMake("","double",$B58),LIBORMarketModel!$J$15,[1]!obMake("","String","EUR"),[1]!obcall("SensitivityMode",$B$7&amp;"$SensitivityMode","valueOf",[1]!obMake("","String",E$37)),$B$27:$D$27),"getAverage")),"")</f>
        <v/>
      </c>
      <c r="F58" s="72" t="str">
        <f>IF(AND($C$30,$F$28&gt;=$B58),[1]!obget([1]!obcall("",[1]!obcall("",$C$23,"getInitialMargin",[1]!obMake("","double",$B58),LIBORMarketModel!$J$15,[1]!obMake("","String","EUR"),[1]!obcall("SensitivityMode",$B$7&amp;"$SensitivityMode","valueOf",[1]!obMake("","String",F$37)),$B$27:$D$27),"getAverage")),"")</f>
        <v/>
      </c>
      <c r="G58" s="74" t="str">
        <f>IF($C$32,[1]!obget([1]!obcall("",$C58,"getQuantile",[1]!obMake("","double",G$37))),"")</f>
        <v/>
      </c>
      <c r="H58" s="74" t="str">
        <f>IF($C$32,[1]!obget([1]!obcall("",$C58,"getQuantile",[1]!obMake("","double",H$37))),"")</f>
        <v/>
      </c>
      <c r="I58" s="74" t="str">
        <f>IF($C$32,[1]!obget([1]!obcall("",$C58,"get",[1]!obMake("","int",COLUMN()))),"")</f>
        <v/>
      </c>
      <c r="J58" s="61" t="str">
        <f>IF($C$32,[1]!obget([1]!obcall("",$C58,"get",[1]!obMake("","int",COLUMN()))),"")</f>
        <v/>
      </c>
      <c r="K58" s="61" t="str">
        <f>IF($C$32,[1]!obget([1]!obcall("",$C58,"get",[1]!obMake("","int",COLUMN()))),"")</f>
        <v/>
      </c>
      <c r="L58" s="61" t="str">
        <f>IF($C$32,[1]!obget([1]!obcall("",$C58,"get",[1]!obMake("","int",COLUMN()))),"")</f>
        <v/>
      </c>
      <c r="M58" s="61" t="str">
        <f>IF($C$32,[1]!obget([1]!obcall("",$C58,"get",[1]!obMake("","int",COLUMN()))),"")</f>
        <v/>
      </c>
      <c r="N58" s="61" t="str">
        <f>IF($C$32,[1]!obget([1]!obcall("",$C58,"get",[1]!obMake("","int",COLUMN()))),"")</f>
        <v/>
      </c>
      <c r="O58" s="61" t="str">
        <f>IF($C$32,[1]!obget([1]!obcall("",$C58,"get",[1]!obMake("","int",COLUMN()))),"")</f>
        <v/>
      </c>
      <c r="P58" s="61" t="str">
        <f>IF($C$32,[1]!obget([1]!obcall("",$C58,"get",[1]!obMake("","int",COLUMN()))),"")</f>
        <v/>
      </c>
      <c r="Q58" s="61" t="str">
        <f>IF($C$32,[1]!obget([1]!obcall("",$C58,"get",[1]!obMake("","int",COLUMN()))),"")</f>
        <v/>
      </c>
      <c r="R58" s="61" t="str">
        <f>IF($C$32,[1]!obget([1]!obcall("",$C58,"get",[1]!obMake("","int",COLUMN()))),"")</f>
        <v/>
      </c>
      <c r="S58" s="61" t="str">
        <f>IF($C$32,[1]!obget([1]!obcall("",$C58,"get",[1]!obMake("","int",COLUMN()))),"")</f>
        <v/>
      </c>
      <c r="T58" s="50"/>
      <c r="U58" s="50"/>
      <c r="V58" s="50"/>
      <c r="W58" s="50"/>
      <c r="X58" s="50"/>
      <c r="AH58" s="36"/>
      <c r="AI58" s="36"/>
      <c r="IW58" s="50"/>
      <c r="IX58" s="50"/>
    </row>
    <row r="59" spans="1:258" ht="11.85" customHeight="1" x14ac:dyDescent="0.3">
      <c r="A59" s="50" t="str">
        <f t="shared" si="3"/>
        <v/>
      </c>
      <c r="B59" s="50" t="str">
        <f t="shared" si="4"/>
        <v/>
      </c>
      <c r="C59" s="50" t="str">
        <f>IF($C$32,[1]!obMake("RVSwaption"&amp;ROW(),obLibs&amp;"net.finmath.montecarlo.RandomVariable",[1]!obcall("",$C$23,"getInitialMargin",[1]!obMake("","double",$B59),LIBORMarketModel!$J$15,[1]!obMake("","String","EUR"),[1]!obcall("SensitivityMode",$B$7&amp;"$SensitivityMode","valueOf",[1]!obMake("","String",$D$37)),$B$27:$D$27)),"")</f>
        <v/>
      </c>
      <c r="D59" s="94" t="str">
        <f>IF($C$32,[1]!obget([1]!obcall("",$C59,"getAverage")),"")</f>
        <v/>
      </c>
      <c r="E59" s="72" t="str">
        <f>IF(AND($C$31,$F$28&gt;=$B59),[1]!obget([1]!obcall("",[1]!obcall("",$C$23,"getInitialMargin",[1]!obMake("","double",$B59),LIBORMarketModel!$J$15,[1]!obMake("","String","EUR"),[1]!obcall("SensitivityMode",$B$7&amp;"$SensitivityMode","valueOf",[1]!obMake("","String",E$37)),$B$27:$D$27),"getAverage")),"")</f>
        <v/>
      </c>
      <c r="F59" s="72" t="str">
        <f>IF(AND($C$30,$F$28&gt;=$B59),[1]!obget([1]!obcall("",[1]!obcall("",$C$23,"getInitialMargin",[1]!obMake("","double",$B59),LIBORMarketModel!$J$15,[1]!obMake("","String","EUR"),[1]!obcall("SensitivityMode",$B$7&amp;"$SensitivityMode","valueOf",[1]!obMake("","String",F$37)),$B$27:$D$27),"getAverage")),"")</f>
        <v/>
      </c>
      <c r="G59" s="74" t="str">
        <f>IF($C$32,[1]!obget([1]!obcall("",$C59,"getQuantile",[1]!obMake("","double",G$37))),"")</f>
        <v/>
      </c>
      <c r="H59" s="74" t="str">
        <f>IF($C$32,[1]!obget([1]!obcall("",$C59,"getQuantile",[1]!obMake("","double",H$37))),"")</f>
        <v/>
      </c>
      <c r="I59" s="74" t="str">
        <f>IF($C$32,[1]!obget([1]!obcall("",$C59,"get",[1]!obMake("","int",COLUMN()))),"")</f>
        <v/>
      </c>
      <c r="J59" s="61" t="str">
        <f>IF($C$32,[1]!obget([1]!obcall("",$C59,"get",[1]!obMake("","int",COLUMN()))),"")</f>
        <v/>
      </c>
      <c r="K59" s="61" t="str">
        <f>IF($C$32,[1]!obget([1]!obcall("",$C59,"get",[1]!obMake("","int",COLUMN()))),"")</f>
        <v/>
      </c>
      <c r="L59" s="61" t="str">
        <f>IF($C$32,[1]!obget([1]!obcall("",$C59,"get",[1]!obMake("","int",COLUMN()))),"")</f>
        <v/>
      </c>
      <c r="M59" s="61" t="str">
        <f>IF($C$32,[1]!obget([1]!obcall("",$C59,"get",[1]!obMake("","int",COLUMN()))),"")</f>
        <v/>
      </c>
      <c r="N59" s="61" t="str">
        <f>IF($C$32,[1]!obget([1]!obcall("",$C59,"get",[1]!obMake("","int",COLUMN()))),"")</f>
        <v/>
      </c>
      <c r="O59" s="61" t="str">
        <f>IF($C$32,[1]!obget([1]!obcall("",$C59,"get",[1]!obMake("","int",COLUMN()))),"")</f>
        <v/>
      </c>
      <c r="P59" s="61" t="str">
        <f>IF($C$32,[1]!obget([1]!obcall("",$C59,"get",[1]!obMake("","int",COLUMN()))),"")</f>
        <v/>
      </c>
      <c r="Q59" s="61" t="str">
        <f>IF($C$32,[1]!obget([1]!obcall("",$C59,"get",[1]!obMake("","int",COLUMN()))),"")</f>
        <v/>
      </c>
      <c r="R59" s="61" t="str">
        <f>IF($C$32,[1]!obget([1]!obcall("",$C59,"get",[1]!obMake("","int",COLUMN()))),"")</f>
        <v/>
      </c>
      <c r="S59" s="61" t="str">
        <f>IF($C$32,[1]!obget([1]!obcall("",$C59,"get",[1]!obMake("","int",COLUMN()))),"")</f>
        <v/>
      </c>
      <c r="T59" s="50"/>
      <c r="U59" s="50"/>
      <c r="V59" s="50"/>
      <c r="W59" s="50"/>
      <c r="X59" s="50"/>
      <c r="AH59" s="36"/>
      <c r="AI59" s="36"/>
      <c r="IW59" s="50"/>
      <c r="IX59" s="50"/>
    </row>
    <row r="60" spans="1:258" ht="11.85" customHeight="1" x14ac:dyDescent="0.3">
      <c r="A60" s="50" t="str">
        <f t="shared" si="3"/>
        <v/>
      </c>
      <c r="B60" s="50" t="str">
        <f t="shared" si="4"/>
        <v/>
      </c>
      <c r="C60" s="50" t="str">
        <f>IF($C$32,[1]!obMake("RVSwaption"&amp;ROW(),obLibs&amp;"net.finmath.montecarlo.RandomVariable",[1]!obcall("",$C$23,"getInitialMargin",[1]!obMake("","double",$B60),LIBORMarketModel!$J$15,[1]!obMake("","String","EUR"),[1]!obcall("SensitivityMode",$B$7&amp;"$SensitivityMode","valueOf",[1]!obMake("","String",$D$37)),$B$27:$D$27)),"")</f>
        <v/>
      </c>
      <c r="D60" s="94" t="str">
        <f>IF($C$32,[1]!obget([1]!obcall("",$C60,"getAverage")),"")</f>
        <v/>
      </c>
      <c r="E60" s="72" t="str">
        <f>IF(AND($C$31,$F$28&gt;=$B60),[1]!obget([1]!obcall("",[1]!obcall("",$C$23,"getInitialMargin",[1]!obMake("","double",$B60),LIBORMarketModel!$J$15,[1]!obMake("","String","EUR"),[1]!obcall("SensitivityMode",$B$7&amp;"$SensitivityMode","valueOf",[1]!obMake("","String",E$37)),$B$27:$D$27),"getAverage")),"")</f>
        <v/>
      </c>
      <c r="F60" s="72" t="str">
        <f>IF(AND($C$30,$F$28&gt;=$B60),[1]!obget([1]!obcall("",[1]!obcall("",$C$23,"getInitialMargin",[1]!obMake("","double",$B60),LIBORMarketModel!$J$15,[1]!obMake("","String","EUR"),[1]!obcall("SensitivityMode",$B$7&amp;"$SensitivityMode","valueOf",[1]!obMake("","String",F$37)),$B$27:$D$27),"getAverage")),"")</f>
        <v/>
      </c>
      <c r="G60" s="74" t="str">
        <f>IF($C$32,[1]!obget([1]!obcall("",$C60,"getQuantile",[1]!obMake("","double",G$37))),"")</f>
        <v/>
      </c>
      <c r="H60" s="74" t="str">
        <f>IF($C$32,[1]!obget([1]!obcall("",$C60,"getQuantile",[1]!obMake("","double",H$37))),"")</f>
        <v/>
      </c>
      <c r="I60" s="74" t="str">
        <f>IF($C$32,[1]!obget([1]!obcall("",$C60,"get",[1]!obMake("","int",COLUMN()))),"")</f>
        <v/>
      </c>
      <c r="J60" s="61" t="str">
        <f>IF($C$32,[1]!obget([1]!obcall("",$C60,"get",[1]!obMake("","int",COLUMN()))),"")</f>
        <v/>
      </c>
      <c r="K60" s="61" t="str">
        <f>IF($C$32,[1]!obget([1]!obcall("",$C60,"get",[1]!obMake("","int",COLUMN()))),"")</f>
        <v/>
      </c>
      <c r="L60" s="61" t="str">
        <f>IF($C$32,[1]!obget([1]!obcall("",$C60,"get",[1]!obMake("","int",COLUMN()))),"")</f>
        <v/>
      </c>
      <c r="M60" s="61" t="str">
        <f>IF($C$32,[1]!obget([1]!obcall("",$C60,"get",[1]!obMake("","int",COLUMN()))),"")</f>
        <v/>
      </c>
      <c r="N60" s="61" t="str">
        <f>IF($C$32,[1]!obget([1]!obcall("",$C60,"get",[1]!obMake("","int",COLUMN()))),"")</f>
        <v/>
      </c>
      <c r="O60" s="61" t="str">
        <f>IF($C$32,[1]!obget([1]!obcall("",$C60,"get",[1]!obMake("","int",COLUMN()))),"")</f>
        <v/>
      </c>
      <c r="P60" s="61" t="str">
        <f>IF($C$32,[1]!obget([1]!obcall("",$C60,"get",[1]!obMake("","int",COLUMN()))),"")</f>
        <v/>
      </c>
      <c r="Q60" s="61" t="str">
        <f>IF($C$32,[1]!obget([1]!obcall("",$C60,"get",[1]!obMake("","int",COLUMN()))),"")</f>
        <v/>
      </c>
      <c r="R60" s="61" t="str">
        <f>IF($C$32,[1]!obget([1]!obcall("",$C60,"get",[1]!obMake("","int",COLUMN()))),"")</f>
        <v/>
      </c>
      <c r="S60" s="61" t="str">
        <f>IF($C$32,[1]!obget([1]!obcall("",$C60,"get",[1]!obMake("","int",COLUMN()))),"")</f>
        <v/>
      </c>
      <c r="T60" s="50"/>
      <c r="U60" s="50"/>
      <c r="V60" s="50"/>
      <c r="W60" s="50"/>
      <c r="X60" s="50"/>
      <c r="AH60" s="36"/>
      <c r="AI60" s="36"/>
      <c r="IW60" s="50"/>
      <c r="IX60" s="50"/>
    </row>
    <row r="61" spans="1:258" ht="11.85" customHeight="1" x14ac:dyDescent="0.3">
      <c r="A61" s="50" t="str">
        <f t="shared" si="3"/>
        <v/>
      </c>
      <c r="B61" s="50" t="str">
        <f t="shared" si="4"/>
        <v/>
      </c>
      <c r="C61" s="50" t="str">
        <f>IF($C$32,[1]!obMake("RVSwaption"&amp;ROW(),obLibs&amp;"net.finmath.montecarlo.RandomVariable",[1]!obcall("",$C$23,"getInitialMargin",[1]!obMake("","double",$B61),LIBORMarketModel!$J$15,[1]!obMake("","String","EUR"),[1]!obcall("SensitivityMode",$B$7&amp;"$SensitivityMode","valueOf",[1]!obMake("","String",$D$37)),$B$27:$D$27)),"")</f>
        <v/>
      </c>
      <c r="D61" s="94" t="str">
        <f>IF($C$32,[1]!obget([1]!obcall("",$C61,"getAverage")),"")</f>
        <v/>
      </c>
      <c r="E61" s="72" t="str">
        <f>IF(AND($C$31,$F$28&gt;=$B61),[1]!obget([1]!obcall("",[1]!obcall("",$C$23,"getInitialMargin",[1]!obMake("","double",$B61),LIBORMarketModel!$J$15,[1]!obMake("","String","EUR"),[1]!obcall("SensitivityMode",$B$7&amp;"$SensitivityMode","valueOf",[1]!obMake("","String",E$37)),$B$27:$D$27),"getAverage")),"")</f>
        <v/>
      </c>
      <c r="F61" s="72" t="str">
        <f>IF(AND($C$30,$F$28&gt;=$B61),[1]!obget([1]!obcall("",[1]!obcall("",$C$23,"getInitialMargin",[1]!obMake("","double",$B61),LIBORMarketModel!$J$15,[1]!obMake("","String","EUR"),[1]!obcall("SensitivityMode",$B$7&amp;"$SensitivityMode","valueOf",[1]!obMake("","String",F$37)),$B$27:$D$27),"getAverage")),"")</f>
        <v/>
      </c>
      <c r="G61" s="74" t="str">
        <f>IF($C$32,[1]!obget([1]!obcall("",$C61,"getQuantile",[1]!obMake("","double",G$37))),"")</f>
        <v/>
      </c>
      <c r="H61" s="74" t="str">
        <f>IF($C$32,[1]!obget([1]!obcall("",$C61,"getQuantile",[1]!obMake("","double",H$37))),"")</f>
        <v/>
      </c>
      <c r="I61" s="74" t="str">
        <f>IF($C$32,[1]!obget([1]!obcall("",$C61,"get",[1]!obMake("","int",COLUMN()))),"")</f>
        <v/>
      </c>
      <c r="J61" s="61" t="str">
        <f>IF($C$32,[1]!obget([1]!obcall("",$C61,"get",[1]!obMake("","int",COLUMN()))),"")</f>
        <v/>
      </c>
      <c r="K61" s="61" t="str">
        <f>IF($C$32,[1]!obget([1]!obcall("",$C61,"get",[1]!obMake("","int",COLUMN()))),"")</f>
        <v/>
      </c>
      <c r="L61" s="61" t="str">
        <f>IF($C$32,[1]!obget([1]!obcall("",$C61,"get",[1]!obMake("","int",COLUMN()))),"")</f>
        <v/>
      </c>
      <c r="M61" s="61" t="str">
        <f>IF($C$32,[1]!obget([1]!obcall("",$C61,"get",[1]!obMake("","int",COLUMN()))),"")</f>
        <v/>
      </c>
      <c r="N61" s="61" t="str">
        <f>IF($C$32,[1]!obget([1]!obcall("",$C61,"get",[1]!obMake("","int",COLUMN()))),"")</f>
        <v/>
      </c>
      <c r="O61" s="61" t="str">
        <f>IF($C$32,[1]!obget([1]!obcall("",$C61,"get",[1]!obMake("","int",COLUMN()))),"")</f>
        <v/>
      </c>
      <c r="P61" s="61" t="str">
        <f>IF($C$32,[1]!obget([1]!obcall("",$C61,"get",[1]!obMake("","int",COLUMN()))),"")</f>
        <v/>
      </c>
      <c r="Q61" s="61" t="str">
        <f>IF($C$32,[1]!obget([1]!obcall("",$C61,"get",[1]!obMake("","int",COLUMN()))),"")</f>
        <v/>
      </c>
      <c r="R61" s="61" t="str">
        <f>IF($C$32,[1]!obget([1]!obcall("",$C61,"get",[1]!obMake("","int",COLUMN()))),"")</f>
        <v/>
      </c>
      <c r="S61" s="61" t="str">
        <f>IF($C$32,[1]!obget([1]!obcall("",$C61,"get",[1]!obMake("","int",COLUMN()))),"")</f>
        <v/>
      </c>
      <c r="T61" s="50"/>
      <c r="U61" s="50"/>
      <c r="V61" s="50"/>
      <c r="W61" s="50"/>
      <c r="X61" s="50"/>
      <c r="AH61" s="36"/>
      <c r="AI61" s="36"/>
      <c r="IW61" s="50"/>
      <c r="IX61" s="50"/>
    </row>
    <row r="62" spans="1:258" ht="11.85" customHeight="1" x14ac:dyDescent="0.3">
      <c r="A62" s="50" t="str">
        <f t="shared" si="3"/>
        <v/>
      </c>
      <c r="B62" s="50" t="str">
        <f t="shared" si="4"/>
        <v/>
      </c>
      <c r="C62" s="50" t="str">
        <f>IF($C$32,[1]!obMake("RVSwaption"&amp;ROW(),obLibs&amp;"net.finmath.montecarlo.RandomVariable",[1]!obcall("",$C$23,"getInitialMargin",[1]!obMake("","double",$B62),LIBORMarketModel!$J$15,[1]!obMake("","String","EUR"),[1]!obcall("SensitivityMode",$B$7&amp;"$SensitivityMode","valueOf",[1]!obMake("","String",$D$37)),$B$27:$D$27)),"")</f>
        <v/>
      </c>
      <c r="D62" s="94" t="str">
        <f>IF($C$32,[1]!obget([1]!obcall("",$C62,"getAverage")),"")</f>
        <v/>
      </c>
      <c r="E62" s="72" t="str">
        <f>IF(AND($C$31,$F$28&gt;=$B62),[1]!obget([1]!obcall("",[1]!obcall("",$C$23,"getInitialMargin",[1]!obMake("","double",$B62),LIBORMarketModel!$J$15,[1]!obMake("","String","EUR"),[1]!obcall("SensitivityMode",$B$7&amp;"$SensitivityMode","valueOf",[1]!obMake("","String",E$37)),$B$27:$D$27),"getAverage")),"")</f>
        <v/>
      </c>
      <c r="F62" s="72" t="str">
        <f>IF(AND($C$30,$F$28&gt;=$B62),[1]!obget([1]!obcall("",[1]!obcall("",$C$23,"getInitialMargin",[1]!obMake("","double",$B62),LIBORMarketModel!$J$15,[1]!obMake("","String","EUR"),[1]!obcall("SensitivityMode",$B$7&amp;"$SensitivityMode","valueOf",[1]!obMake("","String",F$37)),$B$27:$D$27),"getAverage")),"")</f>
        <v/>
      </c>
      <c r="G62" s="74" t="str">
        <f>IF($C$32,[1]!obget([1]!obcall("",$C62,"getQuantile",[1]!obMake("","double",G$37))),"")</f>
        <v/>
      </c>
      <c r="H62" s="74" t="str">
        <f>IF($C$32,[1]!obget([1]!obcall("",$C62,"getQuantile",[1]!obMake("","double",H$37))),"")</f>
        <v/>
      </c>
      <c r="I62" s="74" t="str">
        <f>IF($C$32,[1]!obget([1]!obcall("",$C62,"get",[1]!obMake("","int",COLUMN()))),"")</f>
        <v/>
      </c>
      <c r="J62" s="61" t="str">
        <f>IF($C$32,[1]!obget([1]!obcall("",$C62,"get",[1]!obMake("","int",COLUMN()))),"")</f>
        <v/>
      </c>
      <c r="K62" s="61" t="str">
        <f>IF($C$32,[1]!obget([1]!obcall("",$C62,"get",[1]!obMake("","int",COLUMN()))),"")</f>
        <v/>
      </c>
      <c r="L62" s="61" t="str">
        <f>IF($C$32,[1]!obget([1]!obcall("",$C62,"get",[1]!obMake("","int",COLUMN()))),"")</f>
        <v/>
      </c>
      <c r="M62" s="61" t="str">
        <f>IF($C$32,[1]!obget([1]!obcall("",$C62,"get",[1]!obMake("","int",COLUMN()))),"")</f>
        <v/>
      </c>
      <c r="N62" s="61" t="str">
        <f>IF($C$32,[1]!obget([1]!obcall("",$C62,"get",[1]!obMake("","int",COLUMN()))),"")</f>
        <v/>
      </c>
      <c r="O62" s="61" t="str">
        <f>IF($C$32,[1]!obget([1]!obcall("",$C62,"get",[1]!obMake("","int",COLUMN()))),"")</f>
        <v/>
      </c>
      <c r="P62" s="61" t="str">
        <f>IF($C$32,[1]!obget([1]!obcall("",$C62,"get",[1]!obMake("","int",COLUMN()))),"")</f>
        <v/>
      </c>
      <c r="Q62" s="61" t="str">
        <f>IF($C$32,[1]!obget([1]!obcall("",$C62,"get",[1]!obMake("","int",COLUMN()))),"")</f>
        <v/>
      </c>
      <c r="R62" s="61" t="str">
        <f>IF($C$32,[1]!obget([1]!obcall("",$C62,"get",[1]!obMake("","int",COLUMN()))),"")</f>
        <v/>
      </c>
      <c r="S62" s="61" t="str">
        <f>IF($C$32,[1]!obget([1]!obcall("",$C62,"get",[1]!obMake("","int",COLUMN()))),"")</f>
        <v/>
      </c>
      <c r="T62" s="50"/>
      <c r="U62" s="50"/>
      <c r="V62" s="50"/>
      <c r="W62" s="50"/>
      <c r="X62" s="50"/>
      <c r="AH62" s="36"/>
      <c r="AI62" s="36"/>
      <c r="IW62" s="50"/>
      <c r="IX62" s="50"/>
    </row>
    <row r="63" spans="1:258" ht="11.85" customHeight="1" x14ac:dyDescent="0.3">
      <c r="A63" s="50" t="str">
        <f t="shared" si="3"/>
        <v/>
      </c>
      <c r="B63" s="50" t="str">
        <f t="shared" si="4"/>
        <v/>
      </c>
      <c r="C63" s="50" t="str">
        <f>IF($C$32,[1]!obMake("RVSwaption"&amp;ROW(),obLibs&amp;"net.finmath.montecarlo.RandomVariable",[1]!obcall("",$C$23,"getInitialMargin",[1]!obMake("","double",$B63),LIBORMarketModel!$J$15,[1]!obMake("","String","EUR"),[1]!obcall("SensitivityMode",$B$7&amp;"$SensitivityMode","valueOf",[1]!obMake("","String",$D$37)),$B$27:$D$27)),"")</f>
        <v/>
      </c>
      <c r="D63" s="94" t="str">
        <f>IF($C$32,[1]!obget([1]!obcall("",$C63,"getAverage")),"")</f>
        <v/>
      </c>
      <c r="E63" s="72" t="str">
        <f>IF(AND($C$31,$F$28&gt;=$B63),[1]!obget([1]!obcall("",[1]!obcall("",$C$23,"getInitialMargin",[1]!obMake("","double",$B63),LIBORMarketModel!$J$15,[1]!obMake("","String","EUR"),[1]!obcall("SensitivityMode",$B$7&amp;"$SensitivityMode","valueOf",[1]!obMake("","String",E$37)),$B$27:$D$27),"getAverage")),"")</f>
        <v/>
      </c>
      <c r="F63" s="72" t="str">
        <f>IF(AND($C$30,$F$28&gt;=$B63),[1]!obget([1]!obcall("",[1]!obcall("",$C$23,"getInitialMargin",[1]!obMake("","double",$B63),LIBORMarketModel!$J$15,[1]!obMake("","String","EUR"),[1]!obcall("SensitivityMode",$B$7&amp;"$SensitivityMode","valueOf",[1]!obMake("","String",F$37)),$B$27:$D$27),"getAverage")),"")</f>
        <v/>
      </c>
      <c r="G63" s="74" t="str">
        <f>IF($C$32,[1]!obget([1]!obcall("",$C63,"getQuantile",[1]!obMake("","double",G$37))),"")</f>
        <v/>
      </c>
      <c r="H63" s="74" t="str">
        <f>IF($C$32,[1]!obget([1]!obcall("",$C63,"getQuantile",[1]!obMake("","double",H$37))),"")</f>
        <v/>
      </c>
      <c r="I63" s="74" t="str">
        <f>IF($C$32,[1]!obget([1]!obcall("",$C63,"get",[1]!obMake("","int",COLUMN()))),"")</f>
        <v/>
      </c>
      <c r="J63" s="61" t="str">
        <f>IF($C$32,[1]!obget([1]!obcall("",$C63,"get",[1]!obMake("","int",COLUMN()))),"")</f>
        <v/>
      </c>
      <c r="K63" s="61" t="str">
        <f>IF($C$32,[1]!obget([1]!obcall("",$C63,"get",[1]!obMake("","int",COLUMN()))),"")</f>
        <v/>
      </c>
      <c r="L63" s="61" t="str">
        <f>IF($C$32,[1]!obget([1]!obcall("",$C63,"get",[1]!obMake("","int",COLUMN()))),"")</f>
        <v/>
      </c>
      <c r="M63" s="61" t="str">
        <f>IF($C$32,[1]!obget([1]!obcall("",$C63,"get",[1]!obMake("","int",COLUMN()))),"")</f>
        <v/>
      </c>
      <c r="N63" s="61" t="str">
        <f>IF($C$32,[1]!obget([1]!obcall("",$C63,"get",[1]!obMake("","int",COLUMN()))),"")</f>
        <v/>
      </c>
      <c r="O63" s="61" t="str">
        <f>IF($C$32,[1]!obget([1]!obcall("",$C63,"get",[1]!obMake("","int",COLUMN()))),"")</f>
        <v/>
      </c>
      <c r="P63" s="61" t="str">
        <f>IF($C$32,[1]!obget([1]!obcall("",$C63,"get",[1]!obMake("","int",COLUMN()))),"")</f>
        <v/>
      </c>
      <c r="Q63" s="61" t="str">
        <f>IF($C$32,[1]!obget([1]!obcall("",$C63,"get",[1]!obMake("","int",COLUMN()))),"")</f>
        <v/>
      </c>
      <c r="R63" s="61" t="str">
        <f>IF($C$32,[1]!obget([1]!obcall("",$C63,"get",[1]!obMake("","int",COLUMN()))),"")</f>
        <v/>
      </c>
      <c r="S63" s="61" t="str">
        <f>IF($C$32,[1]!obget([1]!obcall("",$C63,"get",[1]!obMake("","int",COLUMN()))),"")</f>
        <v/>
      </c>
      <c r="T63" s="50"/>
      <c r="U63" s="50"/>
      <c r="V63" s="50"/>
      <c r="W63" s="50"/>
      <c r="X63" s="50"/>
      <c r="AH63" s="36"/>
      <c r="AI63" s="36"/>
      <c r="IW63" s="50"/>
      <c r="IX63" s="50"/>
    </row>
    <row r="64" spans="1:258" ht="11.85" customHeight="1" x14ac:dyDescent="0.3">
      <c r="A64" s="50" t="str">
        <f t="shared" si="3"/>
        <v/>
      </c>
      <c r="B64" s="50" t="str">
        <f t="shared" si="4"/>
        <v/>
      </c>
      <c r="C64" s="50" t="str">
        <f>IF($C$32,[1]!obMake("RVSwaption"&amp;ROW(),obLibs&amp;"net.finmath.montecarlo.RandomVariable",[1]!obcall("",$C$23,"getInitialMargin",[1]!obMake("","double",$B64),LIBORMarketModel!$J$15,[1]!obMake("","String","EUR"),[1]!obcall("SensitivityMode",$B$7&amp;"$SensitivityMode","valueOf",[1]!obMake("","String",$D$37)),$B$27:$D$27)),"")</f>
        <v/>
      </c>
      <c r="D64" s="94" t="str">
        <f>IF($C$32,[1]!obget([1]!obcall("",$C64,"getAverage")),"")</f>
        <v/>
      </c>
      <c r="E64" s="72" t="str">
        <f>IF(AND($C$31,$F$28&gt;=$B64),[1]!obget([1]!obcall("",[1]!obcall("",$C$23,"getInitialMargin",[1]!obMake("","double",$B64),LIBORMarketModel!$J$15,[1]!obMake("","String","EUR"),[1]!obcall("SensitivityMode",$B$7&amp;"$SensitivityMode","valueOf",[1]!obMake("","String",E$37)),$B$27:$D$27),"getAverage")),"")</f>
        <v/>
      </c>
      <c r="F64" s="72" t="str">
        <f>IF(AND($C$30,$F$28&gt;=$B64),[1]!obget([1]!obcall("",[1]!obcall("",$C$23,"getInitialMargin",[1]!obMake("","double",$B64),LIBORMarketModel!$J$15,[1]!obMake("","String","EUR"),[1]!obcall("SensitivityMode",$B$7&amp;"$SensitivityMode","valueOf",[1]!obMake("","String",F$37)),$B$27:$D$27),"getAverage")),"")</f>
        <v/>
      </c>
      <c r="G64" s="74" t="str">
        <f>IF($C$32,[1]!obget([1]!obcall("",$C64,"getQuantile",[1]!obMake("","double",G$37))),"")</f>
        <v/>
      </c>
      <c r="H64" s="74" t="str">
        <f>IF($C$32,[1]!obget([1]!obcall("",$C64,"getQuantile",[1]!obMake("","double",H$37))),"")</f>
        <v/>
      </c>
      <c r="I64" s="74" t="str">
        <f>IF($C$32,[1]!obget([1]!obcall("",$C64,"get",[1]!obMake("","int",COLUMN()))),"")</f>
        <v/>
      </c>
      <c r="J64" s="61" t="str">
        <f>IF($C$32,[1]!obget([1]!obcall("",$C64,"get",[1]!obMake("","int",COLUMN()))),"")</f>
        <v/>
      </c>
      <c r="K64" s="61" t="str">
        <f>IF($C$32,[1]!obget([1]!obcall("",$C64,"get",[1]!obMake("","int",COLUMN()))),"")</f>
        <v/>
      </c>
      <c r="L64" s="61" t="str">
        <f>IF($C$32,[1]!obget([1]!obcall("",$C64,"get",[1]!obMake("","int",COLUMN()))),"")</f>
        <v/>
      </c>
      <c r="M64" s="61" t="str">
        <f>IF($C$32,[1]!obget([1]!obcall("",$C64,"get",[1]!obMake("","int",COLUMN()))),"")</f>
        <v/>
      </c>
      <c r="N64" s="61" t="str">
        <f>IF($C$32,[1]!obget([1]!obcall("",$C64,"get",[1]!obMake("","int",COLUMN()))),"")</f>
        <v/>
      </c>
      <c r="O64" s="61" t="str">
        <f>IF($C$32,[1]!obget([1]!obcall("",$C64,"get",[1]!obMake("","int",COLUMN()))),"")</f>
        <v/>
      </c>
      <c r="P64" s="61" t="str">
        <f>IF($C$32,[1]!obget([1]!obcall("",$C64,"get",[1]!obMake("","int",COLUMN()))),"")</f>
        <v/>
      </c>
      <c r="Q64" s="61" t="str">
        <f>IF($C$32,[1]!obget([1]!obcall("",$C64,"get",[1]!obMake("","int",COLUMN()))),"")</f>
        <v/>
      </c>
      <c r="R64" s="61" t="str">
        <f>IF($C$32,[1]!obget([1]!obcall("",$C64,"get",[1]!obMake("","int",COLUMN()))),"")</f>
        <v/>
      </c>
      <c r="S64" s="61" t="str">
        <f>IF($C$32,[1]!obget([1]!obcall("",$C64,"get",[1]!obMake("","int",COLUMN()))),"")</f>
        <v/>
      </c>
      <c r="T64" s="50"/>
      <c r="U64" s="50"/>
      <c r="V64" s="50"/>
      <c r="W64" s="50"/>
      <c r="X64" s="50"/>
      <c r="AH64" s="36"/>
      <c r="AI64" s="36"/>
      <c r="IW64" s="50"/>
      <c r="IX64" s="50"/>
    </row>
    <row r="65" spans="1:258" ht="11.85" customHeight="1" x14ac:dyDescent="0.3">
      <c r="A65" s="50" t="str">
        <f t="shared" si="3"/>
        <v/>
      </c>
      <c r="B65" s="50" t="str">
        <f t="shared" si="4"/>
        <v/>
      </c>
      <c r="C65" s="50" t="str">
        <f>IF($C$32,[1]!obMake("RVSwaption"&amp;ROW(),obLibs&amp;"net.finmath.montecarlo.RandomVariable",[1]!obcall("",$C$23,"getInitialMargin",[1]!obMake("","double",$B65),LIBORMarketModel!$J$15,[1]!obMake("","String","EUR"),[1]!obcall("SensitivityMode",$B$7&amp;"$SensitivityMode","valueOf",[1]!obMake("","String",$D$37)),$B$27:$D$27)),"")</f>
        <v/>
      </c>
      <c r="D65" s="94" t="str">
        <f>IF($C$32,[1]!obget([1]!obcall("",$C65,"getAverage")),"")</f>
        <v/>
      </c>
      <c r="E65" s="72" t="str">
        <f>IF(AND($C$31,$F$28&gt;=$B65),[1]!obget([1]!obcall("",[1]!obcall("",$C$23,"getInitialMargin",[1]!obMake("","double",$B65),LIBORMarketModel!$J$15,[1]!obMake("","String","EUR"),[1]!obcall("SensitivityMode",$B$7&amp;"$SensitivityMode","valueOf",[1]!obMake("","String",E$37)),$B$27:$D$27),"getAverage")),"")</f>
        <v/>
      </c>
      <c r="F65" s="72" t="str">
        <f>IF(AND($C$30,$F$28&gt;=$B65),[1]!obget([1]!obcall("",[1]!obcall("",$C$23,"getInitialMargin",[1]!obMake("","double",$B65),LIBORMarketModel!$J$15,[1]!obMake("","String","EUR"),[1]!obcall("SensitivityMode",$B$7&amp;"$SensitivityMode","valueOf",[1]!obMake("","String",F$37)),$B$27:$D$27),"getAverage")),"")</f>
        <v/>
      </c>
      <c r="G65" s="74" t="str">
        <f>IF($C$32,[1]!obget([1]!obcall("",$C65,"getQuantile",[1]!obMake("","double",G$37))),"")</f>
        <v/>
      </c>
      <c r="H65" s="74" t="str">
        <f>IF($C$32,[1]!obget([1]!obcall("",$C65,"getQuantile",[1]!obMake("","double",H$37))),"")</f>
        <v/>
      </c>
      <c r="I65" s="74" t="str">
        <f>IF($C$32,[1]!obget([1]!obcall("",$C65,"get",[1]!obMake("","int",COLUMN()))),"")</f>
        <v/>
      </c>
      <c r="J65" s="61" t="str">
        <f>IF($C$32,[1]!obget([1]!obcall("",$C65,"get",[1]!obMake("","int",COLUMN()))),"")</f>
        <v/>
      </c>
      <c r="K65" s="61" t="str">
        <f>IF($C$32,[1]!obget([1]!obcall("",$C65,"get",[1]!obMake("","int",COLUMN()))),"")</f>
        <v/>
      </c>
      <c r="L65" s="61" t="str">
        <f>IF($C$32,[1]!obget([1]!obcall("",$C65,"get",[1]!obMake("","int",COLUMN()))),"")</f>
        <v/>
      </c>
      <c r="M65" s="61" t="str">
        <f>IF($C$32,[1]!obget([1]!obcall("",$C65,"get",[1]!obMake("","int",COLUMN()))),"")</f>
        <v/>
      </c>
      <c r="N65" s="61" t="str">
        <f>IF($C$32,[1]!obget([1]!obcall("",$C65,"get",[1]!obMake("","int",COLUMN()))),"")</f>
        <v/>
      </c>
      <c r="O65" s="61" t="str">
        <f>IF($C$32,[1]!obget([1]!obcall("",$C65,"get",[1]!obMake("","int",COLUMN()))),"")</f>
        <v/>
      </c>
      <c r="P65" s="61" t="str">
        <f>IF($C$32,[1]!obget([1]!obcall("",$C65,"get",[1]!obMake("","int",COLUMN()))),"")</f>
        <v/>
      </c>
      <c r="Q65" s="61" t="str">
        <f>IF($C$32,[1]!obget([1]!obcall("",$C65,"get",[1]!obMake("","int",COLUMN()))),"")</f>
        <v/>
      </c>
      <c r="R65" s="61" t="str">
        <f>IF($C$32,[1]!obget([1]!obcall("",$C65,"get",[1]!obMake("","int",COLUMN()))),"")</f>
        <v/>
      </c>
      <c r="S65" s="61" t="str">
        <f>IF($C$32,[1]!obget([1]!obcall("",$C65,"get",[1]!obMake("","int",COLUMN()))),"")</f>
        <v/>
      </c>
      <c r="T65" s="50"/>
      <c r="U65" s="50"/>
      <c r="V65" s="50"/>
      <c r="W65" s="50"/>
      <c r="X65" s="50"/>
      <c r="AH65" s="36"/>
      <c r="AI65" s="36"/>
      <c r="IW65" s="50"/>
      <c r="IX65" s="50"/>
    </row>
    <row r="66" spans="1:258" ht="11.85" customHeight="1" x14ac:dyDescent="0.3">
      <c r="A66" s="50" t="str">
        <f t="shared" si="3"/>
        <v/>
      </c>
      <c r="B66" s="50" t="str">
        <f t="shared" si="4"/>
        <v/>
      </c>
      <c r="C66" s="50" t="str">
        <f>IF($C$32,[1]!obMake("RVSwaption"&amp;ROW(),obLibs&amp;"net.finmath.montecarlo.RandomVariable",[1]!obcall("",$C$23,"getInitialMargin",[1]!obMake("","double",$B66),LIBORMarketModel!$J$15,[1]!obMake("","String","EUR"),[1]!obcall("SensitivityMode",$B$7&amp;"$SensitivityMode","valueOf",[1]!obMake("","String",$D$37)),$B$27:$D$27)),"")</f>
        <v/>
      </c>
      <c r="D66" s="94" t="str">
        <f>IF($C$32,[1]!obget([1]!obcall("",$C66,"getAverage")),"")</f>
        <v/>
      </c>
      <c r="E66" s="72" t="str">
        <f>IF(AND($C$31,$F$28&gt;=$B66),[1]!obget([1]!obcall("",[1]!obcall("",$C$23,"getInitialMargin",[1]!obMake("","double",$B66),LIBORMarketModel!$J$15,[1]!obMake("","String","EUR"),[1]!obcall("SensitivityMode",$B$7&amp;"$SensitivityMode","valueOf",[1]!obMake("","String",E$37)),$B$27:$D$27),"getAverage")),"")</f>
        <v/>
      </c>
      <c r="F66" s="72" t="str">
        <f>IF(AND($C$30,$F$28&gt;=$B66),[1]!obget([1]!obcall("",[1]!obcall("",$C$23,"getInitialMargin",[1]!obMake("","double",$B66),LIBORMarketModel!$J$15,[1]!obMake("","String","EUR"),[1]!obcall("SensitivityMode",$B$7&amp;"$SensitivityMode","valueOf",[1]!obMake("","String",F$37)),$B$27:$D$27),"getAverage")),"")</f>
        <v/>
      </c>
      <c r="G66" s="74" t="str">
        <f>IF($C$32,[1]!obget([1]!obcall("",$C66,"getQuantile",[1]!obMake("","double",G$37))),"")</f>
        <v/>
      </c>
      <c r="H66" s="74" t="str">
        <f>IF($C$32,[1]!obget([1]!obcall("",$C66,"getQuantile",[1]!obMake("","double",H$37))),"")</f>
        <v/>
      </c>
      <c r="I66" s="74" t="str">
        <f>IF($C$32,[1]!obget([1]!obcall("",$C66,"get",[1]!obMake("","int",COLUMN()))),"")</f>
        <v/>
      </c>
      <c r="J66" s="61" t="str">
        <f>IF($C$32,[1]!obget([1]!obcall("",$C66,"get",[1]!obMake("","int",COLUMN()))),"")</f>
        <v/>
      </c>
      <c r="K66" s="61" t="str">
        <f>IF($C$32,[1]!obget([1]!obcall("",$C66,"get",[1]!obMake("","int",COLUMN()))),"")</f>
        <v/>
      </c>
      <c r="L66" s="61" t="str">
        <f>IF($C$32,[1]!obget([1]!obcall("",$C66,"get",[1]!obMake("","int",COLUMN()))),"")</f>
        <v/>
      </c>
      <c r="M66" s="61" t="str">
        <f>IF($C$32,[1]!obget([1]!obcall("",$C66,"get",[1]!obMake("","int",COLUMN()))),"")</f>
        <v/>
      </c>
      <c r="N66" s="61" t="str">
        <f>IF($C$32,[1]!obget([1]!obcall("",$C66,"get",[1]!obMake("","int",COLUMN()))),"")</f>
        <v/>
      </c>
      <c r="O66" s="61" t="str">
        <f>IF($C$32,[1]!obget([1]!obcall("",$C66,"get",[1]!obMake("","int",COLUMN()))),"")</f>
        <v/>
      </c>
      <c r="P66" s="61" t="str">
        <f>IF($C$32,[1]!obget([1]!obcall("",$C66,"get",[1]!obMake("","int",COLUMN()))),"")</f>
        <v/>
      </c>
      <c r="Q66" s="61" t="str">
        <f>IF($C$32,[1]!obget([1]!obcall("",$C66,"get",[1]!obMake("","int",COLUMN()))),"")</f>
        <v/>
      </c>
      <c r="R66" s="61" t="str">
        <f>IF($C$32,[1]!obget([1]!obcall("",$C66,"get",[1]!obMake("","int",COLUMN()))),"")</f>
        <v/>
      </c>
      <c r="S66" s="61" t="str">
        <f>IF($C$32,[1]!obget([1]!obcall("",$C66,"get",[1]!obMake("","int",COLUMN()))),"")</f>
        <v/>
      </c>
      <c r="T66" s="50"/>
      <c r="U66" s="50"/>
      <c r="V66" s="50"/>
      <c r="W66" s="50"/>
      <c r="X66" s="50"/>
      <c r="AH66" s="36"/>
      <c r="AI66" s="36"/>
      <c r="IW66" s="50"/>
      <c r="IX66" s="50"/>
    </row>
    <row r="67" spans="1:258" ht="11.85" customHeight="1" x14ac:dyDescent="0.3">
      <c r="A67" s="50" t="str">
        <f t="shared" si="3"/>
        <v/>
      </c>
      <c r="B67" s="50" t="str">
        <f t="shared" si="4"/>
        <v/>
      </c>
      <c r="C67" s="50" t="str">
        <f>IF($C$32,[1]!obMake("RVSwaption"&amp;ROW(),obLibs&amp;"net.finmath.montecarlo.RandomVariable",[1]!obcall("",$C$23,"getInitialMargin",[1]!obMake("","double",$B67),LIBORMarketModel!$J$15,[1]!obMake("","String","EUR"),[1]!obcall("SensitivityMode",$B$7&amp;"$SensitivityMode","valueOf",[1]!obMake("","String",$D$37)),$B$27:$D$27)),"")</f>
        <v/>
      </c>
      <c r="D67" s="94" t="str">
        <f>IF($C$32,[1]!obget([1]!obcall("",$C67,"getAverage")),"")</f>
        <v/>
      </c>
      <c r="E67" s="72" t="str">
        <f>IF(AND($C$31,$F$28&gt;=$B67),[1]!obget([1]!obcall("",[1]!obcall("",$C$23,"getInitialMargin",[1]!obMake("","double",$B67),LIBORMarketModel!$J$15,[1]!obMake("","String","EUR"),[1]!obcall("SensitivityMode",$B$7&amp;"$SensitivityMode","valueOf",[1]!obMake("","String",E$37)),$B$27:$D$27),"getAverage")),"")</f>
        <v/>
      </c>
      <c r="F67" s="72" t="str">
        <f>IF(AND($C$30,$F$28&gt;=$B67),[1]!obget([1]!obcall("",[1]!obcall("",$C$23,"getInitialMargin",[1]!obMake("","double",$B67),LIBORMarketModel!$J$15,[1]!obMake("","String","EUR"),[1]!obcall("SensitivityMode",$B$7&amp;"$SensitivityMode","valueOf",[1]!obMake("","String",F$37)),$B$27:$D$27),"getAverage")),"")</f>
        <v/>
      </c>
      <c r="G67" s="74" t="str">
        <f>IF($C$32,[1]!obget([1]!obcall("",$C67,"getQuantile",[1]!obMake("","double",G$37))),"")</f>
        <v/>
      </c>
      <c r="H67" s="74" t="str">
        <f>IF($C$32,[1]!obget([1]!obcall("",$C67,"getQuantile",[1]!obMake("","double",H$37))),"")</f>
        <v/>
      </c>
      <c r="I67" s="74" t="str">
        <f>IF($C$32,[1]!obget([1]!obcall("",$C67,"get",[1]!obMake("","int",COLUMN()))),"")</f>
        <v/>
      </c>
      <c r="J67" s="61" t="str">
        <f>IF($C$32,[1]!obget([1]!obcall("",$C67,"get",[1]!obMake("","int",COLUMN()))),"")</f>
        <v/>
      </c>
      <c r="K67" s="61" t="str">
        <f>IF($C$32,[1]!obget([1]!obcall("",$C67,"get",[1]!obMake("","int",COLUMN()))),"")</f>
        <v/>
      </c>
      <c r="L67" s="61" t="str">
        <f>IF($C$32,[1]!obget([1]!obcall("",$C67,"get",[1]!obMake("","int",COLUMN()))),"")</f>
        <v/>
      </c>
      <c r="M67" s="61" t="str">
        <f>IF($C$32,[1]!obget([1]!obcall("",$C67,"get",[1]!obMake("","int",COLUMN()))),"")</f>
        <v/>
      </c>
      <c r="N67" s="61" t="str">
        <f>IF($C$32,[1]!obget([1]!obcall("",$C67,"get",[1]!obMake("","int",COLUMN()))),"")</f>
        <v/>
      </c>
      <c r="O67" s="61" t="str">
        <f>IF($C$32,[1]!obget([1]!obcall("",$C67,"get",[1]!obMake("","int",COLUMN()))),"")</f>
        <v/>
      </c>
      <c r="P67" s="61" t="str">
        <f>IF($C$32,[1]!obget([1]!obcall("",$C67,"get",[1]!obMake("","int",COLUMN()))),"")</f>
        <v/>
      </c>
      <c r="Q67" s="61" t="str">
        <f>IF($C$32,[1]!obget([1]!obcall("",$C67,"get",[1]!obMake("","int",COLUMN()))),"")</f>
        <v/>
      </c>
      <c r="R67" s="61" t="str">
        <f>IF($C$32,[1]!obget([1]!obcall("",$C67,"get",[1]!obMake("","int",COLUMN()))),"")</f>
        <v/>
      </c>
      <c r="S67" s="61" t="str">
        <f>IF($C$32,[1]!obget([1]!obcall("",$C67,"get",[1]!obMake("","int",COLUMN()))),"")</f>
        <v/>
      </c>
      <c r="T67" s="50"/>
      <c r="U67" s="50"/>
      <c r="V67" s="50"/>
      <c r="W67" s="50"/>
      <c r="X67" s="50"/>
      <c r="AH67" s="36"/>
      <c r="AI67" s="36"/>
      <c r="IW67" s="50"/>
      <c r="IX67" s="50"/>
    </row>
    <row r="68" spans="1:258" ht="11.85" customHeight="1" x14ac:dyDescent="0.3">
      <c r="A68" s="50" t="str">
        <f t="shared" si="3"/>
        <v/>
      </c>
      <c r="B68" s="50" t="str">
        <f t="shared" si="4"/>
        <v/>
      </c>
      <c r="C68" s="50" t="str">
        <f>IF($C$32,[1]!obMake("RVSwaption"&amp;ROW(),obLibs&amp;"net.finmath.montecarlo.RandomVariable",[1]!obcall("",$C$23,"getInitialMargin",[1]!obMake("","double",$B68),LIBORMarketModel!$J$15,[1]!obMake("","String","EUR"),[1]!obcall("SensitivityMode",$B$7&amp;"$SensitivityMode","valueOf",[1]!obMake("","String",$D$37)),$B$27:$D$27)),"")</f>
        <v/>
      </c>
      <c r="D68" s="94" t="str">
        <f>IF($C$32,[1]!obget([1]!obcall("",$C68,"getAverage")),"")</f>
        <v/>
      </c>
      <c r="E68" s="72" t="str">
        <f>IF(AND($C$31,$F$28&gt;=$B68),[1]!obget([1]!obcall("",[1]!obcall("",$C$23,"getInitialMargin",[1]!obMake("","double",$B68),LIBORMarketModel!$J$15,[1]!obMake("","String","EUR"),[1]!obcall("SensitivityMode",$B$7&amp;"$SensitivityMode","valueOf",[1]!obMake("","String",E$37)),$B$27:$D$27),"getAverage")),"")</f>
        <v/>
      </c>
      <c r="F68" s="72" t="str">
        <f>IF(AND($C$30,$F$28&gt;=$B68),[1]!obget([1]!obcall("",[1]!obcall("",$C$23,"getInitialMargin",[1]!obMake("","double",$B68),LIBORMarketModel!$J$15,[1]!obMake("","String","EUR"),[1]!obcall("SensitivityMode",$B$7&amp;"$SensitivityMode","valueOf",[1]!obMake("","String",F$37)),$B$27:$D$27),"getAverage")),"")</f>
        <v/>
      </c>
      <c r="G68" s="74" t="str">
        <f>IF($C$32,[1]!obget([1]!obcall("",$C68,"getQuantile",[1]!obMake("","double",G$37))),"")</f>
        <v/>
      </c>
      <c r="H68" s="74" t="str">
        <f>IF($C$32,[1]!obget([1]!obcall("",$C68,"getQuantile",[1]!obMake("","double",H$37))),"")</f>
        <v/>
      </c>
      <c r="I68" s="74" t="str">
        <f>IF($C$32,[1]!obget([1]!obcall("",$C68,"get",[1]!obMake("","int",COLUMN()))),"")</f>
        <v/>
      </c>
      <c r="J68" s="61" t="str">
        <f>IF($C$32,[1]!obget([1]!obcall("",$C68,"get",[1]!obMake("","int",COLUMN()))),"")</f>
        <v/>
      </c>
      <c r="K68" s="61" t="str">
        <f>IF($C$32,[1]!obget([1]!obcall("",$C68,"get",[1]!obMake("","int",COLUMN()))),"")</f>
        <v/>
      </c>
      <c r="L68" s="61" t="str">
        <f>IF($C$32,[1]!obget([1]!obcall("",$C68,"get",[1]!obMake("","int",COLUMN()))),"")</f>
        <v/>
      </c>
      <c r="M68" s="61" t="str">
        <f>IF($C$32,[1]!obget([1]!obcall("",$C68,"get",[1]!obMake("","int",COLUMN()))),"")</f>
        <v/>
      </c>
      <c r="N68" s="61" t="str">
        <f>IF($C$32,[1]!obget([1]!obcall("",$C68,"get",[1]!obMake("","int",COLUMN()))),"")</f>
        <v/>
      </c>
      <c r="O68" s="61" t="str">
        <f>IF($C$32,[1]!obget([1]!obcall("",$C68,"get",[1]!obMake("","int",COLUMN()))),"")</f>
        <v/>
      </c>
      <c r="P68" s="61" t="str">
        <f>IF($C$32,[1]!obget([1]!obcall("",$C68,"get",[1]!obMake("","int",COLUMN()))),"")</f>
        <v/>
      </c>
      <c r="Q68" s="61" t="str">
        <f>IF($C$32,[1]!obget([1]!obcall("",$C68,"get",[1]!obMake("","int",COLUMN()))),"")</f>
        <v/>
      </c>
      <c r="R68" s="61" t="str">
        <f>IF($C$32,[1]!obget([1]!obcall("",$C68,"get",[1]!obMake("","int",COLUMN()))),"")</f>
        <v/>
      </c>
      <c r="S68" s="61" t="str">
        <f>IF($C$32,[1]!obget([1]!obcall("",$C68,"get",[1]!obMake("","int",COLUMN()))),"")</f>
        <v/>
      </c>
      <c r="T68" s="50"/>
      <c r="U68" s="50"/>
      <c r="V68" s="50"/>
      <c r="W68" s="50"/>
      <c r="X68" s="50"/>
      <c r="AH68" s="36"/>
      <c r="AI68" s="36"/>
      <c r="IW68" s="50"/>
      <c r="IX68" s="50"/>
    </row>
    <row r="69" spans="1:258" ht="11.85" customHeight="1" x14ac:dyDescent="0.3">
      <c r="A69" s="50" t="str">
        <f t="shared" si="3"/>
        <v/>
      </c>
      <c r="B69" s="50" t="str">
        <f t="shared" si="4"/>
        <v/>
      </c>
      <c r="C69" s="50" t="str">
        <f>IF($C$32,[1]!obMake("RVSwaption"&amp;ROW(),obLibs&amp;"net.finmath.montecarlo.RandomVariable",[1]!obcall("",$C$23,"getInitialMargin",[1]!obMake("","double",$B69),LIBORMarketModel!$J$15,[1]!obMake("","String","EUR"),[1]!obcall("SensitivityMode",$B$7&amp;"$SensitivityMode","valueOf",[1]!obMake("","String",$D$37)),$B$27:$D$27)),"")</f>
        <v/>
      </c>
      <c r="D69" s="94" t="str">
        <f>IF($C$32,[1]!obget([1]!obcall("",$C69,"getAverage")),"")</f>
        <v/>
      </c>
      <c r="E69" s="72" t="str">
        <f>IF(AND($C$31,$F$28&gt;=$B69),[1]!obget([1]!obcall("",[1]!obcall("",$C$23,"getInitialMargin",[1]!obMake("","double",$B69),LIBORMarketModel!$J$15,[1]!obMake("","String","EUR"),[1]!obcall("SensitivityMode",$B$7&amp;"$SensitivityMode","valueOf",[1]!obMake("","String",E$37)),$B$27:$D$27),"getAverage")),"")</f>
        <v/>
      </c>
      <c r="F69" s="72" t="str">
        <f>IF(AND($C$30,$F$28&gt;=$B69),[1]!obget([1]!obcall("",[1]!obcall("",$C$23,"getInitialMargin",[1]!obMake("","double",$B69),LIBORMarketModel!$J$15,[1]!obMake("","String","EUR"),[1]!obcall("SensitivityMode",$B$7&amp;"$SensitivityMode","valueOf",[1]!obMake("","String",F$37)),$B$27:$D$27),"getAverage")),"")</f>
        <v/>
      </c>
      <c r="G69" s="74" t="str">
        <f>IF($C$32,[1]!obget([1]!obcall("",$C69,"getQuantile",[1]!obMake("","double",G$37))),"")</f>
        <v/>
      </c>
      <c r="H69" s="74" t="str">
        <f>IF($C$32,[1]!obget([1]!obcall("",$C69,"getQuantile",[1]!obMake("","double",H$37))),"")</f>
        <v/>
      </c>
      <c r="I69" s="74" t="str">
        <f>IF($C$32,[1]!obget([1]!obcall("",$C69,"get",[1]!obMake("","int",COLUMN()))),"")</f>
        <v/>
      </c>
      <c r="J69" s="61" t="str">
        <f>IF($C$32,[1]!obget([1]!obcall("",$C69,"get",[1]!obMake("","int",COLUMN()))),"")</f>
        <v/>
      </c>
      <c r="K69" s="61" t="str">
        <f>IF($C$32,[1]!obget([1]!obcall("",$C69,"get",[1]!obMake("","int",COLUMN()))),"")</f>
        <v/>
      </c>
      <c r="L69" s="61" t="str">
        <f>IF($C$32,[1]!obget([1]!obcall("",$C69,"get",[1]!obMake("","int",COLUMN()))),"")</f>
        <v/>
      </c>
      <c r="M69" s="61" t="str">
        <f>IF($C$32,[1]!obget([1]!obcall("",$C69,"get",[1]!obMake("","int",COLUMN()))),"")</f>
        <v/>
      </c>
      <c r="N69" s="61" t="str">
        <f>IF($C$32,[1]!obget([1]!obcall("",$C69,"get",[1]!obMake("","int",COLUMN()))),"")</f>
        <v/>
      </c>
      <c r="O69" s="61" t="str">
        <f>IF($C$32,[1]!obget([1]!obcall("",$C69,"get",[1]!obMake("","int",COLUMN()))),"")</f>
        <v/>
      </c>
      <c r="P69" s="61" t="str">
        <f>IF($C$32,[1]!obget([1]!obcall("",$C69,"get",[1]!obMake("","int",COLUMN()))),"")</f>
        <v/>
      </c>
      <c r="Q69" s="61" t="str">
        <f>IF($C$32,[1]!obget([1]!obcall("",$C69,"get",[1]!obMake("","int",COLUMN()))),"")</f>
        <v/>
      </c>
      <c r="R69" s="61" t="str">
        <f>IF($C$32,[1]!obget([1]!obcall("",$C69,"get",[1]!obMake("","int",COLUMN()))),"")</f>
        <v/>
      </c>
      <c r="S69" s="61" t="str">
        <f>IF($C$32,[1]!obget([1]!obcall("",$C69,"get",[1]!obMake("","int",COLUMN()))),"")</f>
        <v/>
      </c>
      <c r="T69" s="50"/>
      <c r="U69" s="50"/>
      <c r="V69" s="50"/>
      <c r="W69" s="50"/>
      <c r="X69" s="50"/>
      <c r="AH69" s="36"/>
      <c r="AI69" s="36"/>
      <c r="IW69" s="50"/>
      <c r="IX69" s="50"/>
    </row>
    <row r="70" spans="1:258" ht="11.85" customHeight="1" x14ac:dyDescent="0.3">
      <c r="A70" s="50" t="str">
        <f t="shared" si="3"/>
        <v/>
      </c>
      <c r="B70" s="50" t="str">
        <f t="shared" si="4"/>
        <v/>
      </c>
      <c r="C70" s="50" t="str">
        <f>IF($C$32,[1]!obMake("RVSwaption"&amp;ROW(),obLibs&amp;"net.finmath.montecarlo.RandomVariable",[1]!obcall("",$C$23,"getInitialMargin",[1]!obMake("","double",$B70),LIBORMarketModel!$J$15,[1]!obMake("","String","EUR"),[1]!obcall("SensitivityMode",$B$7&amp;"$SensitivityMode","valueOf",[1]!obMake("","String",$D$37)),$B$27:$D$27)),"")</f>
        <v/>
      </c>
      <c r="D70" s="94" t="str">
        <f>IF($C$32,[1]!obget([1]!obcall("",$C70,"getAverage")),"")</f>
        <v/>
      </c>
      <c r="E70" s="72" t="str">
        <f>IF(AND($C$31,$F$28&gt;=$B70),[1]!obget([1]!obcall("",[1]!obcall("",$C$23,"getInitialMargin",[1]!obMake("","double",$B70),LIBORMarketModel!$J$15,[1]!obMake("","String","EUR"),[1]!obcall("SensitivityMode",$B$7&amp;"$SensitivityMode","valueOf",[1]!obMake("","String",E$37)),$B$27:$D$27),"getAverage")),"")</f>
        <v/>
      </c>
      <c r="F70" s="72" t="str">
        <f>IF(AND($C$30,$F$28&gt;=$B70),[1]!obget([1]!obcall("",[1]!obcall("",$C$23,"getInitialMargin",[1]!obMake("","double",$B70),LIBORMarketModel!$J$15,[1]!obMake("","String","EUR"),[1]!obcall("SensitivityMode",$B$7&amp;"$SensitivityMode","valueOf",[1]!obMake("","String",F$37)),$B$27:$D$27),"getAverage")),"")</f>
        <v/>
      </c>
      <c r="G70" s="74" t="str">
        <f>IF($C$32,[1]!obget([1]!obcall("",$C70,"getQuantile",[1]!obMake("","double",G$37))),"")</f>
        <v/>
      </c>
      <c r="H70" s="74" t="str">
        <f>IF($C$32,[1]!obget([1]!obcall("",$C70,"getQuantile",[1]!obMake("","double",H$37))),"")</f>
        <v/>
      </c>
      <c r="I70" s="74" t="str">
        <f>IF($C$32,[1]!obget([1]!obcall("",$C70,"get",[1]!obMake("","int",COLUMN()))),"")</f>
        <v/>
      </c>
      <c r="J70" s="61" t="str">
        <f>IF($C$32,[1]!obget([1]!obcall("",$C70,"get",[1]!obMake("","int",COLUMN()))),"")</f>
        <v/>
      </c>
      <c r="K70" s="61" t="str">
        <f>IF($C$32,[1]!obget([1]!obcall("",$C70,"get",[1]!obMake("","int",COLUMN()))),"")</f>
        <v/>
      </c>
      <c r="L70" s="61" t="str">
        <f>IF($C$32,[1]!obget([1]!obcall("",$C70,"get",[1]!obMake("","int",COLUMN()))),"")</f>
        <v/>
      </c>
      <c r="M70" s="61" t="str">
        <f>IF($C$32,[1]!obget([1]!obcall("",$C70,"get",[1]!obMake("","int",COLUMN()))),"")</f>
        <v/>
      </c>
      <c r="N70" s="61" t="str">
        <f>IF($C$32,[1]!obget([1]!obcall("",$C70,"get",[1]!obMake("","int",COLUMN()))),"")</f>
        <v/>
      </c>
      <c r="O70" s="61" t="str">
        <f>IF($C$32,[1]!obget([1]!obcall("",$C70,"get",[1]!obMake("","int",COLUMN()))),"")</f>
        <v/>
      </c>
      <c r="P70" s="61" t="str">
        <f>IF($C$32,[1]!obget([1]!obcall("",$C70,"get",[1]!obMake("","int",COLUMN()))),"")</f>
        <v/>
      </c>
      <c r="Q70" s="61" t="str">
        <f>IF($C$32,[1]!obget([1]!obcall("",$C70,"get",[1]!obMake("","int",COLUMN()))),"")</f>
        <v/>
      </c>
      <c r="R70" s="61" t="str">
        <f>IF($C$32,[1]!obget([1]!obcall("",$C70,"get",[1]!obMake("","int",COLUMN()))),"")</f>
        <v/>
      </c>
      <c r="S70" s="61" t="str">
        <f>IF($C$32,[1]!obget([1]!obcall("",$C70,"get",[1]!obMake("","int",COLUMN()))),"")</f>
        <v/>
      </c>
      <c r="T70" s="50"/>
      <c r="U70" s="50"/>
      <c r="V70" s="50"/>
      <c r="W70" s="50"/>
      <c r="X70" s="50"/>
      <c r="AH70" s="36"/>
      <c r="AI70" s="36"/>
      <c r="IW70" s="50"/>
      <c r="IX70" s="50"/>
    </row>
    <row r="71" spans="1:258" ht="11.85" customHeight="1" x14ac:dyDescent="0.3">
      <c r="A71" s="50" t="str">
        <f t="shared" si="3"/>
        <v/>
      </c>
      <c r="B71" s="50" t="str">
        <f t="shared" si="4"/>
        <v/>
      </c>
      <c r="C71" s="50" t="str">
        <f>IF($C$32,[1]!obMake("RVSwaption"&amp;ROW(),obLibs&amp;"net.finmath.montecarlo.RandomVariable",[1]!obcall("",$C$23,"getInitialMargin",[1]!obMake("","double",$B71),LIBORMarketModel!$J$15,[1]!obMake("","String","EUR"),[1]!obcall("SensitivityMode",$B$7&amp;"$SensitivityMode","valueOf",[1]!obMake("","String",$D$37)),$B$27:$D$27)),"")</f>
        <v/>
      </c>
      <c r="D71" s="94" t="str">
        <f>IF($C$32,[1]!obget([1]!obcall("",$C71,"getAverage")),"")</f>
        <v/>
      </c>
      <c r="E71" s="72" t="str">
        <f>IF(AND($C$31,$F$28&gt;=$B71),[1]!obget([1]!obcall("",[1]!obcall("",$C$23,"getInitialMargin",[1]!obMake("","double",$B71),LIBORMarketModel!$J$15,[1]!obMake("","String","EUR"),[1]!obcall("SensitivityMode",$B$7&amp;"$SensitivityMode","valueOf",[1]!obMake("","String",E$37)),$B$27:$D$27),"getAverage")),"")</f>
        <v/>
      </c>
      <c r="F71" s="72" t="str">
        <f>IF(AND($C$30,$F$28&gt;=$B71),[1]!obget([1]!obcall("",[1]!obcall("",$C$23,"getInitialMargin",[1]!obMake("","double",$B71),LIBORMarketModel!$J$15,[1]!obMake("","String","EUR"),[1]!obcall("SensitivityMode",$B$7&amp;"$SensitivityMode","valueOf",[1]!obMake("","String",F$37)),$B$27:$D$27),"getAverage")),"")</f>
        <v/>
      </c>
      <c r="G71" s="74" t="str">
        <f>IF($C$32,[1]!obget([1]!obcall("",$C71,"getQuantile",[1]!obMake("","double",G$37))),"")</f>
        <v/>
      </c>
      <c r="H71" s="74" t="str">
        <f>IF($C$32,[1]!obget([1]!obcall("",$C71,"getQuantile",[1]!obMake("","double",H$37))),"")</f>
        <v/>
      </c>
      <c r="I71" s="74" t="str">
        <f>IF($C$32,[1]!obget([1]!obcall("",$C71,"get",[1]!obMake("","int",COLUMN()))),"")</f>
        <v/>
      </c>
      <c r="J71" s="61" t="str">
        <f>IF($C$32,[1]!obget([1]!obcall("",$C71,"get",[1]!obMake("","int",COLUMN()))),"")</f>
        <v/>
      </c>
      <c r="K71" s="61" t="str">
        <f>IF($C$32,[1]!obget([1]!obcall("",$C71,"get",[1]!obMake("","int",COLUMN()))),"")</f>
        <v/>
      </c>
      <c r="L71" s="61" t="str">
        <f>IF($C$32,[1]!obget([1]!obcall("",$C71,"get",[1]!obMake("","int",COLUMN()))),"")</f>
        <v/>
      </c>
      <c r="M71" s="61" t="str">
        <f>IF($C$32,[1]!obget([1]!obcall("",$C71,"get",[1]!obMake("","int",COLUMN()))),"")</f>
        <v/>
      </c>
      <c r="N71" s="61" t="str">
        <f>IF($C$32,[1]!obget([1]!obcall("",$C71,"get",[1]!obMake("","int",COLUMN()))),"")</f>
        <v/>
      </c>
      <c r="O71" s="61" t="str">
        <f>IF($C$32,[1]!obget([1]!obcall("",$C71,"get",[1]!obMake("","int",COLUMN()))),"")</f>
        <v/>
      </c>
      <c r="P71" s="61" t="str">
        <f>IF($C$32,[1]!obget([1]!obcall("",$C71,"get",[1]!obMake("","int",COLUMN()))),"")</f>
        <v/>
      </c>
      <c r="Q71" s="61" t="str">
        <f>IF($C$32,[1]!obget([1]!obcall("",$C71,"get",[1]!obMake("","int",COLUMN()))),"")</f>
        <v/>
      </c>
      <c r="R71" s="61" t="str">
        <f>IF($C$32,[1]!obget([1]!obcall("",$C71,"get",[1]!obMake("","int",COLUMN()))),"")</f>
        <v/>
      </c>
      <c r="S71" s="61" t="str">
        <f>IF($C$32,[1]!obget([1]!obcall("",$C71,"get",[1]!obMake("","int",COLUMN()))),"")</f>
        <v/>
      </c>
      <c r="T71" s="50"/>
      <c r="U71" s="50"/>
      <c r="V71" s="50"/>
      <c r="W71" s="50"/>
      <c r="X71" s="50"/>
      <c r="AH71" s="36"/>
      <c r="AI71" s="36"/>
      <c r="IW71" s="50"/>
      <c r="IX71" s="50"/>
    </row>
    <row r="72" spans="1:258" ht="11.85" customHeight="1" x14ac:dyDescent="0.3">
      <c r="A72" s="50" t="str">
        <f t="shared" si="3"/>
        <v/>
      </c>
      <c r="B72" s="50" t="str">
        <f t="shared" si="4"/>
        <v/>
      </c>
      <c r="C72" s="50" t="str">
        <f>IF($C$32,[1]!obMake("RVSwaption"&amp;ROW(),obLibs&amp;"net.finmath.montecarlo.RandomVariable",[1]!obcall("",$C$23,"getInitialMargin",[1]!obMake("","double",$B72),LIBORMarketModel!$J$15,[1]!obMake("","String","EUR"),[1]!obcall("SensitivityMode",$B$7&amp;"$SensitivityMode","valueOf",[1]!obMake("","String",$D$37)),$B$27:$D$27)),"")</f>
        <v/>
      </c>
      <c r="D72" s="94" t="str">
        <f>IF($C$32,[1]!obget([1]!obcall("",$C72,"getAverage")),"")</f>
        <v/>
      </c>
      <c r="E72" s="72" t="str">
        <f>IF(AND($C$31,$F$28&gt;=$B72),[1]!obget([1]!obcall("",[1]!obcall("",$C$23,"getInitialMargin",[1]!obMake("","double",$B72),LIBORMarketModel!$J$15,[1]!obMake("","String","EUR"),[1]!obcall("SensitivityMode",$B$7&amp;"$SensitivityMode","valueOf",[1]!obMake("","String",E$37)),$B$27:$D$27),"getAverage")),"")</f>
        <v/>
      </c>
      <c r="F72" s="72" t="str">
        <f>IF(AND($C$30,$F$28&gt;=$B72),[1]!obget([1]!obcall("",[1]!obcall("",$C$23,"getInitialMargin",[1]!obMake("","double",$B72),LIBORMarketModel!$J$15,[1]!obMake("","String","EUR"),[1]!obcall("SensitivityMode",$B$7&amp;"$SensitivityMode","valueOf",[1]!obMake("","String",F$37)),$B$27:$D$27),"getAverage")),"")</f>
        <v/>
      </c>
      <c r="G72" s="74" t="str">
        <f>IF($C$32,[1]!obget([1]!obcall("",$C72,"getQuantile",[1]!obMake("","double",G$37))),"")</f>
        <v/>
      </c>
      <c r="H72" s="74" t="str">
        <f>IF($C$32,[1]!obget([1]!obcall("",$C72,"getQuantile",[1]!obMake("","double",H$37))),"")</f>
        <v/>
      </c>
      <c r="I72" s="74" t="str">
        <f>IF($C$32,[1]!obget([1]!obcall("",$C72,"get",[1]!obMake("","int",COLUMN()))),"")</f>
        <v/>
      </c>
      <c r="J72" s="61" t="str">
        <f>IF($C$32,[1]!obget([1]!obcall("",$C72,"get",[1]!obMake("","int",COLUMN()))),"")</f>
        <v/>
      </c>
      <c r="K72" s="61" t="str">
        <f>IF($C$32,[1]!obget([1]!obcall("",$C72,"get",[1]!obMake("","int",COLUMN()))),"")</f>
        <v/>
      </c>
      <c r="L72" s="61" t="str">
        <f>IF($C$32,[1]!obget([1]!obcall("",$C72,"get",[1]!obMake("","int",COLUMN()))),"")</f>
        <v/>
      </c>
      <c r="M72" s="61" t="str">
        <f>IF($C$32,[1]!obget([1]!obcall("",$C72,"get",[1]!obMake("","int",COLUMN()))),"")</f>
        <v/>
      </c>
      <c r="N72" s="61" t="str">
        <f>IF($C$32,[1]!obget([1]!obcall("",$C72,"get",[1]!obMake("","int",COLUMN()))),"")</f>
        <v/>
      </c>
      <c r="O72" s="61" t="str">
        <f>IF($C$32,[1]!obget([1]!obcall("",$C72,"get",[1]!obMake("","int",COLUMN()))),"")</f>
        <v/>
      </c>
      <c r="P72" s="61" t="str">
        <f>IF($C$32,[1]!obget([1]!obcall("",$C72,"get",[1]!obMake("","int",COLUMN()))),"")</f>
        <v/>
      </c>
      <c r="Q72" s="61" t="str">
        <f>IF($C$32,[1]!obget([1]!obcall("",$C72,"get",[1]!obMake("","int",COLUMN()))),"")</f>
        <v/>
      </c>
      <c r="R72" s="61" t="str">
        <f>IF($C$32,[1]!obget([1]!obcall("",$C72,"get",[1]!obMake("","int",COLUMN()))),"")</f>
        <v/>
      </c>
      <c r="S72" s="61" t="str">
        <f>IF($C$32,[1]!obget([1]!obcall("",$C72,"get",[1]!obMake("","int",COLUMN()))),"")</f>
        <v/>
      </c>
      <c r="T72" s="50"/>
      <c r="U72" s="50"/>
      <c r="V72" s="50"/>
      <c r="W72" s="50"/>
      <c r="X72" s="50"/>
      <c r="AH72" s="36"/>
      <c r="AI72" s="36"/>
      <c r="IW72" s="50"/>
      <c r="IX72" s="50"/>
    </row>
    <row r="73" spans="1:258" ht="11.85" customHeight="1" x14ac:dyDescent="0.3">
      <c r="A73" s="50" t="str">
        <f t="shared" si="3"/>
        <v/>
      </c>
      <c r="B73" s="50" t="str">
        <f t="shared" si="4"/>
        <v/>
      </c>
      <c r="C73" s="50" t="str">
        <f>IF($C$32,[1]!obMake("RVSwaption"&amp;ROW(),obLibs&amp;"net.finmath.montecarlo.RandomVariable",[1]!obcall("",$C$23,"getInitialMargin",[1]!obMake("","double",$B73),LIBORMarketModel!$J$15,[1]!obMake("","String","EUR"),[1]!obcall("SensitivityMode",$B$7&amp;"$SensitivityMode","valueOf",[1]!obMake("","String",$D$37)),$B$27:$D$27)),"")</f>
        <v/>
      </c>
      <c r="D73" s="94" t="str">
        <f>IF($C$32,[1]!obget([1]!obcall("",$C73,"getAverage")),"")</f>
        <v/>
      </c>
      <c r="E73" s="72" t="str">
        <f>IF(AND($C$31,$F$28&gt;=$B73),[1]!obget([1]!obcall("",[1]!obcall("",$C$23,"getInitialMargin",[1]!obMake("","double",$B73),LIBORMarketModel!$J$15,[1]!obMake("","String","EUR"),[1]!obcall("SensitivityMode",$B$7&amp;"$SensitivityMode","valueOf",[1]!obMake("","String",E$37)),$B$27:$D$27),"getAverage")),"")</f>
        <v/>
      </c>
      <c r="F73" s="72" t="str">
        <f>IF(AND($C$30,$F$28&gt;=$B73),[1]!obget([1]!obcall("",[1]!obcall("",$C$23,"getInitialMargin",[1]!obMake("","double",$B73),LIBORMarketModel!$J$15,[1]!obMake("","String","EUR"),[1]!obcall("SensitivityMode",$B$7&amp;"$SensitivityMode","valueOf",[1]!obMake("","String",F$37)),$B$27:$D$27),"getAverage")),"")</f>
        <v/>
      </c>
      <c r="G73" s="74" t="str">
        <f>IF($C$32,[1]!obget([1]!obcall("",$C73,"getQuantile",[1]!obMake("","double",G$37))),"")</f>
        <v/>
      </c>
      <c r="H73" s="74" t="str">
        <f>IF($C$32,[1]!obget([1]!obcall("",$C73,"getQuantile",[1]!obMake("","double",H$37))),"")</f>
        <v/>
      </c>
      <c r="I73" s="74" t="str">
        <f>IF($C$32,[1]!obget([1]!obcall("",$C73,"get",[1]!obMake("","int",COLUMN()))),"")</f>
        <v/>
      </c>
      <c r="J73" s="61" t="str">
        <f>IF($C$32,[1]!obget([1]!obcall("",$C73,"get",[1]!obMake("","int",COLUMN()))),"")</f>
        <v/>
      </c>
      <c r="K73" s="61" t="str">
        <f>IF($C$32,[1]!obget([1]!obcall("",$C73,"get",[1]!obMake("","int",COLUMN()))),"")</f>
        <v/>
      </c>
      <c r="L73" s="61" t="str">
        <f>IF($C$32,[1]!obget([1]!obcall("",$C73,"get",[1]!obMake("","int",COLUMN()))),"")</f>
        <v/>
      </c>
      <c r="M73" s="61" t="str">
        <f>IF($C$32,[1]!obget([1]!obcall("",$C73,"get",[1]!obMake("","int",COLUMN()))),"")</f>
        <v/>
      </c>
      <c r="N73" s="61" t="str">
        <f>IF($C$32,[1]!obget([1]!obcall("",$C73,"get",[1]!obMake("","int",COLUMN()))),"")</f>
        <v/>
      </c>
      <c r="O73" s="61" t="str">
        <f>IF($C$32,[1]!obget([1]!obcall("",$C73,"get",[1]!obMake("","int",COLUMN()))),"")</f>
        <v/>
      </c>
      <c r="P73" s="61" t="str">
        <f>IF($C$32,[1]!obget([1]!obcall("",$C73,"get",[1]!obMake("","int",COLUMN()))),"")</f>
        <v/>
      </c>
      <c r="Q73" s="61" t="str">
        <f>IF($C$32,[1]!obget([1]!obcall("",$C73,"get",[1]!obMake("","int",COLUMN()))),"")</f>
        <v/>
      </c>
      <c r="R73" s="61" t="str">
        <f>IF($C$32,[1]!obget([1]!obcall("",$C73,"get",[1]!obMake("","int",COLUMN()))),"")</f>
        <v/>
      </c>
      <c r="S73" s="61" t="str">
        <f>IF($C$32,[1]!obget([1]!obcall("",$C73,"get",[1]!obMake("","int",COLUMN()))),"")</f>
        <v/>
      </c>
      <c r="T73" s="50"/>
      <c r="U73" s="50"/>
      <c r="V73" s="50"/>
      <c r="W73" s="50"/>
      <c r="X73" s="50"/>
      <c r="AH73" s="36"/>
      <c r="AI73" s="36"/>
      <c r="IW73" s="50"/>
      <c r="IX73" s="50"/>
    </row>
    <row r="74" spans="1:258" ht="11.85" customHeight="1" x14ac:dyDescent="0.3">
      <c r="A74" s="50" t="str">
        <f t="shared" si="3"/>
        <v/>
      </c>
      <c r="B74" s="50" t="str">
        <f t="shared" si="4"/>
        <v/>
      </c>
      <c r="C74" s="50" t="str">
        <f>IF($C$32,[1]!obMake("RVSwaption"&amp;ROW(),obLibs&amp;"net.finmath.montecarlo.RandomVariable",[1]!obcall("",$C$23,"getInitialMargin",[1]!obMake("","double",$B74),LIBORMarketModel!$J$15,[1]!obMake("","String","EUR"),[1]!obcall("SensitivityMode",$B$7&amp;"$SensitivityMode","valueOf",[1]!obMake("","String",$D$37)),$B$27:$D$27)),"")</f>
        <v/>
      </c>
      <c r="D74" s="94" t="str">
        <f>IF($C$32,[1]!obget([1]!obcall("",$C74,"getAverage")),"")</f>
        <v/>
      </c>
      <c r="E74" s="72" t="str">
        <f>IF(AND($C$31,$F$28&gt;=$B74),[1]!obget([1]!obcall("",[1]!obcall("",$C$23,"getInitialMargin",[1]!obMake("","double",$B74),LIBORMarketModel!$J$15,[1]!obMake("","String","EUR"),[1]!obcall("SensitivityMode",$B$7&amp;"$SensitivityMode","valueOf",[1]!obMake("","String",E$37)),$B$27:$D$27),"getAverage")),"")</f>
        <v/>
      </c>
      <c r="F74" s="72" t="str">
        <f>IF(AND($C$30,$F$28&gt;=$B74),[1]!obget([1]!obcall("",[1]!obcall("",$C$23,"getInitialMargin",[1]!obMake("","double",$B74),LIBORMarketModel!$J$15,[1]!obMake("","String","EUR"),[1]!obcall("SensitivityMode",$B$7&amp;"$SensitivityMode","valueOf",[1]!obMake("","String",F$37)),$B$27:$D$27),"getAverage")),"")</f>
        <v/>
      </c>
      <c r="G74" s="74" t="str">
        <f>IF($C$32,[1]!obget([1]!obcall("",$C74,"getQuantile",[1]!obMake("","double",G$37))),"")</f>
        <v/>
      </c>
      <c r="H74" s="74" t="str">
        <f>IF($C$32,[1]!obget([1]!obcall("",$C74,"getQuantile",[1]!obMake("","double",H$37))),"")</f>
        <v/>
      </c>
      <c r="I74" s="74" t="str">
        <f>IF($C$32,[1]!obget([1]!obcall("",$C74,"get",[1]!obMake("","int",COLUMN()))),"")</f>
        <v/>
      </c>
      <c r="J74" s="61" t="str">
        <f>IF($C$32,[1]!obget([1]!obcall("",$C74,"get",[1]!obMake("","int",COLUMN()))),"")</f>
        <v/>
      </c>
      <c r="K74" s="61" t="str">
        <f>IF($C$32,[1]!obget([1]!obcall("",$C74,"get",[1]!obMake("","int",COLUMN()))),"")</f>
        <v/>
      </c>
      <c r="L74" s="61" t="str">
        <f>IF($C$32,[1]!obget([1]!obcall("",$C74,"get",[1]!obMake("","int",COLUMN()))),"")</f>
        <v/>
      </c>
      <c r="M74" s="61" t="str">
        <f>IF($C$32,[1]!obget([1]!obcall("",$C74,"get",[1]!obMake("","int",COLUMN()))),"")</f>
        <v/>
      </c>
      <c r="N74" s="61" t="str">
        <f>IF($C$32,[1]!obget([1]!obcall("",$C74,"get",[1]!obMake("","int",COLUMN()))),"")</f>
        <v/>
      </c>
      <c r="O74" s="61" t="str">
        <f>IF($C$32,[1]!obget([1]!obcall("",$C74,"get",[1]!obMake("","int",COLUMN()))),"")</f>
        <v/>
      </c>
      <c r="P74" s="61" t="str">
        <f>IF($C$32,[1]!obget([1]!obcall("",$C74,"get",[1]!obMake("","int",COLUMN()))),"")</f>
        <v/>
      </c>
      <c r="Q74" s="61" t="str">
        <f>IF($C$32,[1]!obget([1]!obcall("",$C74,"get",[1]!obMake("","int",COLUMN()))),"")</f>
        <v/>
      </c>
      <c r="R74" s="61" t="str">
        <f>IF($C$32,[1]!obget([1]!obcall("",$C74,"get",[1]!obMake("","int",COLUMN()))),"")</f>
        <v/>
      </c>
      <c r="S74" s="61" t="str">
        <f>IF($C$32,[1]!obget([1]!obcall("",$C74,"get",[1]!obMake("","int",COLUMN()))),"")</f>
        <v/>
      </c>
      <c r="T74" s="50"/>
      <c r="U74" s="50"/>
      <c r="V74" s="50"/>
      <c r="W74" s="50"/>
      <c r="X74" s="50"/>
      <c r="AH74" s="36"/>
      <c r="AI74" s="36"/>
      <c r="IW74" s="50"/>
      <c r="IX74" s="50"/>
    </row>
    <row r="75" spans="1:258" ht="11.85" customHeight="1" x14ac:dyDescent="0.3">
      <c r="A75" s="50" t="str">
        <f t="shared" si="3"/>
        <v/>
      </c>
      <c r="B75" s="50" t="str">
        <f t="shared" si="4"/>
        <v/>
      </c>
      <c r="C75" s="50" t="str">
        <f>IF($C$32,[1]!obMake("RVSwaption"&amp;ROW(),obLibs&amp;"net.finmath.montecarlo.RandomVariable",[1]!obcall("",$C$23,"getInitialMargin",[1]!obMake("","double",$B75),LIBORMarketModel!$J$15,[1]!obMake("","String","EUR"),[1]!obcall("SensitivityMode",$B$7&amp;"$SensitivityMode","valueOf",[1]!obMake("","String",$D$37)),$B$27:$D$27)),"")</f>
        <v/>
      </c>
      <c r="D75" s="94" t="str">
        <f>IF($C$32,[1]!obget([1]!obcall("",$C75,"getAverage")),"")</f>
        <v/>
      </c>
      <c r="E75" s="72" t="str">
        <f>IF(AND($C$31,$F$28&gt;=$B75),[1]!obget([1]!obcall("",[1]!obcall("",$C$23,"getInitialMargin",[1]!obMake("","double",$B75),LIBORMarketModel!$J$15,[1]!obMake("","String","EUR"),[1]!obcall("SensitivityMode",$B$7&amp;"$SensitivityMode","valueOf",[1]!obMake("","String",E$37)),$B$27:$D$27),"getAverage")),"")</f>
        <v/>
      </c>
      <c r="F75" s="72" t="str">
        <f>IF(AND($C$30,$F$28&gt;=$B75),[1]!obget([1]!obcall("",[1]!obcall("",$C$23,"getInitialMargin",[1]!obMake("","double",$B75),LIBORMarketModel!$J$15,[1]!obMake("","String","EUR"),[1]!obcall("SensitivityMode",$B$7&amp;"$SensitivityMode","valueOf",[1]!obMake("","String",F$37)),$B$27:$D$27),"getAverage")),"")</f>
        <v/>
      </c>
      <c r="G75" s="74" t="str">
        <f>IF($C$32,[1]!obget([1]!obcall("",$C75,"getQuantile",[1]!obMake("","double",G$37))),"")</f>
        <v/>
      </c>
      <c r="H75" s="74" t="str">
        <f>IF($C$32,[1]!obget([1]!obcall("",$C75,"getQuantile",[1]!obMake("","double",H$37))),"")</f>
        <v/>
      </c>
      <c r="I75" s="74" t="str">
        <f>IF($C$32,[1]!obget([1]!obcall("",$C75,"get",[1]!obMake("","int",COLUMN()))),"")</f>
        <v/>
      </c>
      <c r="J75" s="61" t="str">
        <f>IF($C$32,[1]!obget([1]!obcall("",$C75,"get",[1]!obMake("","int",COLUMN()))),"")</f>
        <v/>
      </c>
      <c r="K75" s="61" t="str">
        <f>IF($C$32,[1]!obget([1]!obcall("",$C75,"get",[1]!obMake("","int",COLUMN()))),"")</f>
        <v/>
      </c>
      <c r="L75" s="61" t="str">
        <f>IF($C$32,[1]!obget([1]!obcall("",$C75,"get",[1]!obMake("","int",COLUMN()))),"")</f>
        <v/>
      </c>
      <c r="M75" s="61" t="str">
        <f>IF($C$32,[1]!obget([1]!obcall("",$C75,"get",[1]!obMake("","int",COLUMN()))),"")</f>
        <v/>
      </c>
      <c r="N75" s="61" t="str">
        <f>IF($C$32,[1]!obget([1]!obcall("",$C75,"get",[1]!obMake("","int",COLUMN()))),"")</f>
        <v/>
      </c>
      <c r="O75" s="61" t="str">
        <f>IF($C$32,[1]!obget([1]!obcall("",$C75,"get",[1]!obMake("","int",COLUMN()))),"")</f>
        <v/>
      </c>
      <c r="P75" s="61" t="str">
        <f>IF($C$32,[1]!obget([1]!obcall("",$C75,"get",[1]!obMake("","int",COLUMN()))),"")</f>
        <v/>
      </c>
      <c r="Q75" s="61" t="str">
        <f>IF($C$32,[1]!obget([1]!obcall("",$C75,"get",[1]!obMake("","int",COLUMN()))),"")</f>
        <v/>
      </c>
      <c r="R75" s="61" t="str">
        <f>IF($C$32,[1]!obget([1]!obcall("",$C75,"get",[1]!obMake("","int",COLUMN()))),"")</f>
        <v/>
      </c>
      <c r="S75" s="61" t="str">
        <f>IF($C$32,[1]!obget([1]!obcall("",$C75,"get",[1]!obMake("","int",COLUMN()))),"")</f>
        <v/>
      </c>
      <c r="T75" s="50"/>
      <c r="U75" s="50"/>
      <c r="V75" s="50"/>
      <c r="W75" s="50"/>
      <c r="X75" s="50"/>
      <c r="AH75" s="36"/>
      <c r="AI75" s="36"/>
      <c r="IW75" s="50"/>
      <c r="IX75" s="50"/>
    </row>
    <row r="76" spans="1:258" ht="11.85" customHeight="1" x14ac:dyDescent="0.3">
      <c r="A76" s="50" t="str">
        <f t="shared" si="3"/>
        <v/>
      </c>
      <c r="B76" s="50" t="str">
        <f t="shared" si="4"/>
        <v/>
      </c>
      <c r="C76" s="50" t="str">
        <f>IF($C$32,[1]!obMake("RVSwaption"&amp;ROW(),obLibs&amp;"net.finmath.montecarlo.RandomVariable",[1]!obcall("",$C$23,"getInitialMargin",[1]!obMake("","double",$B76),LIBORMarketModel!$J$15,[1]!obMake("","String","EUR"),[1]!obcall("SensitivityMode",$B$7&amp;"$SensitivityMode","valueOf",[1]!obMake("","String",$D$37)),$B$27:$D$27)),"")</f>
        <v/>
      </c>
      <c r="D76" s="94" t="str">
        <f>IF($C$32,[1]!obget([1]!obcall("",$C76,"getAverage")),"")</f>
        <v/>
      </c>
      <c r="E76" s="72" t="str">
        <f>IF(AND($C$31,$F$28&gt;=$B76),[1]!obget([1]!obcall("",[1]!obcall("",$C$23,"getInitialMargin",[1]!obMake("","double",$B76),LIBORMarketModel!$J$15,[1]!obMake("","String","EUR"),[1]!obcall("SensitivityMode",$B$7&amp;"$SensitivityMode","valueOf",[1]!obMake("","String",E$37)),$B$27:$D$27),"getAverage")),"")</f>
        <v/>
      </c>
      <c r="F76" s="72" t="str">
        <f>IF(AND($C$30,$F$28&gt;=$B76),[1]!obget([1]!obcall("",[1]!obcall("",$C$23,"getInitialMargin",[1]!obMake("","double",$B76),LIBORMarketModel!$J$15,[1]!obMake("","String","EUR"),[1]!obcall("SensitivityMode",$B$7&amp;"$SensitivityMode","valueOf",[1]!obMake("","String",F$37)),$B$27:$D$27),"getAverage")),"")</f>
        <v/>
      </c>
      <c r="G76" s="74" t="str">
        <f>IF($C$32,[1]!obget([1]!obcall("",$C76,"getQuantile",[1]!obMake("","double",G$37))),"")</f>
        <v/>
      </c>
      <c r="H76" s="74" t="str">
        <f>IF($C$32,[1]!obget([1]!obcall("",$C76,"getQuantile",[1]!obMake("","double",H$37))),"")</f>
        <v/>
      </c>
      <c r="I76" s="74" t="str">
        <f>IF($C$32,[1]!obget([1]!obcall("",$C76,"get",[1]!obMake("","int",COLUMN()))),"")</f>
        <v/>
      </c>
      <c r="J76" s="61" t="str">
        <f>IF($C$32,[1]!obget([1]!obcall("",$C76,"get",[1]!obMake("","int",COLUMN()))),"")</f>
        <v/>
      </c>
      <c r="K76" s="61" t="str">
        <f>IF($C$32,[1]!obget([1]!obcall("",$C76,"get",[1]!obMake("","int",COLUMN()))),"")</f>
        <v/>
      </c>
      <c r="L76" s="61" t="str">
        <f>IF($C$32,[1]!obget([1]!obcall("",$C76,"get",[1]!obMake("","int",COLUMN()))),"")</f>
        <v/>
      </c>
      <c r="M76" s="61" t="str">
        <f>IF($C$32,[1]!obget([1]!obcall("",$C76,"get",[1]!obMake("","int",COLUMN()))),"")</f>
        <v/>
      </c>
      <c r="N76" s="61" t="str">
        <f>IF($C$32,[1]!obget([1]!obcall("",$C76,"get",[1]!obMake("","int",COLUMN()))),"")</f>
        <v/>
      </c>
      <c r="O76" s="61" t="str">
        <f>IF($C$32,[1]!obget([1]!obcall("",$C76,"get",[1]!obMake("","int",COLUMN()))),"")</f>
        <v/>
      </c>
      <c r="P76" s="61" t="str">
        <f>IF($C$32,[1]!obget([1]!obcall("",$C76,"get",[1]!obMake("","int",COLUMN()))),"")</f>
        <v/>
      </c>
      <c r="Q76" s="61" t="str">
        <f>IF($C$32,[1]!obget([1]!obcall("",$C76,"get",[1]!obMake("","int",COLUMN()))),"")</f>
        <v/>
      </c>
      <c r="R76" s="61" t="str">
        <f>IF($C$32,[1]!obget([1]!obcall("",$C76,"get",[1]!obMake("","int",COLUMN()))),"")</f>
        <v/>
      </c>
      <c r="S76" s="61" t="str">
        <f>IF($C$32,[1]!obget([1]!obcall("",$C76,"get",[1]!obMake("","int",COLUMN()))),"")</f>
        <v/>
      </c>
      <c r="T76" s="50"/>
      <c r="U76" s="50"/>
      <c r="V76" s="50"/>
      <c r="W76" s="50"/>
      <c r="X76" s="50"/>
      <c r="AH76" s="36"/>
      <c r="AI76" s="36"/>
      <c r="IW76" s="50"/>
      <c r="IX76" s="50"/>
    </row>
    <row r="77" spans="1:258" ht="11.85" customHeight="1" x14ac:dyDescent="0.3">
      <c r="A77" s="50" t="str">
        <f t="shared" si="3"/>
        <v/>
      </c>
      <c r="B77" s="50" t="str">
        <f t="shared" si="4"/>
        <v/>
      </c>
      <c r="C77" s="50" t="str">
        <f>IF($C$32,[1]!obMake("RVSwaption"&amp;ROW(),obLibs&amp;"net.finmath.montecarlo.RandomVariable",[1]!obcall("",$C$23,"getInitialMargin",[1]!obMake("","double",$B77),LIBORMarketModel!$J$15,[1]!obMake("","String","EUR"),[1]!obcall("SensitivityMode",$B$7&amp;"$SensitivityMode","valueOf",[1]!obMake("","String",$D$37)),$B$27:$D$27)),"")</f>
        <v/>
      </c>
      <c r="D77" s="94" t="str">
        <f>IF($C$32,[1]!obget([1]!obcall("",$C77,"getAverage")),"")</f>
        <v/>
      </c>
      <c r="E77" s="72" t="str">
        <f>IF(AND($C$31,$F$28&gt;=$B77),[1]!obget([1]!obcall("",[1]!obcall("",$C$23,"getInitialMargin",[1]!obMake("","double",$B77),LIBORMarketModel!$J$15,[1]!obMake("","String","EUR"),[1]!obcall("SensitivityMode",$B$7&amp;"$SensitivityMode","valueOf",[1]!obMake("","String",E$37)),$B$27:$D$27),"getAverage")),"")</f>
        <v/>
      </c>
      <c r="F77" s="72" t="str">
        <f>IF(AND($C$30,$F$28&gt;=$B77),[1]!obget([1]!obcall("",[1]!obcall("",$C$23,"getInitialMargin",[1]!obMake("","double",$B77),LIBORMarketModel!$J$15,[1]!obMake("","String","EUR"),[1]!obcall("SensitivityMode",$B$7&amp;"$SensitivityMode","valueOf",[1]!obMake("","String",F$37)),$B$27:$D$27),"getAverage")),"")</f>
        <v/>
      </c>
      <c r="G77" s="74" t="str">
        <f>IF($C$32,[1]!obget([1]!obcall("",$C77,"getQuantile",[1]!obMake("","double",G$37))),"")</f>
        <v/>
      </c>
      <c r="H77" s="74" t="str">
        <f>IF($C$32,[1]!obget([1]!obcall("",$C77,"getQuantile",[1]!obMake("","double",H$37))),"")</f>
        <v/>
      </c>
      <c r="I77" s="74" t="str">
        <f>IF($C$32,[1]!obget([1]!obcall("",$C77,"get",[1]!obMake("","int",COLUMN()))),"")</f>
        <v/>
      </c>
      <c r="J77" s="61" t="str">
        <f>IF($C$32,[1]!obget([1]!obcall("",$C77,"get",[1]!obMake("","int",COLUMN()))),"")</f>
        <v/>
      </c>
      <c r="K77" s="61" t="str">
        <f>IF($C$32,[1]!obget([1]!obcall("",$C77,"get",[1]!obMake("","int",COLUMN()))),"")</f>
        <v/>
      </c>
      <c r="L77" s="61" t="str">
        <f>IF($C$32,[1]!obget([1]!obcall("",$C77,"get",[1]!obMake("","int",COLUMN()))),"")</f>
        <v/>
      </c>
      <c r="M77" s="61" t="str">
        <f>IF($C$32,[1]!obget([1]!obcall("",$C77,"get",[1]!obMake("","int",COLUMN()))),"")</f>
        <v/>
      </c>
      <c r="N77" s="61" t="str">
        <f>IF($C$32,[1]!obget([1]!obcall("",$C77,"get",[1]!obMake("","int",COLUMN()))),"")</f>
        <v/>
      </c>
      <c r="O77" s="61" t="str">
        <f>IF($C$32,[1]!obget([1]!obcall("",$C77,"get",[1]!obMake("","int",COLUMN()))),"")</f>
        <v/>
      </c>
      <c r="P77" s="61" t="str">
        <f>IF($C$32,[1]!obget([1]!obcall("",$C77,"get",[1]!obMake("","int",COLUMN()))),"")</f>
        <v/>
      </c>
      <c r="Q77" s="61" t="str">
        <f>IF($C$32,[1]!obget([1]!obcall("",$C77,"get",[1]!obMake("","int",COLUMN()))),"")</f>
        <v/>
      </c>
      <c r="R77" s="61" t="str">
        <f>IF($C$32,[1]!obget([1]!obcall("",$C77,"get",[1]!obMake("","int",COLUMN()))),"")</f>
        <v/>
      </c>
      <c r="S77" s="61" t="str">
        <f>IF($C$32,[1]!obget([1]!obcall("",$C77,"get",[1]!obMake("","int",COLUMN()))),"")</f>
        <v/>
      </c>
      <c r="T77" s="50"/>
      <c r="U77" s="50"/>
      <c r="V77" s="50"/>
      <c r="W77" s="50"/>
      <c r="X77" s="50"/>
      <c r="AH77" s="36"/>
      <c r="AI77" s="36"/>
      <c r="IW77" s="50"/>
      <c r="IX77" s="50"/>
    </row>
    <row r="78" spans="1:258" ht="11.85" customHeight="1" x14ac:dyDescent="0.3">
      <c r="A78" s="50" t="str">
        <f t="shared" si="3"/>
        <v/>
      </c>
      <c r="B78" s="50" t="str">
        <f t="shared" si="4"/>
        <v/>
      </c>
      <c r="C78" s="50" t="str">
        <f>IF($C$32,[1]!obMake("RVSwaption"&amp;ROW(),obLibs&amp;"net.finmath.montecarlo.RandomVariable",[1]!obcall("",$C$23,"getInitialMargin",[1]!obMake("","double",$B78),LIBORMarketModel!$J$15,[1]!obMake("","String","EUR"),[1]!obcall("SensitivityMode",$B$7&amp;"$SensitivityMode","valueOf",[1]!obMake("","String",$D$37)),$B$27:$D$27)),"")</f>
        <v/>
      </c>
      <c r="D78" s="94" t="str">
        <f>IF($C$32,[1]!obget([1]!obcall("",$C78,"getAverage")),"")</f>
        <v/>
      </c>
      <c r="E78" s="72" t="str">
        <f>IF(AND($C$31,$F$28&gt;=$B78),[1]!obget([1]!obcall("",[1]!obcall("",$C$23,"getInitialMargin",[1]!obMake("","double",$B78),LIBORMarketModel!$J$15,[1]!obMake("","String","EUR"),[1]!obcall("SensitivityMode",$B$7&amp;"$SensitivityMode","valueOf",[1]!obMake("","String",E$37)),$B$27:$D$27),"getAverage")),"")</f>
        <v/>
      </c>
      <c r="F78" s="72" t="str">
        <f>IF(AND($C$30,$F$28&gt;=$B78),[1]!obget([1]!obcall("",[1]!obcall("",$C$23,"getInitialMargin",[1]!obMake("","double",$B78),LIBORMarketModel!$J$15,[1]!obMake("","String","EUR"),[1]!obcall("SensitivityMode",$B$7&amp;"$SensitivityMode","valueOf",[1]!obMake("","String",F$37)),$B$27:$D$27),"getAverage")),"")</f>
        <v/>
      </c>
      <c r="G78" s="74" t="str">
        <f>IF($C$32,[1]!obget([1]!obcall("",$C78,"getQuantile",[1]!obMake("","double",G$37))),"")</f>
        <v/>
      </c>
      <c r="H78" s="74" t="str">
        <f>IF($C$32,[1]!obget([1]!obcall("",$C78,"getQuantile",[1]!obMake("","double",H$37))),"")</f>
        <v/>
      </c>
      <c r="I78" s="74" t="str">
        <f>IF($C$32,[1]!obget([1]!obcall("",$C78,"get",[1]!obMake("","int",COLUMN()))),"")</f>
        <v/>
      </c>
      <c r="J78" s="61" t="str">
        <f>IF($C$32,[1]!obget([1]!obcall("",$C78,"get",[1]!obMake("","int",COLUMN()))),"")</f>
        <v/>
      </c>
      <c r="K78" s="61" t="str">
        <f>IF($C$32,[1]!obget([1]!obcall("",$C78,"get",[1]!obMake("","int",COLUMN()))),"")</f>
        <v/>
      </c>
      <c r="L78" s="61" t="str">
        <f>IF($C$32,[1]!obget([1]!obcall("",$C78,"get",[1]!obMake("","int",COLUMN()))),"")</f>
        <v/>
      </c>
      <c r="M78" s="61" t="str">
        <f>IF($C$32,[1]!obget([1]!obcall("",$C78,"get",[1]!obMake("","int",COLUMN()))),"")</f>
        <v/>
      </c>
      <c r="N78" s="61" t="str">
        <f>IF($C$32,[1]!obget([1]!obcall("",$C78,"get",[1]!obMake("","int",COLUMN()))),"")</f>
        <v/>
      </c>
      <c r="O78" s="61" t="str">
        <f>IF($C$32,[1]!obget([1]!obcall("",$C78,"get",[1]!obMake("","int",COLUMN()))),"")</f>
        <v/>
      </c>
      <c r="P78" s="61" t="str">
        <f>IF($C$32,[1]!obget([1]!obcall("",$C78,"get",[1]!obMake("","int",COLUMN()))),"")</f>
        <v/>
      </c>
      <c r="Q78" s="61" t="str">
        <f>IF($C$32,[1]!obget([1]!obcall("",$C78,"get",[1]!obMake("","int",COLUMN()))),"")</f>
        <v/>
      </c>
      <c r="R78" s="61" t="str">
        <f>IF($C$32,[1]!obget([1]!obcall("",$C78,"get",[1]!obMake("","int",COLUMN()))),"")</f>
        <v/>
      </c>
      <c r="S78" s="61" t="str">
        <f>IF($C$32,[1]!obget([1]!obcall("",$C78,"get",[1]!obMake("","int",COLUMN()))),"")</f>
        <v/>
      </c>
      <c r="T78" s="50"/>
      <c r="U78" s="50"/>
      <c r="V78" s="50"/>
      <c r="W78" s="50"/>
      <c r="X78" s="50"/>
      <c r="AH78" s="36"/>
      <c r="AI78" s="36"/>
      <c r="IW78" s="50"/>
      <c r="IX78" s="50"/>
    </row>
    <row r="79" spans="1:258" ht="11.85" customHeight="1" x14ac:dyDescent="0.3">
      <c r="A79" s="50" t="str">
        <f t="shared" si="3"/>
        <v/>
      </c>
      <c r="B79" s="50" t="str">
        <f t="shared" si="4"/>
        <v/>
      </c>
      <c r="C79" s="50" t="str">
        <f>IF($C$32,[1]!obMake("RVSwaption"&amp;ROW(),obLibs&amp;"net.finmath.montecarlo.RandomVariable",[1]!obcall("",$C$23,"getInitialMargin",[1]!obMake("","double",$B79),LIBORMarketModel!$J$15,[1]!obMake("","String","EUR"),[1]!obcall("SensitivityMode",$B$7&amp;"$SensitivityMode","valueOf",[1]!obMake("","String",$D$37)),$B$27:$D$27)),"")</f>
        <v/>
      </c>
      <c r="D79" s="94" t="str">
        <f>IF($C$32,[1]!obget([1]!obcall("",$C79,"getAverage")),"")</f>
        <v/>
      </c>
      <c r="E79" s="72" t="str">
        <f>IF(AND($C$31,$F$28&gt;=$B79),[1]!obget([1]!obcall("",[1]!obcall("",$C$23,"getInitialMargin",[1]!obMake("","double",$B79),LIBORMarketModel!$J$15,[1]!obMake("","String","EUR"),[1]!obcall("SensitivityMode",$B$7&amp;"$SensitivityMode","valueOf",[1]!obMake("","String",E$37)),$B$27:$D$27),"getAverage")),"")</f>
        <v/>
      </c>
      <c r="F79" s="72" t="str">
        <f>IF(AND($C$30,$F$28&gt;=$B79),[1]!obget([1]!obcall("",[1]!obcall("",$C$23,"getInitialMargin",[1]!obMake("","double",$B79),LIBORMarketModel!$J$15,[1]!obMake("","String","EUR"),[1]!obcall("SensitivityMode",$B$7&amp;"$SensitivityMode","valueOf",[1]!obMake("","String",F$37)),$B$27:$D$27),"getAverage")),"")</f>
        <v/>
      </c>
      <c r="G79" s="74" t="str">
        <f>IF($C$32,[1]!obget([1]!obcall("",$C79,"getQuantile",[1]!obMake("","double",G$37))),"")</f>
        <v/>
      </c>
      <c r="H79" s="74" t="str">
        <f>IF($C$32,[1]!obget([1]!obcall("",$C79,"getQuantile",[1]!obMake("","double",H$37))),"")</f>
        <v/>
      </c>
      <c r="I79" s="74" t="str">
        <f>IF($C$32,[1]!obget([1]!obcall("",$C79,"get",[1]!obMake("","int",COLUMN()))),"")</f>
        <v/>
      </c>
      <c r="J79" s="61" t="str">
        <f>IF($C$32,[1]!obget([1]!obcall("",$C79,"get",[1]!obMake("","int",COLUMN()))),"")</f>
        <v/>
      </c>
      <c r="K79" s="61" t="str">
        <f>IF($C$32,[1]!obget([1]!obcall("",$C79,"get",[1]!obMake("","int",COLUMN()))),"")</f>
        <v/>
      </c>
      <c r="L79" s="61" t="str">
        <f>IF($C$32,[1]!obget([1]!obcall("",$C79,"get",[1]!obMake("","int",COLUMN()))),"")</f>
        <v/>
      </c>
      <c r="M79" s="61" t="str">
        <f>IF($C$32,[1]!obget([1]!obcall("",$C79,"get",[1]!obMake("","int",COLUMN()))),"")</f>
        <v/>
      </c>
      <c r="N79" s="61" t="str">
        <f>IF($C$32,[1]!obget([1]!obcall("",$C79,"get",[1]!obMake("","int",COLUMN()))),"")</f>
        <v/>
      </c>
      <c r="O79" s="61" t="str">
        <f>IF($C$32,[1]!obget([1]!obcall("",$C79,"get",[1]!obMake("","int",COLUMN()))),"")</f>
        <v/>
      </c>
      <c r="P79" s="61" t="str">
        <f>IF($C$32,[1]!obget([1]!obcall("",$C79,"get",[1]!obMake("","int",COLUMN()))),"")</f>
        <v/>
      </c>
      <c r="Q79" s="61" t="str">
        <f>IF($C$32,[1]!obget([1]!obcall("",$C79,"get",[1]!obMake("","int",COLUMN()))),"")</f>
        <v/>
      </c>
      <c r="R79" s="61" t="str">
        <f>IF($C$32,[1]!obget([1]!obcall("",$C79,"get",[1]!obMake("","int",COLUMN()))),"")</f>
        <v/>
      </c>
      <c r="S79" s="61" t="str">
        <f>IF($C$32,[1]!obget([1]!obcall("",$C79,"get",[1]!obMake("","int",COLUMN()))),"")</f>
        <v/>
      </c>
      <c r="T79" s="50"/>
      <c r="U79" s="50"/>
      <c r="V79" s="50"/>
      <c r="W79" s="50"/>
      <c r="X79" s="50"/>
      <c r="AH79" s="36"/>
      <c r="AI79" s="36"/>
      <c r="IW79" s="50"/>
      <c r="IX79" s="50"/>
    </row>
    <row r="80" spans="1:258" ht="11.85" customHeight="1" x14ac:dyDescent="0.3">
      <c r="A80" s="50" t="str">
        <f t="shared" si="3"/>
        <v/>
      </c>
      <c r="B80" s="50" t="str">
        <f t="shared" si="4"/>
        <v/>
      </c>
      <c r="C80" s="50" t="str">
        <f>IF($C$32,[1]!obMake("RVSwaption"&amp;ROW(),obLibs&amp;"net.finmath.montecarlo.RandomVariable",[1]!obcall("",$C$23,"getInitialMargin",[1]!obMake("","double",$B80),LIBORMarketModel!$J$15,[1]!obMake("","String","EUR"),[1]!obcall("SensitivityMode",$B$7&amp;"$SensitivityMode","valueOf",[1]!obMake("","String",$D$37)),$B$27:$D$27)),"")</f>
        <v/>
      </c>
      <c r="D80" s="94" t="str">
        <f>IF($C$32,[1]!obget([1]!obcall("",$C80,"getAverage")),"")</f>
        <v/>
      </c>
      <c r="E80" s="72" t="str">
        <f>IF(AND($C$31,$F$28&gt;=$B80),[1]!obget([1]!obcall("",[1]!obcall("",$C$23,"getInitialMargin",[1]!obMake("","double",$B80),LIBORMarketModel!$J$15,[1]!obMake("","String","EUR"),[1]!obcall("SensitivityMode",$B$7&amp;"$SensitivityMode","valueOf",[1]!obMake("","String",E$37)),$B$27:$D$27),"getAverage")),"")</f>
        <v/>
      </c>
      <c r="F80" s="72" t="str">
        <f>IF(AND($C$30,$F$28&gt;=$B80),[1]!obget([1]!obcall("",[1]!obcall("",$C$23,"getInitialMargin",[1]!obMake("","double",$B80),LIBORMarketModel!$J$15,[1]!obMake("","String","EUR"),[1]!obcall("SensitivityMode",$B$7&amp;"$SensitivityMode","valueOf",[1]!obMake("","String",F$37)),$B$27:$D$27),"getAverage")),"")</f>
        <v/>
      </c>
      <c r="G80" s="74" t="str">
        <f>IF($C$32,[1]!obget([1]!obcall("",$C80,"getQuantile",[1]!obMake("","double",G$37))),"")</f>
        <v/>
      </c>
      <c r="H80" s="74" t="str">
        <f>IF($C$32,[1]!obget([1]!obcall("",$C80,"getQuantile",[1]!obMake("","double",H$37))),"")</f>
        <v/>
      </c>
      <c r="I80" s="74" t="str">
        <f>IF($C$32,[1]!obget([1]!obcall("",$C80,"get",[1]!obMake("","int",COLUMN()))),"")</f>
        <v/>
      </c>
      <c r="J80" s="61" t="str">
        <f>IF($C$32,[1]!obget([1]!obcall("",$C80,"get",[1]!obMake("","int",COLUMN()))),"")</f>
        <v/>
      </c>
      <c r="K80" s="61" t="str">
        <f>IF($C$32,[1]!obget([1]!obcall("",$C80,"get",[1]!obMake("","int",COLUMN()))),"")</f>
        <v/>
      </c>
      <c r="L80" s="61" t="str">
        <f>IF($C$32,[1]!obget([1]!obcall("",$C80,"get",[1]!obMake("","int",COLUMN()))),"")</f>
        <v/>
      </c>
      <c r="M80" s="61" t="str">
        <f>IF($C$32,[1]!obget([1]!obcall("",$C80,"get",[1]!obMake("","int",COLUMN()))),"")</f>
        <v/>
      </c>
      <c r="N80" s="61" t="str">
        <f>IF($C$32,[1]!obget([1]!obcall("",$C80,"get",[1]!obMake("","int",COLUMN()))),"")</f>
        <v/>
      </c>
      <c r="O80" s="61" t="str">
        <f>IF($C$32,[1]!obget([1]!obcall("",$C80,"get",[1]!obMake("","int",COLUMN()))),"")</f>
        <v/>
      </c>
      <c r="P80" s="61" t="str">
        <f>IF($C$32,[1]!obget([1]!obcall("",$C80,"get",[1]!obMake("","int",COLUMN()))),"")</f>
        <v/>
      </c>
      <c r="Q80" s="61" t="str">
        <f>IF($C$32,[1]!obget([1]!obcall("",$C80,"get",[1]!obMake("","int",COLUMN()))),"")</f>
        <v/>
      </c>
      <c r="R80" s="61" t="str">
        <f>IF($C$32,[1]!obget([1]!obcall("",$C80,"get",[1]!obMake("","int",COLUMN()))),"")</f>
        <v/>
      </c>
      <c r="S80" s="61" t="str">
        <f>IF($C$32,[1]!obget([1]!obcall("",$C80,"get",[1]!obMake("","int",COLUMN()))),"")</f>
        <v/>
      </c>
      <c r="T80" s="50"/>
      <c r="U80" s="50"/>
      <c r="V80" s="50"/>
      <c r="W80" s="50"/>
      <c r="X80" s="50"/>
      <c r="AH80" s="36"/>
      <c r="AI80" s="36"/>
      <c r="IW80" s="50"/>
      <c r="IX80" s="50"/>
    </row>
    <row r="81" spans="1:258" ht="11.85" customHeight="1" x14ac:dyDescent="0.3">
      <c r="A81" s="50" t="str">
        <f t="shared" si="3"/>
        <v/>
      </c>
      <c r="B81" s="50" t="str">
        <f t="shared" si="4"/>
        <v/>
      </c>
      <c r="C81" s="50" t="str">
        <f>IF($C$32,[1]!obMake("RVSwaption"&amp;ROW(),obLibs&amp;"net.finmath.montecarlo.RandomVariable",[1]!obcall("",$C$23,"getInitialMargin",[1]!obMake("","double",$B81),LIBORMarketModel!$J$15,[1]!obMake("","String","EUR"),[1]!obcall("SensitivityMode",$B$7&amp;"$SensitivityMode","valueOf",[1]!obMake("","String",$D$37)),$B$27:$D$27)),"")</f>
        <v/>
      </c>
      <c r="D81" s="94" t="str">
        <f>IF($C$32,[1]!obget([1]!obcall("",$C81,"getAverage")),"")</f>
        <v/>
      </c>
      <c r="E81" s="72" t="str">
        <f>IF(AND($C$31,$F$28&gt;=$B81),[1]!obget([1]!obcall("",[1]!obcall("",$C$23,"getInitialMargin",[1]!obMake("","double",$B81),LIBORMarketModel!$J$15,[1]!obMake("","String","EUR"),[1]!obcall("SensitivityMode",$B$7&amp;"$SensitivityMode","valueOf",[1]!obMake("","String",E$37)),$B$27:$D$27),"getAverage")),"")</f>
        <v/>
      </c>
      <c r="F81" s="72" t="str">
        <f>IF(AND($C$30,$F$28&gt;=$B81),[1]!obget([1]!obcall("",[1]!obcall("",$C$23,"getInitialMargin",[1]!obMake("","double",$B81),LIBORMarketModel!$J$15,[1]!obMake("","String","EUR"),[1]!obcall("SensitivityMode",$B$7&amp;"$SensitivityMode","valueOf",[1]!obMake("","String",F$37)),$B$27:$D$27),"getAverage")),"")</f>
        <v/>
      </c>
      <c r="G81" s="74" t="str">
        <f>IF($C$32,[1]!obget([1]!obcall("",$C81,"getQuantile",[1]!obMake("","double",G$37))),"")</f>
        <v/>
      </c>
      <c r="H81" s="74" t="str">
        <f>IF($C$32,[1]!obget([1]!obcall("",$C81,"getQuantile",[1]!obMake("","double",H$37))),"")</f>
        <v/>
      </c>
      <c r="I81" s="74" t="str">
        <f>IF($C$32,[1]!obget([1]!obcall("",$C81,"get",[1]!obMake("","int",COLUMN()))),"")</f>
        <v/>
      </c>
      <c r="J81" s="61" t="str">
        <f>IF($C$32,[1]!obget([1]!obcall("",$C81,"get",[1]!obMake("","int",COLUMN()))),"")</f>
        <v/>
      </c>
      <c r="K81" s="61" t="str">
        <f>IF($C$32,[1]!obget([1]!obcall("",$C81,"get",[1]!obMake("","int",COLUMN()))),"")</f>
        <v/>
      </c>
      <c r="L81" s="61" t="str">
        <f>IF($C$32,[1]!obget([1]!obcall("",$C81,"get",[1]!obMake("","int",COLUMN()))),"")</f>
        <v/>
      </c>
      <c r="M81" s="61" t="str">
        <f>IF($C$32,[1]!obget([1]!obcall("",$C81,"get",[1]!obMake("","int",COLUMN()))),"")</f>
        <v/>
      </c>
      <c r="N81" s="61" t="str">
        <f>IF($C$32,[1]!obget([1]!obcall("",$C81,"get",[1]!obMake("","int",COLUMN()))),"")</f>
        <v/>
      </c>
      <c r="O81" s="61" t="str">
        <f>IF($C$32,[1]!obget([1]!obcall("",$C81,"get",[1]!obMake("","int",COLUMN()))),"")</f>
        <v/>
      </c>
      <c r="P81" s="61" t="str">
        <f>IF($C$32,[1]!obget([1]!obcall("",$C81,"get",[1]!obMake("","int",COLUMN()))),"")</f>
        <v/>
      </c>
      <c r="Q81" s="61" t="str">
        <f>IF($C$32,[1]!obget([1]!obcall("",$C81,"get",[1]!obMake("","int",COLUMN()))),"")</f>
        <v/>
      </c>
      <c r="R81" s="61" t="str">
        <f>IF($C$32,[1]!obget([1]!obcall("",$C81,"get",[1]!obMake("","int",COLUMN()))),"")</f>
        <v/>
      </c>
      <c r="S81" s="61" t="str">
        <f>IF($C$32,[1]!obget([1]!obcall("",$C81,"get",[1]!obMake("","int",COLUMN()))),"")</f>
        <v/>
      </c>
      <c r="T81" s="50"/>
      <c r="U81" s="50"/>
      <c r="V81" s="50"/>
      <c r="W81" s="50"/>
      <c r="X81" s="50"/>
      <c r="AH81" s="36"/>
      <c r="AI81" s="36"/>
      <c r="IW81" s="50"/>
      <c r="IX81" s="50"/>
    </row>
    <row r="82" spans="1:258" ht="11.85" customHeight="1" x14ac:dyDescent="0.3">
      <c r="A82" s="50" t="str">
        <f t="shared" si="3"/>
        <v/>
      </c>
      <c r="B82" s="50" t="str">
        <f t="shared" si="4"/>
        <v/>
      </c>
      <c r="C82" s="50" t="str">
        <f>IF($C$32,[1]!obMake("RVSwaption"&amp;ROW(),obLibs&amp;"net.finmath.montecarlo.RandomVariable",[1]!obcall("",$C$23,"getInitialMargin",[1]!obMake("","double",$B82),LIBORMarketModel!$J$15,[1]!obMake("","String","EUR"),[1]!obcall("SensitivityMode",$B$7&amp;"$SensitivityMode","valueOf",[1]!obMake("","String",$D$37)),$B$27:$D$27)),"")</f>
        <v/>
      </c>
      <c r="D82" s="94" t="str">
        <f>IF($C$32,[1]!obget([1]!obcall("",$C82,"getAverage")),"")</f>
        <v/>
      </c>
      <c r="E82" s="72" t="str">
        <f>IF(AND($C$31,$F$28&gt;=$B82),[1]!obget([1]!obcall("",[1]!obcall("",$C$23,"getInitialMargin",[1]!obMake("","double",$B82),LIBORMarketModel!$J$15,[1]!obMake("","String","EUR"),[1]!obcall("SensitivityMode",$B$7&amp;"$SensitivityMode","valueOf",[1]!obMake("","String",E$37)),$B$27:$D$27),"getAverage")),"")</f>
        <v/>
      </c>
      <c r="F82" s="72" t="str">
        <f>IF(AND($C$30,$F$28&gt;=$B82),[1]!obget([1]!obcall("",[1]!obcall("",$C$23,"getInitialMargin",[1]!obMake("","double",$B82),LIBORMarketModel!$J$15,[1]!obMake("","String","EUR"),[1]!obcall("SensitivityMode",$B$7&amp;"$SensitivityMode","valueOf",[1]!obMake("","String",F$37)),$B$27:$D$27),"getAverage")),"")</f>
        <v/>
      </c>
      <c r="G82" s="74" t="str">
        <f>IF($C$32,[1]!obget([1]!obcall("",$C82,"getQuantile",[1]!obMake("","double",G$37))),"")</f>
        <v/>
      </c>
      <c r="H82" s="74" t="str">
        <f>IF($C$32,[1]!obget([1]!obcall("",$C82,"getQuantile",[1]!obMake("","double",H$37))),"")</f>
        <v/>
      </c>
      <c r="I82" s="74" t="str">
        <f>IF($C$32,[1]!obget([1]!obcall("",$C82,"get",[1]!obMake("","int",COLUMN()))),"")</f>
        <v/>
      </c>
      <c r="J82" s="61" t="str">
        <f>IF($C$32,[1]!obget([1]!obcall("",$C82,"get",[1]!obMake("","int",COLUMN()))),"")</f>
        <v/>
      </c>
      <c r="K82" s="61" t="str">
        <f>IF($C$32,[1]!obget([1]!obcall("",$C82,"get",[1]!obMake("","int",COLUMN()))),"")</f>
        <v/>
      </c>
      <c r="L82" s="61" t="str">
        <f>IF($C$32,[1]!obget([1]!obcall("",$C82,"get",[1]!obMake("","int",COLUMN()))),"")</f>
        <v/>
      </c>
      <c r="M82" s="61" t="str">
        <f>IF($C$32,[1]!obget([1]!obcall("",$C82,"get",[1]!obMake("","int",COLUMN()))),"")</f>
        <v/>
      </c>
      <c r="N82" s="61" t="str">
        <f>IF($C$32,[1]!obget([1]!obcall("",$C82,"get",[1]!obMake("","int",COLUMN()))),"")</f>
        <v/>
      </c>
      <c r="O82" s="61" t="str">
        <f>IF($C$32,[1]!obget([1]!obcall("",$C82,"get",[1]!obMake("","int",COLUMN()))),"")</f>
        <v/>
      </c>
      <c r="P82" s="61" t="str">
        <f>IF($C$32,[1]!obget([1]!obcall("",$C82,"get",[1]!obMake("","int",COLUMN()))),"")</f>
        <v/>
      </c>
      <c r="Q82" s="61" t="str">
        <f>IF($C$32,[1]!obget([1]!obcall("",$C82,"get",[1]!obMake("","int",COLUMN()))),"")</f>
        <v/>
      </c>
      <c r="R82" s="61" t="str">
        <f>IF($C$32,[1]!obget([1]!obcall("",$C82,"get",[1]!obMake("","int",COLUMN()))),"")</f>
        <v/>
      </c>
      <c r="S82" s="61" t="str">
        <f>IF($C$32,[1]!obget([1]!obcall("",$C82,"get",[1]!obMake("","int",COLUMN()))),"")</f>
        <v/>
      </c>
      <c r="T82" s="50"/>
      <c r="U82" s="50"/>
      <c r="V82" s="50"/>
      <c r="W82" s="50"/>
      <c r="X82" s="50"/>
      <c r="AH82" s="36"/>
      <c r="AI82" s="36"/>
      <c r="IW82" s="50"/>
      <c r="IX82" s="50"/>
    </row>
    <row r="83" spans="1:258" ht="11.85" customHeight="1" x14ac:dyDescent="0.3">
      <c r="A83" s="50" t="str">
        <f t="shared" si="3"/>
        <v/>
      </c>
      <c r="B83" s="50" t="str">
        <f t="shared" si="4"/>
        <v/>
      </c>
      <c r="C83" s="50" t="str">
        <f>IF($C$32,[1]!obMake("RVSwaption"&amp;ROW(),obLibs&amp;"net.finmath.montecarlo.RandomVariable",[1]!obcall("",$C$23,"getInitialMargin",[1]!obMake("","double",$B83),LIBORMarketModel!$J$15,[1]!obMake("","String","EUR"),[1]!obcall("SensitivityMode",$B$7&amp;"$SensitivityMode","valueOf",[1]!obMake("","String",$D$37)),$B$27:$D$27)),"")</f>
        <v/>
      </c>
      <c r="D83" s="94" t="str">
        <f>IF($C$32,[1]!obget([1]!obcall("",$C83,"getAverage")),"")</f>
        <v/>
      </c>
      <c r="E83" s="72" t="str">
        <f>IF(AND($C$31,$F$28&gt;=$B83),[1]!obget([1]!obcall("",[1]!obcall("",$C$23,"getInitialMargin",[1]!obMake("","double",$B83),LIBORMarketModel!$J$15,[1]!obMake("","String","EUR"),[1]!obcall("SensitivityMode",$B$7&amp;"$SensitivityMode","valueOf",[1]!obMake("","String",E$37)),$B$27:$D$27),"getAverage")),"")</f>
        <v/>
      </c>
      <c r="F83" s="72" t="str">
        <f>IF(AND($C$30,$F$28&gt;=$B83),[1]!obget([1]!obcall("",[1]!obcall("",$C$23,"getInitialMargin",[1]!obMake("","double",$B83),LIBORMarketModel!$J$15,[1]!obMake("","String","EUR"),[1]!obcall("SensitivityMode",$B$7&amp;"$SensitivityMode","valueOf",[1]!obMake("","String",F$37)),$B$27:$D$27),"getAverage")),"")</f>
        <v/>
      </c>
      <c r="G83" s="74" t="str">
        <f>IF($C$32,[1]!obget([1]!obcall("",$C83,"getQuantile",[1]!obMake("","double",G$37))),"")</f>
        <v/>
      </c>
      <c r="H83" s="74" t="str">
        <f>IF($C$32,[1]!obget([1]!obcall("",$C83,"getQuantile",[1]!obMake("","double",H$37))),"")</f>
        <v/>
      </c>
      <c r="I83" s="74" t="str">
        <f>IF($C$32,[1]!obget([1]!obcall("",$C83,"get",[1]!obMake("","int",COLUMN()))),"")</f>
        <v/>
      </c>
      <c r="J83" s="61" t="str">
        <f>IF($C$32,[1]!obget([1]!obcall("",$C83,"get",[1]!obMake("","int",COLUMN()))),"")</f>
        <v/>
      </c>
      <c r="K83" s="61" t="str">
        <f>IF($C$32,[1]!obget([1]!obcall("",$C83,"get",[1]!obMake("","int",COLUMN()))),"")</f>
        <v/>
      </c>
      <c r="L83" s="61" t="str">
        <f>IF($C$32,[1]!obget([1]!obcall("",$C83,"get",[1]!obMake("","int",COLUMN()))),"")</f>
        <v/>
      </c>
      <c r="M83" s="61" t="str">
        <f>IF($C$32,[1]!obget([1]!obcall("",$C83,"get",[1]!obMake("","int",COLUMN()))),"")</f>
        <v/>
      </c>
      <c r="N83" s="61" t="str">
        <f>IF($C$32,[1]!obget([1]!obcall("",$C83,"get",[1]!obMake("","int",COLUMN()))),"")</f>
        <v/>
      </c>
      <c r="O83" s="61" t="str">
        <f>IF($C$32,[1]!obget([1]!obcall("",$C83,"get",[1]!obMake("","int",COLUMN()))),"")</f>
        <v/>
      </c>
      <c r="P83" s="61" t="str">
        <f>IF($C$32,[1]!obget([1]!obcall("",$C83,"get",[1]!obMake("","int",COLUMN()))),"")</f>
        <v/>
      </c>
      <c r="Q83" s="61" t="str">
        <f>IF($C$32,[1]!obget([1]!obcall("",$C83,"get",[1]!obMake("","int",COLUMN()))),"")</f>
        <v/>
      </c>
      <c r="R83" s="61" t="str">
        <f>IF($C$32,[1]!obget([1]!obcall("",$C83,"get",[1]!obMake("","int",COLUMN()))),"")</f>
        <v/>
      </c>
      <c r="S83" s="61" t="str">
        <f>IF($C$32,[1]!obget([1]!obcall("",$C83,"get",[1]!obMake("","int",COLUMN()))),"")</f>
        <v/>
      </c>
      <c r="T83" s="50"/>
      <c r="U83" s="50"/>
      <c r="V83" s="50"/>
      <c r="W83" s="50"/>
      <c r="X83" s="50"/>
      <c r="AH83" s="36"/>
      <c r="AI83" s="36"/>
      <c r="IW83" s="50"/>
      <c r="IX83" s="50"/>
    </row>
    <row r="84" spans="1:258" ht="11.85" customHeight="1" x14ac:dyDescent="0.3">
      <c r="A84" s="50" t="str">
        <f t="shared" si="3"/>
        <v/>
      </c>
      <c r="B84" s="50" t="str">
        <f t="shared" si="4"/>
        <v/>
      </c>
      <c r="C84" s="50" t="str">
        <f>IF($C$32,[1]!obMake("RVSwaption"&amp;ROW(),obLibs&amp;"net.finmath.montecarlo.RandomVariable",[1]!obcall("",$C$23,"getInitialMargin",[1]!obMake("","double",$B84),LIBORMarketModel!$J$15,[1]!obMake("","String","EUR"),[1]!obcall("SensitivityMode",$B$7&amp;"$SensitivityMode","valueOf",[1]!obMake("","String",$D$37)),$B$27:$D$27)),"")</f>
        <v/>
      </c>
      <c r="D84" s="94" t="str">
        <f>IF($C$32,[1]!obget([1]!obcall("",$C84,"getAverage")),"")</f>
        <v/>
      </c>
      <c r="E84" s="72" t="str">
        <f>IF(AND($C$31,$F$28&gt;=$B84),[1]!obget([1]!obcall("",[1]!obcall("",$C$23,"getInitialMargin",[1]!obMake("","double",$B84),LIBORMarketModel!$J$15,[1]!obMake("","String","EUR"),[1]!obcall("SensitivityMode",$B$7&amp;"$SensitivityMode","valueOf",[1]!obMake("","String",E$37)),$B$27:$D$27),"getAverage")),"")</f>
        <v/>
      </c>
      <c r="F84" s="72" t="str">
        <f>IF(AND($C$30,$F$28&gt;=$B84),[1]!obget([1]!obcall("",[1]!obcall("",$C$23,"getInitialMargin",[1]!obMake("","double",$B84),LIBORMarketModel!$J$15,[1]!obMake("","String","EUR"),[1]!obcall("SensitivityMode",$B$7&amp;"$SensitivityMode","valueOf",[1]!obMake("","String",F$37)),$B$27:$D$27),"getAverage")),"")</f>
        <v/>
      </c>
      <c r="G84" s="74" t="str">
        <f>IF($C$32,[1]!obget([1]!obcall("",$C84,"getQuantile",[1]!obMake("","double",G$37))),"")</f>
        <v/>
      </c>
      <c r="H84" s="74" t="str">
        <f>IF($C$32,[1]!obget([1]!obcall("",$C84,"getQuantile",[1]!obMake("","double",H$37))),"")</f>
        <v/>
      </c>
      <c r="I84" s="74" t="str">
        <f>IF($C$32,[1]!obget([1]!obcall("",$C84,"get",[1]!obMake("","int",COLUMN()))),"")</f>
        <v/>
      </c>
      <c r="J84" s="61" t="str">
        <f>IF($C$32,[1]!obget([1]!obcall("",$C84,"get",[1]!obMake("","int",COLUMN()))),"")</f>
        <v/>
      </c>
      <c r="K84" s="61" t="str">
        <f>IF($C$32,[1]!obget([1]!obcall("",$C84,"get",[1]!obMake("","int",COLUMN()))),"")</f>
        <v/>
      </c>
      <c r="L84" s="61" t="str">
        <f>IF($C$32,[1]!obget([1]!obcall("",$C84,"get",[1]!obMake("","int",COLUMN()))),"")</f>
        <v/>
      </c>
      <c r="M84" s="61" t="str">
        <f>IF($C$32,[1]!obget([1]!obcall("",$C84,"get",[1]!obMake("","int",COLUMN()))),"")</f>
        <v/>
      </c>
      <c r="N84" s="61" t="str">
        <f>IF($C$32,[1]!obget([1]!obcall("",$C84,"get",[1]!obMake("","int",COLUMN()))),"")</f>
        <v/>
      </c>
      <c r="O84" s="61" t="str">
        <f>IF($C$32,[1]!obget([1]!obcall("",$C84,"get",[1]!obMake("","int",COLUMN()))),"")</f>
        <v/>
      </c>
      <c r="P84" s="61" t="str">
        <f>IF($C$32,[1]!obget([1]!obcall("",$C84,"get",[1]!obMake("","int",COLUMN()))),"")</f>
        <v/>
      </c>
      <c r="Q84" s="61" t="str">
        <f>IF($C$32,[1]!obget([1]!obcall("",$C84,"get",[1]!obMake("","int",COLUMN()))),"")</f>
        <v/>
      </c>
      <c r="R84" s="61" t="str">
        <f>IF($C$32,[1]!obget([1]!obcall("",$C84,"get",[1]!obMake("","int",COLUMN()))),"")</f>
        <v/>
      </c>
      <c r="S84" s="61" t="str">
        <f>IF($C$32,[1]!obget([1]!obcall("",$C84,"get",[1]!obMake("","int",COLUMN()))),"")</f>
        <v/>
      </c>
      <c r="T84" s="50"/>
      <c r="U84" s="50"/>
      <c r="V84" s="50"/>
      <c r="W84" s="50"/>
      <c r="X84" s="50"/>
      <c r="AH84" s="36"/>
      <c r="AI84" s="36"/>
      <c r="IW84" s="50"/>
      <c r="IX84" s="50"/>
    </row>
    <row r="85" spans="1:258" ht="11.85" customHeight="1" x14ac:dyDescent="0.3">
      <c r="A85" s="50" t="str">
        <f t="shared" si="3"/>
        <v/>
      </c>
      <c r="B85" s="50" t="str">
        <f t="shared" si="4"/>
        <v/>
      </c>
      <c r="C85" s="50" t="str">
        <f>IF($C$32,[1]!obMake("RVSwaption"&amp;ROW(),obLibs&amp;"net.finmath.montecarlo.RandomVariable",[1]!obcall("",$C$23,"getInitialMargin",[1]!obMake("","double",$B85),LIBORMarketModel!$J$15,[1]!obMake("","String","EUR"),[1]!obcall("SensitivityMode",$B$7&amp;"$SensitivityMode","valueOf",[1]!obMake("","String",$D$37)),$B$27:$D$27)),"")</f>
        <v/>
      </c>
      <c r="D85" s="94" t="str">
        <f>IF($C$32,[1]!obget([1]!obcall("",$C85,"getAverage")),"")</f>
        <v/>
      </c>
      <c r="E85" s="72" t="str">
        <f>IF(AND($C$31,$F$28&gt;=$B85),[1]!obget([1]!obcall("",[1]!obcall("",$C$23,"getInitialMargin",[1]!obMake("","double",$B85),LIBORMarketModel!$J$15,[1]!obMake("","String","EUR"),[1]!obcall("SensitivityMode",$B$7&amp;"$SensitivityMode","valueOf",[1]!obMake("","String",E$37)),$B$27:$D$27),"getAverage")),"")</f>
        <v/>
      </c>
      <c r="F85" s="72" t="str">
        <f>IF(AND($C$30,$F$28&gt;=$B85),[1]!obget([1]!obcall("",[1]!obcall("",$C$23,"getInitialMargin",[1]!obMake("","double",$B85),LIBORMarketModel!$J$15,[1]!obMake("","String","EUR"),[1]!obcall("SensitivityMode",$B$7&amp;"$SensitivityMode","valueOf",[1]!obMake("","String",F$37)),$B$27:$D$27),"getAverage")),"")</f>
        <v/>
      </c>
      <c r="G85" s="74" t="str">
        <f>IF($C$32,[1]!obget([1]!obcall("",$C85,"getQuantile",[1]!obMake("","double",G$37))),"")</f>
        <v/>
      </c>
      <c r="H85" s="74" t="str">
        <f>IF($C$32,[1]!obget([1]!obcall("",$C85,"getQuantile",[1]!obMake("","double",H$37))),"")</f>
        <v/>
      </c>
      <c r="I85" s="74" t="str">
        <f>IF($C$32,[1]!obget([1]!obcall("",$C85,"get",[1]!obMake("","int",COLUMN()))),"")</f>
        <v/>
      </c>
      <c r="J85" s="61" t="str">
        <f>IF($C$32,[1]!obget([1]!obcall("",$C85,"get",[1]!obMake("","int",COLUMN()))),"")</f>
        <v/>
      </c>
      <c r="K85" s="61" t="str">
        <f>IF($C$32,[1]!obget([1]!obcall("",$C85,"get",[1]!obMake("","int",COLUMN()))),"")</f>
        <v/>
      </c>
      <c r="L85" s="61" t="str">
        <f>IF($C$32,[1]!obget([1]!obcall("",$C85,"get",[1]!obMake("","int",COLUMN()))),"")</f>
        <v/>
      </c>
      <c r="M85" s="61" t="str">
        <f>IF($C$32,[1]!obget([1]!obcall("",$C85,"get",[1]!obMake("","int",COLUMN()))),"")</f>
        <v/>
      </c>
      <c r="N85" s="61" t="str">
        <f>IF($C$32,[1]!obget([1]!obcall("",$C85,"get",[1]!obMake("","int",COLUMN()))),"")</f>
        <v/>
      </c>
      <c r="O85" s="61" t="str">
        <f>IF($C$32,[1]!obget([1]!obcall("",$C85,"get",[1]!obMake("","int",COLUMN()))),"")</f>
        <v/>
      </c>
      <c r="P85" s="61" t="str">
        <f>IF($C$32,[1]!obget([1]!obcall("",$C85,"get",[1]!obMake("","int",COLUMN()))),"")</f>
        <v/>
      </c>
      <c r="Q85" s="61" t="str">
        <f>IF($C$32,[1]!obget([1]!obcall("",$C85,"get",[1]!obMake("","int",COLUMN()))),"")</f>
        <v/>
      </c>
      <c r="R85" s="61" t="str">
        <f>IF($C$32,[1]!obget([1]!obcall("",$C85,"get",[1]!obMake("","int",COLUMN()))),"")</f>
        <v/>
      </c>
      <c r="S85" s="61" t="str">
        <f>IF($C$32,[1]!obget([1]!obcall("",$C85,"get",[1]!obMake("","int",COLUMN()))),"")</f>
        <v/>
      </c>
      <c r="T85" s="50"/>
      <c r="U85" s="50"/>
      <c r="V85" s="50"/>
      <c r="W85" s="50"/>
      <c r="X85" s="50"/>
      <c r="AH85" s="36"/>
      <c r="AI85" s="36"/>
      <c r="IW85" s="50"/>
      <c r="IX85" s="50"/>
    </row>
    <row r="86" spans="1:258" ht="11.85" customHeight="1" x14ac:dyDescent="0.3">
      <c r="A86" s="50" t="str">
        <f t="shared" si="3"/>
        <v/>
      </c>
      <c r="B86" s="50" t="str">
        <f t="shared" si="4"/>
        <v/>
      </c>
      <c r="C86" s="50" t="str">
        <f>IF($C$32,[1]!obMake("RVSwaption"&amp;ROW(),obLibs&amp;"net.finmath.montecarlo.RandomVariable",[1]!obcall("",$C$23,"getInitialMargin",[1]!obMake("","double",$B86),LIBORMarketModel!$J$15,[1]!obMake("","String","EUR"),[1]!obcall("SensitivityMode",$B$7&amp;"$SensitivityMode","valueOf",[1]!obMake("","String",$D$37)),$B$27:$D$27)),"")</f>
        <v/>
      </c>
      <c r="D86" s="94" t="str">
        <f>IF($C$32,[1]!obget([1]!obcall("",$C86,"getAverage")),"")</f>
        <v/>
      </c>
      <c r="E86" s="72" t="str">
        <f>IF(AND($C$31,$F$28&gt;=$B86),[1]!obget([1]!obcall("",[1]!obcall("",$C$23,"getInitialMargin",[1]!obMake("","double",$B86),LIBORMarketModel!$J$15,[1]!obMake("","String","EUR"),[1]!obcall("SensitivityMode",$B$7&amp;"$SensitivityMode","valueOf",[1]!obMake("","String",E$37)),$B$27:$D$27),"getAverage")),"")</f>
        <v/>
      </c>
      <c r="F86" s="72" t="str">
        <f>IF(AND($C$30,$F$28&gt;=$B86),[1]!obget([1]!obcall("",[1]!obcall("",$C$23,"getInitialMargin",[1]!obMake("","double",$B86),LIBORMarketModel!$J$15,[1]!obMake("","String","EUR"),[1]!obcall("SensitivityMode",$B$7&amp;"$SensitivityMode","valueOf",[1]!obMake("","String",F$37)),$B$27:$D$27),"getAverage")),"")</f>
        <v/>
      </c>
      <c r="G86" s="74" t="str">
        <f>IF($C$32,[1]!obget([1]!obcall("",$C86,"getQuantile",[1]!obMake("","double",G$37))),"")</f>
        <v/>
      </c>
      <c r="H86" s="74" t="str">
        <f>IF($C$32,[1]!obget([1]!obcall("",$C86,"getQuantile",[1]!obMake("","double",H$37))),"")</f>
        <v/>
      </c>
      <c r="I86" s="74" t="str">
        <f>IF($C$32,[1]!obget([1]!obcall("",$C86,"get",[1]!obMake("","int",COLUMN()))),"")</f>
        <v/>
      </c>
      <c r="J86" s="61" t="str">
        <f>IF($C$32,[1]!obget([1]!obcall("",$C86,"get",[1]!obMake("","int",COLUMN()))),"")</f>
        <v/>
      </c>
      <c r="K86" s="61" t="str">
        <f>IF($C$32,[1]!obget([1]!obcall("",$C86,"get",[1]!obMake("","int",COLUMN()))),"")</f>
        <v/>
      </c>
      <c r="L86" s="61" t="str">
        <f>IF($C$32,[1]!obget([1]!obcall("",$C86,"get",[1]!obMake("","int",COLUMN()))),"")</f>
        <v/>
      </c>
      <c r="M86" s="61" t="str">
        <f>IF($C$32,[1]!obget([1]!obcall("",$C86,"get",[1]!obMake("","int",COLUMN()))),"")</f>
        <v/>
      </c>
      <c r="N86" s="61" t="str">
        <f>IF($C$32,[1]!obget([1]!obcall("",$C86,"get",[1]!obMake("","int",COLUMN()))),"")</f>
        <v/>
      </c>
      <c r="O86" s="61" t="str">
        <f>IF($C$32,[1]!obget([1]!obcall("",$C86,"get",[1]!obMake("","int",COLUMN()))),"")</f>
        <v/>
      </c>
      <c r="P86" s="61" t="str">
        <f>IF($C$32,[1]!obget([1]!obcall("",$C86,"get",[1]!obMake("","int",COLUMN()))),"")</f>
        <v/>
      </c>
      <c r="Q86" s="61" t="str">
        <f>IF($C$32,[1]!obget([1]!obcall("",$C86,"get",[1]!obMake("","int",COLUMN()))),"")</f>
        <v/>
      </c>
      <c r="R86" s="61" t="str">
        <f>IF($C$32,[1]!obget([1]!obcall("",$C86,"get",[1]!obMake("","int",COLUMN()))),"")</f>
        <v/>
      </c>
      <c r="S86" s="61" t="str">
        <f>IF($C$32,[1]!obget([1]!obcall("",$C86,"get",[1]!obMake("","int",COLUMN()))),"")</f>
        <v/>
      </c>
      <c r="T86" s="50"/>
      <c r="U86" s="50"/>
      <c r="V86" s="50"/>
      <c r="W86" s="50"/>
      <c r="X86" s="50"/>
      <c r="AH86" s="36"/>
      <c r="AI86" s="36"/>
      <c r="IW86" s="50"/>
      <c r="IX86" s="50"/>
    </row>
    <row r="87" spans="1:258" ht="11.85" customHeight="1" x14ac:dyDescent="0.3">
      <c r="A87" s="50" t="str">
        <f t="shared" si="3"/>
        <v/>
      </c>
      <c r="B87" s="50" t="str">
        <f t="shared" si="4"/>
        <v/>
      </c>
      <c r="C87" s="50" t="str">
        <f>IF($C$32,[1]!obMake("RVSwaption"&amp;ROW(),obLibs&amp;"net.finmath.montecarlo.RandomVariable",[1]!obcall("",$C$23,"getInitialMargin",[1]!obMake("","double",$B87),LIBORMarketModel!$J$15,[1]!obMake("","String","EUR"),[1]!obcall("SensitivityMode",$B$7&amp;"$SensitivityMode","valueOf",[1]!obMake("","String",$D$37)),$B$27:$D$27)),"")</f>
        <v/>
      </c>
      <c r="D87" s="94" t="str">
        <f>IF($C$32,[1]!obget([1]!obcall("",$C87,"getAverage")),"")</f>
        <v/>
      </c>
      <c r="E87" s="72" t="str">
        <f>IF(AND($C$31,$F$28&gt;=$B87),[1]!obget([1]!obcall("",[1]!obcall("",$C$23,"getInitialMargin",[1]!obMake("","double",$B87),LIBORMarketModel!$J$15,[1]!obMake("","String","EUR"),[1]!obcall("SensitivityMode",$B$7&amp;"$SensitivityMode","valueOf",[1]!obMake("","String",E$37)),$B$27:$D$27),"getAverage")),"")</f>
        <v/>
      </c>
      <c r="F87" s="72" t="str">
        <f>IF(AND($C$30,$F$28&gt;=$B87),[1]!obget([1]!obcall("",[1]!obcall("",$C$23,"getInitialMargin",[1]!obMake("","double",$B87),LIBORMarketModel!$J$15,[1]!obMake("","String","EUR"),[1]!obcall("SensitivityMode",$B$7&amp;"$SensitivityMode","valueOf",[1]!obMake("","String",F$37)),$B$27:$D$27),"getAverage")),"")</f>
        <v/>
      </c>
      <c r="G87" s="74" t="str">
        <f>IF($C$32,[1]!obget([1]!obcall("",$C87,"getQuantile",[1]!obMake("","double",G$37))),"")</f>
        <v/>
      </c>
      <c r="H87" s="74" t="str">
        <f>IF($C$32,[1]!obget([1]!obcall("",$C87,"getQuantile",[1]!obMake("","double",H$37))),"")</f>
        <v/>
      </c>
      <c r="I87" s="74" t="str">
        <f>IF($C$32,[1]!obget([1]!obcall("",$C87,"get",[1]!obMake("","int",COLUMN()))),"")</f>
        <v/>
      </c>
      <c r="J87" s="61" t="str">
        <f>IF($C$32,[1]!obget([1]!obcall("",$C87,"get",[1]!obMake("","int",COLUMN()))),"")</f>
        <v/>
      </c>
      <c r="K87" s="61" t="str">
        <f>IF($C$32,[1]!obget([1]!obcall("",$C87,"get",[1]!obMake("","int",COLUMN()))),"")</f>
        <v/>
      </c>
      <c r="L87" s="61" t="str">
        <f>IF($C$32,[1]!obget([1]!obcall("",$C87,"get",[1]!obMake("","int",COLUMN()))),"")</f>
        <v/>
      </c>
      <c r="M87" s="61" t="str">
        <f>IF($C$32,[1]!obget([1]!obcall("",$C87,"get",[1]!obMake("","int",COLUMN()))),"")</f>
        <v/>
      </c>
      <c r="N87" s="61" t="str">
        <f>IF($C$32,[1]!obget([1]!obcall("",$C87,"get",[1]!obMake("","int",COLUMN()))),"")</f>
        <v/>
      </c>
      <c r="O87" s="61" t="str">
        <f>IF($C$32,[1]!obget([1]!obcall("",$C87,"get",[1]!obMake("","int",COLUMN()))),"")</f>
        <v/>
      </c>
      <c r="P87" s="61" t="str">
        <f>IF($C$32,[1]!obget([1]!obcall("",$C87,"get",[1]!obMake("","int",COLUMN()))),"")</f>
        <v/>
      </c>
      <c r="Q87" s="61" t="str">
        <f>IF($C$32,[1]!obget([1]!obcall("",$C87,"get",[1]!obMake("","int",COLUMN()))),"")</f>
        <v/>
      </c>
      <c r="R87" s="61" t="str">
        <f>IF($C$32,[1]!obget([1]!obcall("",$C87,"get",[1]!obMake("","int",COLUMN()))),"")</f>
        <v/>
      </c>
      <c r="S87" s="61" t="str">
        <f>IF($C$32,[1]!obget([1]!obcall("",$C87,"get",[1]!obMake("","int",COLUMN()))),"")</f>
        <v/>
      </c>
      <c r="T87" s="50"/>
      <c r="U87" s="50"/>
      <c r="V87" s="50"/>
      <c r="W87" s="50"/>
      <c r="X87" s="50"/>
      <c r="AH87" s="36"/>
      <c r="AI87" s="36"/>
      <c r="IW87" s="50"/>
      <c r="IX87" s="50"/>
    </row>
    <row r="88" spans="1:258" ht="11.85" customHeight="1" x14ac:dyDescent="0.3">
      <c r="A88" s="50" t="str">
        <f t="shared" si="3"/>
        <v/>
      </c>
      <c r="B88" s="50" t="str">
        <f t="shared" si="4"/>
        <v/>
      </c>
      <c r="C88" s="50" t="str">
        <f>IF($C$32,[1]!obMake("RVSwaption"&amp;ROW(),obLibs&amp;"net.finmath.montecarlo.RandomVariable",[1]!obcall("",$C$23,"getInitialMargin",[1]!obMake("","double",$B88),LIBORMarketModel!$J$15,[1]!obMake("","String","EUR"),[1]!obcall("SensitivityMode",$B$7&amp;"$SensitivityMode","valueOf",[1]!obMake("","String",$D$37)),$B$27:$D$27)),"")</f>
        <v/>
      </c>
      <c r="D88" s="94" t="str">
        <f>IF($C$32,[1]!obget([1]!obcall("",$C88,"getAverage")),"")</f>
        <v/>
      </c>
      <c r="E88" s="72" t="str">
        <f>IF(AND($C$31,$F$28&gt;=$B88),[1]!obget([1]!obcall("",[1]!obcall("",$C$23,"getInitialMargin",[1]!obMake("","double",$B88),LIBORMarketModel!$J$15,[1]!obMake("","String","EUR"),[1]!obcall("SensitivityMode",$B$7&amp;"$SensitivityMode","valueOf",[1]!obMake("","String",E$37)),$B$27:$D$27),"getAverage")),"")</f>
        <v/>
      </c>
      <c r="F88" s="72" t="str">
        <f>IF(AND($C$30,$F$28&gt;=$B88),[1]!obget([1]!obcall("",[1]!obcall("",$C$23,"getInitialMargin",[1]!obMake("","double",$B88),LIBORMarketModel!$J$15,[1]!obMake("","String","EUR"),[1]!obcall("SensitivityMode",$B$7&amp;"$SensitivityMode","valueOf",[1]!obMake("","String",F$37)),$B$27:$D$27),"getAverage")),"")</f>
        <v/>
      </c>
      <c r="G88" s="74" t="str">
        <f>IF($C$32,[1]!obget([1]!obcall("",$C88,"getQuantile",[1]!obMake("","double",G$37))),"")</f>
        <v/>
      </c>
      <c r="H88" s="74" t="str">
        <f>IF($C$32,[1]!obget([1]!obcall("",$C88,"getQuantile",[1]!obMake("","double",H$37))),"")</f>
        <v/>
      </c>
      <c r="I88" s="74" t="str">
        <f>IF($C$32,[1]!obget([1]!obcall("",$C88,"get",[1]!obMake("","int",COLUMN()))),"")</f>
        <v/>
      </c>
      <c r="J88" s="61" t="str">
        <f>IF($C$32,[1]!obget([1]!obcall("",$C88,"get",[1]!obMake("","int",COLUMN()))),"")</f>
        <v/>
      </c>
      <c r="K88" s="61" t="str">
        <f>IF($C$32,[1]!obget([1]!obcall("",$C88,"get",[1]!obMake("","int",COLUMN()))),"")</f>
        <v/>
      </c>
      <c r="L88" s="61" t="str">
        <f>IF($C$32,[1]!obget([1]!obcall("",$C88,"get",[1]!obMake("","int",COLUMN()))),"")</f>
        <v/>
      </c>
      <c r="M88" s="61" t="str">
        <f>IF($C$32,[1]!obget([1]!obcall("",$C88,"get",[1]!obMake("","int",COLUMN()))),"")</f>
        <v/>
      </c>
      <c r="N88" s="61" t="str">
        <f>IF($C$32,[1]!obget([1]!obcall("",$C88,"get",[1]!obMake("","int",COLUMN()))),"")</f>
        <v/>
      </c>
      <c r="O88" s="61" t="str">
        <f>IF($C$32,[1]!obget([1]!obcall("",$C88,"get",[1]!obMake("","int",COLUMN()))),"")</f>
        <v/>
      </c>
      <c r="P88" s="61" t="str">
        <f>IF($C$32,[1]!obget([1]!obcall("",$C88,"get",[1]!obMake("","int",COLUMN()))),"")</f>
        <v/>
      </c>
      <c r="Q88" s="61" t="str">
        <f>IF($C$32,[1]!obget([1]!obcall("",$C88,"get",[1]!obMake("","int",COLUMN()))),"")</f>
        <v/>
      </c>
      <c r="R88" s="61" t="str">
        <f>IF($C$32,[1]!obget([1]!obcall("",$C88,"get",[1]!obMake("","int",COLUMN()))),"")</f>
        <v/>
      </c>
      <c r="S88" s="61" t="str">
        <f>IF($C$32,[1]!obget([1]!obcall("",$C88,"get",[1]!obMake("","int",COLUMN()))),"")</f>
        <v/>
      </c>
      <c r="T88" s="50"/>
      <c r="U88" s="50"/>
      <c r="V88" s="50"/>
      <c r="W88" s="50"/>
      <c r="X88" s="50"/>
      <c r="AH88" s="36"/>
      <c r="AI88" s="36"/>
      <c r="IW88" s="50"/>
      <c r="IX88" s="50"/>
    </row>
    <row r="89" spans="1:258" ht="11.85" customHeight="1" x14ac:dyDescent="0.3">
      <c r="A89" s="50" t="str">
        <f t="shared" si="3"/>
        <v/>
      </c>
      <c r="B89" s="50" t="str">
        <f t="shared" si="4"/>
        <v/>
      </c>
      <c r="C89" s="50" t="str">
        <f>IF($C$32,[1]!obMake("RVSwaption"&amp;ROW(),obLibs&amp;"net.finmath.montecarlo.RandomVariable",[1]!obcall("",$C$23,"getInitialMargin",[1]!obMake("","double",$B89),LIBORMarketModel!$J$15,[1]!obMake("","String","EUR"),[1]!obcall("SensitivityMode",$B$7&amp;"$SensitivityMode","valueOf",[1]!obMake("","String",$D$37)),$B$27:$D$27)),"")</f>
        <v/>
      </c>
      <c r="D89" s="94" t="str">
        <f>IF($C$32,[1]!obget([1]!obcall("",$C89,"getAverage")),"")</f>
        <v/>
      </c>
      <c r="E89" s="72" t="str">
        <f>IF(AND($C$31,$F$28&gt;=$B89),[1]!obget([1]!obcall("",[1]!obcall("",$C$23,"getInitialMargin",[1]!obMake("","double",$B89),LIBORMarketModel!$J$15,[1]!obMake("","String","EUR"),[1]!obcall("SensitivityMode",$B$7&amp;"$SensitivityMode","valueOf",[1]!obMake("","String",E$37)),$B$27:$D$27),"getAverage")),"")</f>
        <v/>
      </c>
      <c r="F89" s="72" t="str">
        <f>IF(AND($C$30,$F$28&gt;=$B89),[1]!obget([1]!obcall("",[1]!obcall("",$C$23,"getInitialMargin",[1]!obMake("","double",$B89),LIBORMarketModel!$J$15,[1]!obMake("","String","EUR"),[1]!obcall("SensitivityMode",$B$7&amp;"$SensitivityMode","valueOf",[1]!obMake("","String",F$37)),$B$27:$D$27),"getAverage")),"")</f>
        <v/>
      </c>
      <c r="G89" s="74" t="str">
        <f>IF($C$32,[1]!obget([1]!obcall("",$C89,"getQuantile",[1]!obMake("","double",G$37))),"")</f>
        <v/>
      </c>
      <c r="H89" s="74" t="str">
        <f>IF($C$32,[1]!obget([1]!obcall("",$C89,"getQuantile",[1]!obMake("","double",H$37))),"")</f>
        <v/>
      </c>
      <c r="I89" s="74" t="str">
        <f>IF($C$32,[1]!obget([1]!obcall("",$C89,"get",[1]!obMake("","int",COLUMN()))),"")</f>
        <v/>
      </c>
      <c r="J89" s="61" t="str">
        <f>IF($C$32,[1]!obget([1]!obcall("",$C89,"get",[1]!obMake("","int",COLUMN()))),"")</f>
        <v/>
      </c>
      <c r="K89" s="61" t="str">
        <f>IF($C$32,[1]!obget([1]!obcall("",$C89,"get",[1]!obMake("","int",COLUMN()))),"")</f>
        <v/>
      </c>
      <c r="L89" s="61" t="str">
        <f>IF($C$32,[1]!obget([1]!obcall("",$C89,"get",[1]!obMake("","int",COLUMN()))),"")</f>
        <v/>
      </c>
      <c r="M89" s="61" t="str">
        <f>IF($C$32,[1]!obget([1]!obcall("",$C89,"get",[1]!obMake("","int",COLUMN()))),"")</f>
        <v/>
      </c>
      <c r="N89" s="61" t="str">
        <f>IF($C$32,[1]!obget([1]!obcall("",$C89,"get",[1]!obMake("","int",COLUMN()))),"")</f>
        <v/>
      </c>
      <c r="O89" s="61" t="str">
        <f>IF($C$32,[1]!obget([1]!obcall("",$C89,"get",[1]!obMake("","int",COLUMN()))),"")</f>
        <v/>
      </c>
      <c r="P89" s="61" t="str">
        <f>IF($C$32,[1]!obget([1]!obcall("",$C89,"get",[1]!obMake("","int",COLUMN()))),"")</f>
        <v/>
      </c>
      <c r="Q89" s="61" t="str">
        <f>IF($C$32,[1]!obget([1]!obcall("",$C89,"get",[1]!obMake("","int",COLUMN()))),"")</f>
        <v/>
      </c>
      <c r="R89" s="61" t="str">
        <f>IF($C$32,[1]!obget([1]!obcall("",$C89,"get",[1]!obMake("","int",COLUMN()))),"")</f>
        <v/>
      </c>
      <c r="S89" s="61" t="str">
        <f>IF($C$32,[1]!obget([1]!obcall("",$C89,"get",[1]!obMake("","int",COLUMN()))),"")</f>
        <v/>
      </c>
      <c r="T89" s="50"/>
      <c r="U89" s="50"/>
      <c r="V89" s="50"/>
      <c r="W89" s="50"/>
      <c r="X89" s="50"/>
      <c r="AH89" s="36"/>
      <c r="AI89" s="36"/>
      <c r="IW89" s="50"/>
      <c r="IX89" s="50"/>
    </row>
    <row r="90" spans="1:258" ht="11.85" customHeight="1" x14ac:dyDescent="0.3">
      <c r="A90" s="50" t="str">
        <f t="shared" si="3"/>
        <v/>
      </c>
      <c r="B90" s="50" t="str">
        <f t="shared" si="4"/>
        <v/>
      </c>
      <c r="C90" s="50" t="str">
        <f>IF($C$32,[1]!obMake("RVSwaption"&amp;ROW(),obLibs&amp;"net.finmath.montecarlo.RandomVariable",[1]!obcall("",$C$23,"getInitialMargin",[1]!obMake("","double",$B90),LIBORMarketModel!$J$15,[1]!obMake("","String","EUR"),[1]!obcall("SensitivityMode",$B$7&amp;"$SensitivityMode","valueOf",[1]!obMake("","String",$D$37)),$B$27:$D$27)),"")</f>
        <v/>
      </c>
      <c r="D90" s="94" t="str">
        <f>IF($C$32,[1]!obget([1]!obcall("",$C90,"getAverage")),"")</f>
        <v/>
      </c>
      <c r="E90" s="72" t="str">
        <f>IF(AND($C$31,$F$28&gt;=$B90),[1]!obget([1]!obcall("",[1]!obcall("",$C$23,"getInitialMargin",[1]!obMake("","double",$B90),LIBORMarketModel!$J$15,[1]!obMake("","String","EUR"),[1]!obcall("SensitivityMode",$B$7&amp;"$SensitivityMode","valueOf",[1]!obMake("","String",E$37)),$B$27:$D$27),"getAverage")),"")</f>
        <v/>
      </c>
      <c r="F90" s="72" t="str">
        <f>IF(AND($C$30,$F$28&gt;=$B90),[1]!obget([1]!obcall("",[1]!obcall("",$C$23,"getInitialMargin",[1]!obMake("","double",$B90),LIBORMarketModel!$J$15,[1]!obMake("","String","EUR"),[1]!obcall("SensitivityMode",$B$7&amp;"$SensitivityMode","valueOf",[1]!obMake("","String",F$37)),$B$27:$D$27),"getAverage")),"")</f>
        <v/>
      </c>
      <c r="G90" s="74" t="str">
        <f>IF($C$32,[1]!obget([1]!obcall("",$C90,"getQuantile",[1]!obMake("","double",G$37))),"")</f>
        <v/>
      </c>
      <c r="H90" s="74" t="str">
        <f>IF($C$32,[1]!obget([1]!obcall("",$C90,"getQuantile",[1]!obMake("","double",H$37))),"")</f>
        <v/>
      </c>
      <c r="I90" s="74" t="str">
        <f>IF($C$32,[1]!obget([1]!obcall("",$C90,"get",[1]!obMake("","int",COLUMN()))),"")</f>
        <v/>
      </c>
      <c r="J90" s="61" t="str">
        <f>IF($C$32,[1]!obget([1]!obcall("",$C90,"get",[1]!obMake("","int",COLUMN()))),"")</f>
        <v/>
      </c>
      <c r="K90" s="61" t="str">
        <f>IF($C$32,[1]!obget([1]!obcall("",$C90,"get",[1]!obMake("","int",COLUMN()))),"")</f>
        <v/>
      </c>
      <c r="L90" s="61" t="str">
        <f>IF($C$32,[1]!obget([1]!obcall("",$C90,"get",[1]!obMake("","int",COLUMN()))),"")</f>
        <v/>
      </c>
      <c r="M90" s="61" t="str">
        <f>IF($C$32,[1]!obget([1]!obcall("",$C90,"get",[1]!obMake("","int",COLUMN()))),"")</f>
        <v/>
      </c>
      <c r="N90" s="61" t="str">
        <f>IF($C$32,[1]!obget([1]!obcall("",$C90,"get",[1]!obMake("","int",COLUMN()))),"")</f>
        <v/>
      </c>
      <c r="O90" s="61" t="str">
        <f>IF($C$32,[1]!obget([1]!obcall("",$C90,"get",[1]!obMake("","int",COLUMN()))),"")</f>
        <v/>
      </c>
      <c r="P90" s="61" t="str">
        <f>IF($C$32,[1]!obget([1]!obcall("",$C90,"get",[1]!obMake("","int",COLUMN()))),"")</f>
        <v/>
      </c>
      <c r="Q90" s="61" t="str">
        <f>IF($C$32,[1]!obget([1]!obcall("",$C90,"get",[1]!obMake("","int",COLUMN()))),"")</f>
        <v/>
      </c>
      <c r="R90" s="61" t="str">
        <f>IF($C$32,[1]!obget([1]!obcall("",$C90,"get",[1]!obMake("","int",COLUMN()))),"")</f>
        <v/>
      </c>
      <c r="S90" s="61" t="str">
        <f>IF($C$32,[1]!obget([1]!obcall("",$C90,"get",[1]!obMake("","int",COLUMN()))),"")</f>
        <v/>
      </c>
      <c r="T90" s="50"/>
      <c r="U90" s="50"/>
      <c r="V90" s="50"/>
      <c r="W90" s="50"/>
      <c r="X90" s="50"/>
      <c r="AH90" s="36"/>
      <c r="AI90" s="36"/>
      <c r="IW90" s="50"/>
      <c r="IX90" s="50"/>
    </row>
    <row r="91" spans="1:258" ht="11.85" customHeight="1" x14ac:dyDescent="0.3">
      <c r="A91" s="50" t="str">
        <f t="shared" si="3"/>
        <v/>
      </c>
      <c r="B91" s="50" t="str">
        <f t="shared" si="4"/>
        <v/>
      </c>
      <c r="C91" s="50" t="str">
        <f>IF($C$32,[1]!obMake("RVSwaption"&amp;ROW(),obLibs&amp;"net.finmath.montecarlo.RandomVariable",[1]!obcall("",$C$23,"getInitialMargin",[1]!obMake("","double",$B91),LIBORMarketModel!$J$15,[1]!obMake("","String","EUR"),[1]!obcall("SensitivityMode",$B$7&amp;"$SensitivityMode","valueOf",[1]!obMake("","String",$D$37)),$B$27:$D$27)),"")</f>
        <v/>
      </c>
      <c r="D91" s="94" t="str">
        <f>IF($C$32,[1]!obget([1]!obcall("",$C91,"getAverage")),"")</f>
        <v/>
      </c>
      <c r="E91" s="72" t="str">
        <f>IF(AND($C$31,$F$28&gt;=$B91),[1]!obget([1]!obcall("",[1]!obcall("",$C$23,"getInitialMargin",[1]!obMake("","double",$B91),LIBORMarketModel!$J$15,[1]!obMake("","String","EUR"),[1]!obcall("SensitivityMode",$B$7&amp;"$SensitivityMode","valueOf",[1]!obMake("","String",E$37)),$B$27:$D$27),"getAverage")),"")</f>
        <v/>
      </c>
      <c r="F91" s="72" t="str">
        <f>IF(AND($C$30,$F$28&gt;=$B91),[1]!obget([1]!obcall("",[1]!obcall("",$C$23,"getInitialMargin",[1]!obMake("","double",$B91),LIBORMarketModel!$J$15,[1]!obMake("","String","EUR"),[1]!obcall("SensitivityMode",$B$7&amp;"$SensitivityMode","valueOf",[1]!obMake("","String",F$37)),$B$27:$D$27),"getAverage")),"")</f>
        <v/>
      </c>
      <c r="G91" s="74" t="str">
        <f>IF($C$32,[1]!obget([1]!obcall("",$C91,"getQuantile",[1]!obMake("","double",G$37))),"")</f>
        <v/>
      </c>
      <c r="H91" s="74" t="str">
        <f>IF($C$32,[1]!obget([1]!obcall("",$C91,"getQuantile",[1]!obMake("","double",H$37))),"")</f>
        <v/>
      </c>
      <c r="I91" s="74" t="str">
        <f>IF($C$32,[1]!obget([1]!obcall("",$C91,"get",[1]!obMake("","int",COLUMN()))),"")</f>
        <v/>
      </c>
      <c r="J91" s="61" t="str">
        <f>IF($C$32,[1]!obget([1]!obcall("",$C91,"get",[1]!obMake("","int",COLUMN()))),"")</f>
        <v/>
      </c>
      <c r="K91" s="61" t="str">
        <f>IF($C$32,[1]!obget([1]!obcall("",$C91,"get",[1]!obMake("","int",COLUMN()))),"")</f>
        <v/>
      </c>
      <c r="L91" s="61" t="str">
        <f>IF($C$32,[1]!obget([1]!obcall("",$C91,"get",[1]!obMake("","int",COLUMN()))),"")</f>
        <v/>
      </c>
      <c r="M91" s="61" t="str">
        <f>IF($C$32,[1]!obget([1]!obcall("",$C91,"get",[1]!obMake("","int",COLUMN()))),"")</f>
        <v/>
      </c>
      <c r="N91" s="61" t="str">
        <f>IF($C$32,[1]!obget([1]!obcall("",$C91,"get",[1]!obMake("","int",COLUMN()))),"")</f>
        <v/>
      </c>
      <c r="O91" s="61" t="str">
        <f>IF($C$32,[1]!obget([1]!obcall("",$C91,"get",[1]!obMake("","int",COLUMN()))),"")</f>
        <v/>
      </c>
      <c r="P91" s="61" t="str">
        <f>IF($C$32,[1]!obget([1]!obcall("",$C91,"get",[1]!obMake("","int",COLUMN()))),"")</f>
        <v/>
      </c>
      <c r="Q91" s="61" t="str">
        <f>IF($C$32,[1]!obget([1]!obcall("",$C91,"get",[1]!obMake("","int",COLUMN()))),"")</f>
        <v/>
      </c>
      <c r="R91" s="61" t="str">
        <f>IF($C$32,[1]!obget([1]!obcall("",$C91,"get",[1]!obMake("","int",COLUMN()))),"")</f>
        <v/>
      </c>
      <c r="S91" s="61" t="str">
        <f>IF($C$32,[1]!obget([1]!obcall("",$C91,"get",[1]!obMake("","int",COLUMN()))),"")</f>
        <v/>
      </c>
      <c r="T91" s="50"/>
      <c r="U91" s="50"/>
      <c r="V91" s="50"/>
      <c r="W91" s="50"/>
      <c r="X91" s="50"/>
      <c r="AH91" s="36"/>
      <c r="AI91" s="36"/>
      <c r="IW91" s="50"/>
      <c r="IX91" s="50"/>
    </row>
    <row r="92" spans="1:258" ht="11.85" customHeight="1" x14ac:dyDescent="0.3">
      <c r="A92" s="50" t="str">
        <f t="shared" si="3"/>
        <v/>
      </c>
      <c r="B92" s="50" t="str">
        <f t="shared" si="4"/>
        <v/>
      </c>
      <c r="C92" s="50" t="str">
        <f>IF($C$32,[1]!obMake("RVSwaption"&amp;ROW(),obLibs&amp;"net.finmath.montecarlo.RandomVariable",[1]!obcall("",$C$23,"getInitialMargin",[1]!obMake("","double",$B92),LIBORMarketModel!$J$15,[1]!obMake("","String","EUR"),[1]!obcall("SensitivityMode",$B$7&amp;"$SensitivityMode","valueOf",[1]!obMake("","String",$D$37)),$B$27:$D$27)),"")</f>
        <v/>
      </c>
      <c r="D92" s="94" t="str">
        <f>IF($C$32,[1]!obget([1]!obcall("",$C92,"getAverage")),"")</f>
        <v/>
      </c>
      <c r="E92" s="72" t="str">
        <f>IF(AND($C$31,$F$28&gt;=$B92),[1]!obget([1]!obcall("",[1]!obcall("",$C$23,"getInitialMargin",[1]!obMake("","double",$B92),LIBORMarketModel!$J$15,[1]!obMake("","String","EUR"),[1]!obcall("SensitivityMode",$B$7&amp;"$SensitivityMode","valueOf",[1]!obMake("","String",E$37)),$B$27:$D$27),"getAverage")),"")</f>
        <v/>
      </c>
      <c r="F92" s="72" t="str">
        <f>IF(AND($C$30,$F$28&gt;=$B92),[1]!obget([1]!obcall("",[1]!obcall("",$C$23,"getInitialMargin",[1]!obMake("","double",$B92),LIBORMarketModel!$J$15,[1]!obMake("","String","EUR"),[1]!obcall("SensitivityMode",$B$7&amp;"$SensitivityMode","valueOf",[1]!obMake("","String",F$37)),$B$27:$D$27),"getAverage")),"")</f>
        <v/>
      </c>
      <c r="G92" s="74" t="str">
        <f>IF($C$32,[1]!obget([1]!obcall("",$C92,"getQuantile",[1]!obMake("","double",G$37))),"")</f>
        <v/>
      </c>
      <c r="H92" s="74" t="str">
        <f>IF($C$32,[1]!obget([1]!obcall("",$C92,"getQuantile",[1]!obMake("","double",H$37))),"")</f>
        <v/>
      </c>
      <c r="I92" s="74" t="str">
        <f>IF($C$32,[1]!obget([1]!obcall("",$C92,"get",[1]!obMake("","int",COLUMN()))),"")</f>
        <v/>
      </c>
      <c r="J92" s="61" t="str">
        <f>IF($C$32,[1]!obget([1]!obcall("",$C92,"get",[1]!obMake("","int",COLUMN()))),"")</f>
        <v/>
      </c>
      <c r="K92" s="61" t="str">
        <f>IF($C$32,[1]!obget([1]!obcall("",$C92,"get",[1]!obMake("","int",COLUMN()))),"")</f>
        <v/>
      </c>
      <c r="L92" s="61" t="str">
        <f>IF($C$32,[1]!obget([1]!obcall("",$C92,"get",[1]!obMake("","int",COLUMN()))),"")</f>
        <v/>
      </c>
      <c r="M92" s="61" t="str">
        <f>IF($C$32,[1]!obget([1]!obcall("",$C92,"get",[1]!obMake("","int",COLUMN()))),"")</f>
        <v/>
      </c>
      <c r="N92" s="61" t="str">
        <f>IF($C$32,[1]!obget([1]!obcall("",$C92,"get",[1]!obMake("","int",COLUMN()))),"")</f>
        <v/>
      </c>
      <c r="O92" s="61" t="str">
        <f>IF($C$32,[1]!obget([1]!obcall("",$C92,"get",[1]!obMake("","int",COLUMN()))),"")</f>
        <v/>
      </c>
      <c r="P92" s="61" t="str">
        <f>IF($C$32,[1]!obget([1]!obcall("",$C92,"get",[1]!obMake("","int",COLUMN()))),"")</f>
        <v/>
      </c>
      <c r="Q92" s="61" t="str">
        <f>IF($C$32,[1]!obget([1]!obcall("",$C92,"get",[1]!obMake("","int",COLUMN()))),"")</f>
        <v/>
      </c>
      <c r="R92" s="61" t="str">
        <f>IF($C$32,[1]!obget([1]!obcall("",$C92,"get",[1]!obMake("","int",COLUMN()))),"")</f>
        <v/>
      </c>
      <c r="S92" s="61" t="str">
        <f>IF($C$32,[1]!obget([1]!obcall("",$C92,"get",[1]!obMake("","int",COLUMN()))),"")</f>
        <v/>
      </c>
      <c r="T92" s="50"/>
      <c r="U92" s="50"/>
      <c r="V92" s="50"/>
      <c r="W92" s="50"/>
      <c r="X92" s="50"/>
      <c r="AH92" s="36"/>
      <c r="AI92" s="36"/>
      <c r="IW92" s="50"/>
      <c r="IX92" s="50"/>
    </row>
    <row r="93" spans="1:258" ht="11.85" customHeight="1" x14ac:dyDescent="0.3">
      <c r="A93" s="50" t="str">
        <f t="shared" si="3"/>
        <v/>
      </c>
      <c r="B93" s="50" t="str">
        <f t="shared" si="4"/>
        <v/>
      </c>
      <c r="C93" s="50" t="str">
        <f>IF($C$32,[1]!obMake("RVSwaption"&amp;ROW(),obLibs&amp;"net.finmath.montecarlo.RandomVariable",[1]!obcall("",$C$23,"getInitialMargin",[1]!obMake("","double",$B93),LIBORMarketModel!$J$15,[1]!obMake("","String","EUR"),[1]!obcall("SensitivityMode",$B$7&amp;"$SensitivityMode","valueOf",[1]!obMake("","String",$D$37)),$B$27:$D$27)),"")</f>
        <v/>
      </c>
      <c r="D93" s="94" t="str">
        <f>IF($C$32,[1]!obget([1]!obcall("",$C93,"getAverage")),"")</f>
        <v/>
      </c>
      <c r="E93" s="72" t="str">
        <f>IF(AND($C$31,$F$28&gt;=$B93),[1]!obget([1]!obcall("",[1]!obcall("",$C$23,"getInitialMargin",[1]!obMake("","double",$B93),LIBORMarketModel!$J$15,[1]!obMake("","String","EUR"),[1]!obcall("SensitivityMode",$B$7&amp;"$SensitivityMode","valueOf",[1]!obMake("","String",E$37)),$B$27:$D$27),"getAverage")),"")</f>
        <v/>
      </c>
      <c r="F93" s="72" t="str">
        <f>IF(AND($C$30,$F$28&gt;=$B93),[1]!obget([1]!obcall("",[1]!obcall("",$C$23,"getInitialMargin",[1]!obMake("","double",$B93),LIBORMarketModel!$J$15,[1]!obMake("","String","EUR"),[1]!obcall("SensitivityMode",$B$7&amp;"$SensitivityMode","valueOf",[1]!obMake("","String",F$37)),$B$27:$D$27),"getAverage")),"")</f>
        <v/>
      </c>
      <c r="G93" s="74" t="str">
        <f>IF($C$32,[1]!obget([1]!obcall("",$C93,"getQuantile",[1]!obMake("","double",G$37))),"")</f>
        <v/>
      </c>
      <c r="H93" s="74" t="str">
        <f>IF($C$32,[1]!obget([1]!obcall("",$C93,"getQuantile",[1]!obMake("","double",H$37))),"")</f>
        <v/>
      </c>
      <c r="I93" s="74" t="str">
        <f>IF($C$32,[1]!obget([1]!obcall("",$C93,"get",[1]!obMake("","int",COLUMN()))),"")</f>
        <v/>
      </c>
      <c r="J93" s="61" t="str">
        <f>IF($C$32,[1]!obget([1]!obcall("",$C93,"get",[1]!obMake("","int",COLUMN()))),"")</f>
        <v/>
      </c>
      <c r="K93" s="61" t="str">
        <f>IF($C$32,[1]!obget([1]!obcall("",$C93,"get",[1]!obMake("","int",COLUMN()))),"")</f>
        <v/>
      </c>
      <c r="L93" s="61" t="str">
        <f>IF($C$32,[1]!obget([1]!obcall("",$C93,"get",[1]!obMake("","int",COLUMN()))),"")</f>
        <v/>
      </c>
      <c r="M93" s="61" t="str">
        <f>IF($C$32,[1]!obget([1]!obcall("",$C93,"get",[1]!obMake("","int",COLUMN()))),"")</f>
        <v/>
      </c>
      <c r="N93" s="61" t="str">
        <f>IF($C$32,[1]!obget([1]!obcall("",$C93,"get",[1]!obMake("","int",COLUMN()))),"")</f>
        <v/>
      </c>
      <c r="O93" s="61" t="str">
        <f>IF($C$32,[1]!obget([1]!obcall("",$C93,"get",[1]!obMake("","int",COLUMN()))),"")</f>
        <v/>
      </c>
      <c r="P93" s="61" t="str">
        <f>IF($C$32,[1]!obget([1]!obcall("",$C93,"get",[1]!obMake("","int",COLUMN()))),"")</f>
        <v/>
      </c>
      <c r="Q93" s="61" t="str">
        <f>IF($C$32,[1]!obget([1]!obcall("",$C93,"get",[1]!obMake("","int",COLUMN()))),"")</f>
        <v/>
      </c>
      <c r="R93" s="61" t="str">
        <f>IF($C$32,[1]!obget([1]!obcall("",$C93,"get",[1]!obMake("","int",COLUMN()))),"")</f>
        <v/>
      </c>
      <c r="S93" s="61" t="str">
        <f>IF($C$32,[1]!obget([1]!obcall("",$C93,"get",[1]!obMake("","int",COLUMN()))),"")</f>
        <v/>
      </c>
      <c r="T93" s="50"/>
      <c r="U93" s="50"/>
      <c r="V93" s="50"/>
      <c r="W93" s="50"/>
      <c r="X93" s="50"/>
      <c r="AH93" s="36"/>
      <c r="AI93" s="36"/>
      <c r="IW93" s="50"/>
      <c r="IX93" s="50"/>
    </row>
    <row r="94" spans="1:258" ht="11.85" customHeight="1" x14ac:dyDescent="0.3">
      <c r="A94" s="50" t="str">
        <f t="shared" si="3"/>
        <v/>
      </c>
      <c r="B94" s="50" t="str">
        <f t="shared" si="4"/>
        <v/>
      </c>
      <c r="C94" s="50" t="str">
        <f>IF($C$32,[1]!obMake("RVSwaption"&amp;ROW(),obLibs&amp;"net.finmath.montecarlo.RandomVariable",[1]!obcall("",$C$23,"getInitialMargin",[1]!obMake("","double",$B94),LIBORMarketModel!$J$15,[1]!obMake("","String","EUR"),[1]!obcall("SensitivityMode",$B$7&amp;"$SensitivityMode","valueOf",[1]!obMake("","String",$D$37)),$B$27:$D$27)),"")</f>
        <v/>
      </c>
      <c r="D94" s="94" t="str">
        <f>IF($C$32,[1]!obget([1]!obcall("",$C94,"getAverage")),"")</f>
        <v/>
      </c>
      <c r="E94" s="72" t="str">
        <f>IF(AND($C$31,$F$28&gt;=$B94),[1]!obget([1]!obcall("",[1]!obcall("",$C$23,"getInitialMargin",[1]!obMake("","double",$B94),LIBORMarketModel!$J$15,[1]!obMake("","String","EUR"),[1]!obcall("SensitivityMode",$B$7&amp;"$SensitivityMode","valueOf",[1]!obMake("","String",E$37)),$B$27:$D$27),"getAverage")),"")</f>
        <v/>
      </c>
      <c r="F94" s="72" t="str">
        <f>IF(AND($C$30,$F$28&gt;=$B94),[1]!obget([1]!obcall("",[1]!obcall("",$C$23,"getInitialMargin",[1]!obMake("","double",$B94),LIBORMarketModel!$J$15,[1]!obMake("","String","EUR"),[1]!obcall("SensitivityMode",$B$7&amp;"$SensitivityMode","valueOf",[1]!obMake("","String",F$37)),$B$27:$D$27),"getAverage")),"")</f>
        <v/>
      </c>
      <c r="G94" s="74" t="str">
        <f>IF($C$32,[1]!obget([1]!obcall("",$C94,"getQuantile",[1]!obMake("","double",G$37))),"")</f>
        <v/>
      </c>
      <c r="H94" s="74" t="str">
        <f>IF($C$32,[1]!obget([1]!obcall("",$C94,"getQuantile",[1]!obMake("","double",H$37))),"")</f>
        <v/>
      </c>
      <c r="I94" s="74" t="str">
        <f>IF($C$32,[1]!obget([1]!obcall("",$C94,"get",[1]!obMake("","int",COLUMN()))),"")</f>
        <v/>
      </c>
      <c r="J94" s="61" t="str">
        <f>IF($C$32,[1]!obget([1]!obcall("",$C94,"get",[1]!obMake("","int",COLUMN()))),"")</f>
        <v/>
      </c>
      <c r="K94" s="61" t="str">
        <f>IF($C$32,[1]!obget([1]!obcall("",$C94,"get",[1]!obMake("","int",COLUMN()))),"")</f>
        <v/>
      </c>
      <c r="L94" s="61" t="str">
        <f>IF($C$32,[1]!obget([1]!obcall("",$C94,"get",[1]!obMake("","int",COLUMN()))),"")</f>
        <v/>
      </c>
      <c r="M94" s="61" t="str">
        <f>IF($C$32,[1]!obget([1]!obcall("",$C94,"get",[1]!obMake("","int",COLUMN()))),"")</f>
        <v/>
      </c>
      <c r="N94" s="61" t="str">
        <f>IF($C$32,[1]!obget([1]!obcall("",$C94,"get",[1]!obMake("","int",COLUMN()))),"")</f>
        <v/>
      </c>
      <c r="O94" s="61" t="str">
        <f>IF($C$32,[1]!obget([1]!obcall("",$C94,"get",[1]!obMake("","int",COLUMN()))),"")</f>
        <v/>
      </c>
      <c r="P94" s="61" t="str">
        <f>IF($C$32,[1]!obget([1]!obcall("",$C94,"get",[1]!obMake("","int",COLUMN()))),"")</f>
        <v/>
      </c>
      <c r="Q94" s="61" t="str">
        <f>IF($C$32,[1]!obget([1]!obcall("",$C94,"get",[1]!obMake("","int",COLUMN()))),"")</f>
        <v/>
      </c>
      <c r="R94" s="61" t="str">
        <f>IF($C$32,[1]!obget([1]!obcall("",$C94,"get",[1]!obMake("","int",COLUMN()))),"")</f>
        <v/>
      </c>
      <c r="S94" s="61" t="str">
        <f>IF($C$32,[1]!obget([1]!obcall("",$C94,"get",[1]!obMake("","int",COLUMN()))),"")</f>
        <v/>
      </c>
      <c r="T94" s="50"/>
      <c r="U94" s="50"/>
      <c r="V94" s="50"/>
      <c r="W94" s="50"/>
      <c r="X94" s="50"/>
      <c r="AH94" s="36"/>
      <c r="AI94" s="36"/>
      <c r="IW94" s="50"/>
      <c r="IX94" s="50"/>
    </row>
    <row r="95" spans="1:258" ht="11.85" customHeight="1" x14ac:dyDescent="0.3">
      <c r="A95" s="50" t="str">
        <f t="shared" si="3"/>
        <v/>
      </c>
      <c r="B95" s="50" t="str">
        <f t="shared" si="4"/>
        <v/>
      </c>
      <c r="C95" s="50" t="str">
        <f>IF($C$32,[1]!obMake("RVSwaption"&amp;ROW(),obLibs&amp;"net.finmath.montecarlo.RandomVariable",[1]!obcall("",$C$23,"getInitialMargin",[1]!obMake("","double",$B95),LIBORMarketModel!$J$15,[1]!obMake("","String","EUR"),[1]!obcall("SensitivityMode",$B$7&amp;"$SensitivityMode","valueOf",[1]!obMake("","String",$D$37)),$B$27:$D$27)),"")</f>
        <v/>
      </c>
      <c r="D95" s="94" t="str">
        <f>IF($C$32,[1]!obget([1]!obcall("",$C95,"getAverage")),"")</f>
        <v/>
      </c>
      <c r="E95" s="72" t="str">
        <f>IF(AND($C$31,$F$28&gt;=$B95),[1]!obget([1]!obcall("",[1]!obcall("",$C$23,"getInitialMargin",[1]!obMake("","double",$B95),LIBORMarketModel!$J$15,[1]!obMake("","String","EUR"),[1]!obcall("SensitivityMode",$B$7&amp;"$SensitivityMode","valueOf",[1]!obMake("","String",E$37)),$B$27:$D$27),"getAverage")),"")</f>
        <v/>
      </c>
      <c r="F95" s="72" t="str">
        <f>IF(AND($C$30,$F$28&gt;=$B95),[1]!obget([1]!obcall("",[1]!obcall("",$C$23,"getInitialMargin",[1]!obMake("","double",$B95),LIBORMarketModel!$J$15,[1]!obMake("","String","EUR"),[1]!obcall("SensitivityMode",$B$7&amp;"$SensitivityMode","valueOf",[1]!obMake("","String",F$37)),$B$27:$D$27),"getAverage")),"")</f>
        <v/>
      </c>
      <c r="G95" s="74" t="str">
        <f>IF($C$32,[1]!obget([1]!obcall("",$C95,"getQuantile",[1]!obMake("","double",G$37))),"")</f>
        <v/>
      </c>
      <c r="H95" s="74" t="str">
        <f>IF($C$32,[1]!obget([1]!obcall("",$C95,"getQuantile",[1]!obMake("","double",H$37))),"")</f>
        <v/>
      </c>
      <c r="I95" s="74" t="str">
        <f>IF($C$32,[1]!obget([1]!obcall("",$C95,"get",[1]!obMake("","int",COLUMN()))),"")</f>
        <v/>
      </c>
      <c r="J95" s="61" t="str">
        <f>IF($C$32,[1]!obget([1]!obcall("",$C95,"get",[1]!obMake("","int",COLUMN()))),"")</f>
        <v/>
      </c>
      <c r="K95" s="61" t="str">
        <f>IF($C$32,[1]!obget([1]!obcall("",$C95,"get",[1]!obMake("","int",COLUMN()))),"")</f>
        <v/>
      </c>
      <c r="L95" s="61" t="str">
        <f>IF($C$32,[1]!obget([1]!obcall("",$C95,"get",[1]!obMake("","int",COLUMN()))),"")</f>
        <v/>
      </c>
      <c r="M95" s="61" t="str">
        <f>IF($C$32,[1]!obget([1]!obcall("",$C95,"get",[1]!obMake("","int",COLUMN()))),"")</f>
        <v/>
      </c>
      <c r="N95" s="61" t="str">
        <f>IF($C$32,[1]!obget([1]!obcall("",$C95,"get",[1]!obMake("","int",COLUMN()))),"")</f>
        <v/>
      </c>
      <c r="O95" s="61" t="str">
        <f>IF($C$32,[1]!obget([1]!obcall("",$C95,"get",[1]!obMake("","int",COLUMN()))),"")</f>
        <v/>
      </c>
      <c r="P95" s="61" t="str">
        <f>IF($C$32,[1]!obget([1]!obcall("",$C95,"get",[1]!obMake("","int",COLUMN()))),"")</f>
        <v/>
      </c>
      <c r="Q95" s="61" t="str">
        <f>IF($C$32,[1]!obget([1]!obcall("",$C95,"get",[1]!obMake("","int",COLUMN()))),"")</f>
        <v/>
      </c>
      <c r="R95" s="61" t="str">
        <f>IF($C$32,[1]!obget([1]!obcall("",$C95,"get",[1]!obMake("","int",COLUMN()))),"")</f>
        <v/>
      </c>
      <c r="S95" s="61" t="str">
        <f>IF($C$32,[1]!obget([1]!obcall("",$C95,"get",[1]!obMake("","int",COLUMN()))),"")</f>
        <v/>
      </c>
      <c r="T95" s="50"/>
      <c r="U95" s="50"/>
      <c r="V95" s="50"/>
      <c r="W95" s="50"/>
      <c r="X95" s="50"/>
      <c r="AH95" s="36"/>
      <c r="AI95" s="36"/>
      <c r="IW95" s="50"/>
      <c r="IX95" s="50"/>
    </row>
    <row r="96" spans="1:258" ht="11.85" customHeight="1" x14ac:dyDescent="0.3">
      <c r="A96" s="50" t="str">
        <f t="shared" si="3"/>
        <v/>
      </c>
      <c r="B96" s="50" t="str">
        <f t="shared" si="4"/>
        <v/>
      </c>
      <c r="C96" s="50" t="str">
        <f>IF($C$32,[1]!obMake("RVSwaption"&amp;ROW(),obLibs&amp;"net.finmath.montecarlo.RandomVariable",[1]!obcall("",$C$23,"getInitialMargin",[1]!obMake("","double",$B96),LIBORMarketModel!$J$15,[1]!obMake("","String","EUR"),[1]!obcall("SensitivityMode",$B$7&amp;"$SensitivityMode","valueOf",[1]!obMake("","String",$D$37)),$B$27:$D$27)),"")</f>
        <v/>
      </c>
      <c r="D96" s="94" t="str">
        <f>IF($C$32,[1]!obget([1]!obcall("",$C96,"getAverage")),"")</f>
        <v/>
      </c>
      <c r="E96" s="72" t="str">
        <f>IF(AND($C$31,$F$28&gt;=$B96),[1]!obget([1]!obcall("",[1]!obcall("",$C$23,"getInitialMargin",[1]!obMake("","double",$B96),LIBORMarketModel!$J$15,[1]!obMake("","String","EUR"),[1]!obcall("SensitivityMode",$B$7&amp;"$SensitivityMode","valueOf",[1]!obMake("","String",E$37)),$B$27:$D$27),"getAverage")),"")</f>
        <v/>
      </c>
      <c r="F96" s="72" t="str">
        <f>IF(AND($C$30,$F$28&gt;=$B96),[1]!obget([1]!obcall("",[1]!obcall("",$C$23,"getInitialMargin",[1]!obMake("","double",$B96),LIBORMarketModel!$J$15,[1]!obMake("","String","EUR"),[1]!obcall("SensitivityMode",$B$7&amp;"$SensitivityMode","valueOf",[1]!obMake("","String",F$37)),$B$27:$D$27),"getAverage")),"")</f>
        <v/>
      </c>
      <c r="G96" s="74" t="str">
        <f>IF($C$32,[1]!obget([1]!obcall("",$C96,"getQuantile",[1]!obMake("","double",G$37))),"")</f>
        <v/>
      </c>
      <c r="H96" s="74" t="str">
        <f>IF($C$32,[1]!obget([1]!obcall("",$C96,"getQuantile",[1]!obMake("","double",H$37))),"")</f>
        <v/>
      </c>
      <c r="I96" s="74" t="str">
        <f>IF($C$32,[1]!obget([1]!obcall("",$C96,"get",[1]!obMake("","int",COLUMN()))),"")</f>
        <v/>
      </c>
      <c r="J96" s="61" t="str">
        <f>IF($C$32,[1]!obget([1]!obcall("",$C96,"get",[1]!obMake("","int",COLUMN()))),"")</f>
        <v/>
      </c>
      <c r="K96" s="61" t="str">
        <f>IF($C$32,[1]!obget([1]!obcall("",$C96,"get",[1]!obMake("","int",COLUMN()))),"")</f>
        <v/>
      </c>
      <c r="L96" s="61" t="str">
        <f>IF($C$32,[1]!obget([1]!obcall("",$C96,"get",[1]!obMake("","int",COLUMN()))),"")</f>
        <v/>
      </c>
      <c r="M96" s="61" t="str">
        <f>IF($C$32,[1]!obget([1]!obcall("",$C96,"get",[1]!obMake("","int",COLUMN()))),"")</f>
        <v/>
      </c>
      <c r="N96" s="61" t="str">
        <f>IF($C$32,[1]!obget([1]!obcall("",$C96,"get",[1]!obMake("","int",COLUMN()))),"")</f>
        <v/>
      </c>
      <c r="O96" s="61" t="str">
        <f>IF($C$32,[1]!obget([1]!obcall("",$C96,"get",[1]!obMake("","int",COLUMN()))),"")</f>
        <v/>
      </c>
      <c r="P96" s="61" t="str">
        <f>IF($C$32,[1]!obget([1]!obcall("",$C96,"get",[1]!obMake("","int",COLUMN()))),"")</f>
        <v/>
      </c>
      <c r="Q96" s="61" t="str">
        <f>IF($C$32,[1]!obget([1]!obcall("",$C96,"get",[1]!obMake("","int",COLUMN()))),"")</f>
        <v/>
      </c>
      <c r="R96" s="61" t="str">
        <f>IF($C$32,[1]!obget([1]!obcall("",$C96,"get",[1]!obMake("","int",COLUMN()))),"")</f>
        <v/>
      </c>
      <c r="S96" s="61" t="str">
        <f>IF($C$32,[1]!obget([1]!obcall("",$C96,"get",[1]!obMake("","int",COLUMN()))),"")</f>
        <v/>
      </c>
      <c r="T96" s="50"/>
      <c r="U96" s="50"/>
      <c r="V96" s="50"/>
      <c r="W96" s="50"/>
      <c r="X96" s="50"/>
      <c r="AH96" s="36"/>
      <c r="AI96" s="36"/>
      <c r="IW96" s="50"/>
      <c r="IX96" s="50"/>
    </row>
    <row r="97" spans="1:258" ht="11.85" customHeight="1" x14ac:dyDescent="0.3">
      <c r="A97" s="50" t="str">
        <f t="shared" si="3"/>
        <v/>
      </c>
      <c r="B97" s="50" t="str">
        <f t="shared" si="4"/>
        <v/>
      </c>
      <c r="C97" s="50" t="str">
        <f>IF($C$32,[1]!obMake("RVSwaption"&amp;ROW(),obLibs&amp;"net.finmath.montecarlo.RandomVariable",[1]!obcall("",$C$23,"getInitialMargin",[1]!obMake("","double",$B97),LIBORMarketModel!$J$15,[1]!obMake("","String","EUR"),[1]!obcall("SensitivityMode",$B$7&amp;"$SensitivityMode","valueOf",[1]!obMake("","String",$D$37)),$B$27:$D$27)),"")</f>
        <v/>
      </c>
      <c r="D97" s="94" t="str">
        <f>IF($C$32,[1]!obget([1]!obcall("",$C97,"getAverage")),"")</f>
        <v/>
      </c>
      <c r="E97" s="72" t="str">
        <f>IF(AND($C$31,$F$28&gt;=$B97),[1]!obget([1]!obcall("",[1]!obcall("",$C$23,"getInitialMargin",[1]!obMake("","double",$B97),LIBORMarketModel!$J$15,[1]!obMake("","String","EUR"),[1]!obcall("SensitivityMode",$B$7&amp;"$SensitivityMode","valueOf",[1]!obMake("","String",E$37)),$B$27:$D$27),"getAverage")),"")</f>
        <v/>
      </c>
      <c r="F97" s="72" t="str">
        <f>IF(AND($C$30,$F$28&gt;=$B97),[1]!obget([1]!obcall("",[1]!obcall("",$C$23,"getInitialMargin",[1]!obMake("","double",$B97),LIBORMarketModel!$J$15,[1]!obMake("","String","EUR"),[1]!obcall("SensitivityMode",$B$7&amp;"$SensitivityMode","valueOf",[1]!obMake("","String",F$37)),$B$27:$D$27),"getAverage")),"")</f>
        <v/>
      </c>
      <c r="G97" s="74" t="str">
        <f>IF($C$32,[1]!obget([1]!obcall("",$C97,"getQuantile",[1]!obMake("","double",G$37))),"")</f>
        <v/>
      </c>
      <c r="H97" s="74" t="str">
        <f>IF($C$32,[1]!obget([1]!obcall("",$C97,"getQuantile",[1]!obMake("","double",H$37))),"")</f>
        <v/>
      </c>
      <c r="I97" s="74" t="str">
        <f>IF($C$32,[1]!obget([1]!obcall("",$C97,"get",[1]!obMake("","int",COLUMN()))),"")</f>
        <v/>
      </c>
      <c r="J97" s="61" t="str">
        <f>IF($C$32,[1]!obget([1]!obcall("",$C97,"get",[1]!obMake("","int",COLUMN()))),"")</f>
        <v/>
      </c>
      <c r="K97" s="61" t="str">
        <f>IF($C$32,[1]!obget([1]!obcall("",$C97,"get",[1]!obMake("","int",COLUMN()))),"")</f>
        <v/>
      </c>
      <c r="L97" s="61" t="str">
        <f>IF($C$32,[1]!obget([1]!obcall("",$C97,"get",[1]!obMake("","int",COLUMN()))),"")</f>
        <v/>
      </c>
      <c r="M97" s="61" t="str">
        <f>IF($C$32,[1]!obget([1]!obcall("",$C97,"get",[1]!obMake("","int",COLUMN()))),"")</f>
        <v/>
      </c>
      <c r="N97" s="61" t="str">
        <f>IF($C$32,[1]!obget([1]!obcall("",$C97,"get",[1]!obMake("","int",COLUMN()))),"")</f>
        <v/>
      </c>
      <c r="O97" s="61" t="str">
        <f>IF($C$32,[1]!obget([1]!obcall("",$C97,"get",[1]!obMake("","int",COLUMN()))),"")</f>
        <v/>
      </c>
      <c r="P97" s="61" t="str">
        <f>IF($C$32,[1]!obget([1]!obcall("",$C97,"get",[1]!obMake("","int",COLUMN()))),"")</f>
        <v/>
      </c>
      <c r="Q97" s="61" t="str">
        <f>IF($C$32,[1]!obget([1]!obcall("",$C97,"get",[1]!obMake("","int",COLUMN()))),"")</f>
        <v/>
      </c>
      <c r="R97" s="61" t="str">
        <f>IF($C$32,[1]!obget([1]!obcall("",$C97,"get",[1]!obMake("","int",COLUMN()))),"")</f>
        <v/>
      </c>
      <c r="S97" s="61" t="str">
        <f>IF($C$32,[1]!obget([1]!obcall("",$C97,"get",[1]!obMake("","int",COLUMN()))),"")</f>
        <v/>
      </c>
      <c r="T97" s="50"/>
      <c r="U97" s="50"/>
      <c r="V97" s="50"/>
      <c r="W97" s="50"/>
      <c r="X97" s="50"/>
      <c r="AH97" s="36"/>
      <c r="AI97" s="36"/>
      <c r="IW97" s="50"/>
      <c r="IX97" s="50"/>
    </row>
    <row r="98" spans="1:258" ht="11.85" customHeight="1" x14ac:dyDescent="0.3">
      <c r="A98" s="50" t="str">
        <f t="shared" si="3"/>
        <v/>
      </c>
      <c r="B98" s="50" t="str">
        <f t="shared" si="4"/>
        <v/>
      </c>
      <c r="C98" s="50" t="str">
        <f>IF($C$32,[1]!obMake("RVSwaption"&amp;ROW(),obLibs&amp;"net.finmath.montecarlo.RandomVariable",[1]!obcall("",$C$23,"getInitialMargin",[1]!obMake("","double",$B98),LIBORMarketModel!$J$15,[1]!obMake("","String","EUR"),[1]!obcall("SensitivityMode",$B$7&amp;"$SensitivityMode","valueOf",[1]!obMake("","String",$D$37)),$B$27:$D$27)),"")</f>
        <v/>
      </c>
      <c r="D98" s="94" t="str">
        <f>IF($C$32,[1]!obget([1]!obcall("",$C98,"getAverage")),"")</f>
        <v/>
      </c>
      <c r="E98" s="72" t="str">
        <f>IF(AND($C$31,$F$28&gt;=$B98),[1]!obget([1]!obcall("",[1]!obcall("",$C$23,"getInitialMargin",[1]!obMake("","double",$B98),LIBORMarketModel!$J$15,[1]!obMake("","String","EUR"),[1]!obcall("SensitivityMode",$B$7&amp;"$SensitivityMode","valueOf",[1]!obMake("","String",E$37)),$B$27:$D$27),"getAverage")),"")</f>
        <v/>
      </c>
      <c r="F98" s="72" t="str">
        <f>IF(AND($C$30,$F$28&gt;=$B98),[1]!obget([1]!obcall("",[1]!obcall("",$C$23,"getInitialMargin",[1]!obMake("","double",$B98),LIBORMarketModel!$J$15,[1]!obMake("","String","EUR"),[1]!obcall("SensitivityMode",$B$7&amp;"$SensitivityMode","valueOf",[1]!obMake("","String",F$37)),$B$27:$D$27),"getAverage")),"")</f>
        <v/>
      </c>
      <c r="G98" s="74" t="str">
        <f>IF($C$32,[1]!obget([1]!obcall("",$C98,"getQuantile",[1]!obMake("","double",G$37))),"")</f>
        <v/>
      </c>
      <c r="H98" s="74" t="str">
        <f>IF($C$32,[1]!obget([1]!obcall("",$C98,"getQuantile",[1]!obMake("","double",H$37))),"")</f>
        <v/>
      </c>
      <c r="I98" s="74" t="str">
        <f>IF($C$32,[1]!obget([1]!obcall("",$C98,"get",[1]!obMake("","int",COLUMN()))),"")</f>
        <v/>
      </c>
      <c r="J98" s="61" t="str">
        <f>IF($C$32,[1]!obget([1]!obcall("",$C98,"get",[1]!obMake("","int",COLUMN()))),"")</f>
        <v/>
      </c>
      <c r="K98" s="61" t="str">
        <f>IF($C$32,[1]!obget([1]!obcall("",$C98,"get",[1]!obMake("","int",COLUMN()))),"")</f>
        <v/>
      </c>
      <c r="L98" s="61" t="str">
        <f>IF($C$32,[1]!obget([1]!obcall("",$C98,"get",[1]!obMake("","int",COLUMN()))),"")</f>
        <v/>
      </c>
      <c r="M98" s="61" t="str">
        <f>IF($C$32,[1]!obget([1]!obcall("",$C98,"get",[1]!obMake("","int",COLUMN()))),"")</f>
        <v/>
      </c>
      <c r="N98" s="61" t="str">
        <f>IF($C$32,[1]!obget([1]!obcall("",$C98,"get",[1]!obMake("","int",COLUMN()))),"")</f>
        <v/>
      </c>
      <c r="O98" s="61" t="str">
        <f>IF($C$32,[1]!obget([1]!obcall("",$C98,"get",[1]!obMake("","int",COLUMN()))),"")</f>
        <v/>
      </c>
      <c r="P98" s="61" t="str">
        <f>IF($C$32,[1]!obget([1]!obcall("",$C98,"get",[1]!obMake("","int",COLUMN()))),"")</f>
        <v/>
      </c>
      <c r="Q98" s="61" t="str">
        <f>IF($C$32,[1]!obget([1]!obcall("",$C98,"get",[1]!obMake("","int",COLUMN()))),"")</f>
        <v/>
      </c>
      <c r="R98" s="61" t="str">
        <f>IF($C$32,[1]!obget([1]!obcall("",$C98,"get",[1]!obMake("","int",COLUMN()))),"")</f>
        <v/>
      </c>
      <c r="S98" s="61" t="str">
        <f>IF($C$32,[1]!obget([1]!obcall("",$C98,"get",[1]!obMake("","int",COLUMN()))),"")</f>
        <v/>
      </c>
      <c r="T98" s="50"/>
      <c r="U98" s="50"/>
      <c r="V98" s="50"/>
      <c r="W98" s="50"/>
      <c r="X98" s="50"/>
      <c r="AH98" s="36"/>
      <c r="AI98" s="36"/>
      <c r="IW98" s="50"/>
      <c r="IX98" s="50"/>
    </row>
    <row r="99" spans="1:258" ht="11.85" customHeight="1" x14ac:dyDescent="0.3">
      <c r="A99" s="50" t="str">
        <f t="shared" si="3"/>
        <v/>
      </c>
      <c r="B99" s="50" t="str">
        <f t="shared" si="4"/>
        <v/>
      </c>
      <c r="C99" s="50" t="str">
        <f>IF($C$32,[1]!obMake("RVSwaption"&amp;ROW(),obLibs&amp;"net.finmath.montecarlo.RandomVariable",[1]!obcall("",$C$23,"getInitialMargin",[1]!obMake("","double",$B99),LIBORMarketModel!$J$15,[1]!obMake("","String","EUR"),[1]!obcall("SensitivityMode",$B$7&amp;"$SensitivityMode","valueOf",[1]!obMake("","String",$D$37)),$B$27:$D$27)),"")</f>
        <v/>
      </c>
      <c r="D99" s="94" t="str">
        <f>IF($C$32,[1]!obget([1]!obcall("",$C99,"getAverage")),"")</f>
        <v/>
      </c>
      <c r="E99" s="72" t="str">
        <f>IF(AND($C$31,$F$28&gt;=$B99),[1]!obget([1]!obcall("",[1]!obcall("",$C$23,"getInitialMargin",[1]!obMake("","double",$B99),LIBORMarketModel!$J$15,[1]!obMake("","String","EUR"),[1]!obcall("SensitivityMode",$B$7&amp;"$SensitivityMode","valueOf",[1]!obMake("","String",E$37)),$B$27:$D$27),"getAverage")),"")</f>
        <v/>
      </c>
      <c r="F99" s="72" t="str">
        <f>IF(AND($C$30,$F$28&gt;=$B99),[1]!obget([1]!obcall("",[1]!obcall("",$C$23,"getInitialMargin",[1]!obMake("","double",$B99),LIBORMarketModel!$J$15,[1]!obMake("","String","EUR"),[1]!obcall("SensitivityMode",$B$7&amp;"$SensitivityMode","valueOf",[1]!obMake("","String",F$37)),$B$27:$D$27),"getAverage")),"")</f>
        <v/>
      </c>
      <c r="G99" s="74" t="str">
        <f>IF($C$32,[1]!obget([1]!obcall("",$C99,"getQuantile",[1]!obMake("","double",G$37))),"")</f>
        <v/>
      </c>
      <c r="H99" s="74" t="str">
        <f>IF($C$32,[1]!obget([1]!obcall("",$C99,"getQuantile",[1]!obMake("","double",H$37))),"")</f>
        <v/>
      </c>
      <c r="I99" s="74" t="str">
        <f>IF($C$32,[1]!obget([1]!obcall("",$C99,"get",[1]!obMake("","int",COLUMN()))),"")</f>
        <v/>
      </c>
      <c r="J99" s="61" t="str">
        <f>IF($C$32,[1]!obget([1]!obcall("",$C99,"get",[1]!obMake("","int",COLUMN()))),"")</f>
        <v/>
      </c>
      <c r="K99" s="61" t="str">
        <f>IF($C$32,[1]!obget([1]!obcall("",$C99,"get",[1]!obMake("","int",COLUMN()))),"")</f>
        <v/>
      </c>
      <c r="L99" s="61" t="str">
        <f>IF($C$32,[1]!obget([1]!obcall("",$C99,"get",[1]!obMake("","int",COLUMN()))),"")</f>
        <v/>
      </c>
      <c r="M99" s="61" t="str">
        <f>IF($C$32,[1]!obget([1]!obcall("",$C99,"get",[1]!obMake("","int",COLUMN()))),"")</f>
        <v/>
      </c>
      <c r="N99" s="61" t="str">
        <f>IF($C$32,[1]!obget([1]!obcall("",$C99,"get",[1]!obMake("","int",COLUMN()))),"")</f>
        <v/>
      </c>
      <c r="O99" s="61" t="str">
        <f>IF($C$32,[1]!obget([1]!obcall("",$C99,"get",[1]!obMake("","int",COLUMN()))),"")</f>
        <v/>
      </c>
      <c r="P99" s="61" t="str">
        <f>IF($C$32,[1]!obget([1]!obcall("",$C99,"get",[1]!obMake("","int",COLUMN()))),"")</f>
        <v/>
      </c>
      <c r="Q99" s="61" t="str">
        <f>IF($C$32,[1]!obget([1]!obcall("",$C99,"get",[1]!obMake("","int",COLUMN()))),"")</f>
        <v/>
      </c>
      <c r="R99" s="61" t="str">
        <f>IF($C$32,[1]!obget([1]!obcall("",$C99,"get",[1]!obMake("","int",COLUMN()))),"")</f>
        <v/>
      </c>
      <c r="S99" s="61" t="str">
        <f>IF($C$32,[1]!obget([1]!obcall("",$C99,"get",[1]!obMake("","int",COLUMN()))),"")</f>
        <v/>
      </c>
      <c r="T99" s="50"/>
      <c r="U99" s="50"/>
      <c r="V99" s="50"/>
      <c r="W99" s="50"/>
      <c r="X99" s="50"/>
      <c r="AH99" s="36"/>
      <c r="AI99" s="36"/>
      <c r="IW99" s="50"/>
      <c r="IX99" s="50"/>
    </row>
    <row r="100" spans="1:258" ht="11.85" customHeight="1" x14ac:dyDescent="0.3">
      <c r="A100" s="50" t="str">
        <f t="shared" si="3"/>
        <v/>
      </c>
      <c r="B100" s="50" t="str">
        <f t="shared" si="4"/>
        <v/>
      </c>
      <c r="C100" s="50" t="str">
        <f>IF($C$32,[1]!obMake("RVSwaption"&amp;ROW(),obLibs&amp;"net.finmath.montecarlo.RandomVariable",[1]!obcall("",$C$23,"getInitialMargin",[1]!obMake("","double",$B100),LIBORMarketModel!$J$15,[1]!obMake("","String","EUR"),[1]!obcall("SensitivityMode",$B$7&amp;"$SensitivityMode","valueOf",[1]!obMake("","String",$D$37)),$B$27:$D$27)),"")</f>
        <v/>
      </c>
      <c r="D100" s="94" t="str">
        <f>IF($C$32,[1]!obget([1]!obcall("",$C100,"getAverage")),"")</f>
        <v/>
      </c>
      <c r="E100" s="72" t="str">
        <f>IF(AND($C$31,$F$28&gt;=$B100),[1]!obget([1]!obcall("",[1]!obcall("",$C$23,"getInitialMargin",[1]!obMake("","double",$B100),LIBORMarketModel!$J$15,[1]!obMake("","String","EUR"),[1]!obcall("SensitivityMode",$B$7&amp;"$SensitivityMode","valueOf",[1]!obMake("","String",E$37)),$B$27:$D$27),"getAverage")),"")</f>
        <v/>
      </c>
      <c r="F100" s="72" t="str">
        <f>IF(AND($C$30,$F$28&gt;=$B100),[1]!obget([1]!obcall("",[1]!obcall("",$C$23,"getInitialMargin",[1]!obMake("","double",$B100),LIBORMarketModel!$J$15,[1]!obMake("","String","EUR"),[1]!obcall("SensitivityMode",$B$7&amp;"$SensitivityMode","valueOf",[1]!obMake("","String",F$37)),$B$27:$D$27),"getAverage")),"")</f>
        <v/>
      </c>
      <c r="G100" s="74" t="str">
        <f>IF($C$32,[1]!obget([1]!obcall("",$C100,"getQuantile",[1]!obMake("","double",G$37))),"")</f>
        <v/>
      </c>
      <c r="H100" s="74" t="str">
        <f>IF($C$32,[1]!obget([1]!obcall("",$C100,"getQuantile",[1]!obMake("","double",H$37))),"")</f>
        <v/>
      </c>
      <c r="I100" s="74" t="str">
        <f>IF($C$32,[1]!obget([1]!obcall("",$C100,"get",[1]!obMake("","int",COLUMN()))),"")</f>
        <v/>
      </c>
      <c r="J100" s="61" t="str">
        <f>IF($C$32,[1]!obget([1]!obcall("",$C100,"get",[1]!obMake("","int",COLUMN()))),"")</f>
        <v/>
      </c>
      <c r="K100" s="61" t="str">
        <f>IF($C$32,[1]!obget([1]!obcall("",$C100,"get",[1]!obMake("","int",COLUMN()))),"")</f>
        <v/>
      </c>
      <c r="L100" s="61" t="str">
        <f>IF($C$32,[1]!obget([1]!obcall("",$C100,"get",[1]!obMake("","int",COLUMN()))),"")</f>
        <v/>
      </c>
      <c r="M100" s="61" t="str">
        <f>IF($C$32,[1]!obget([1]!obcall("",$C100,"get",[1]!obMake("","int",COLUMN()))),"")</f>
        <v/>
      </c>
      <c r="N100" s="61" t="str">
        <f>IF($C$32,[1]!obget([1]!obcall("",$C100,"get",[1]!obMake("","int",COLUMN()))),"")</f>
        <v/>
      </c>
      <c r="O100" s="61" t="str">
        <f>IF($C$32,[1]!obget([1]!obcall("",$C100,"get",[1]!obMake("","int",COLUMN()))),"")</f>
        <v/>
      </c>
      <c r="P100" s="61" t="str">
        <f>IF($C$32,[1]!obget([1]!obcall("",$C100,"get",[1]!obMake("","int",COLUMN()))),"")</f>
        <v/>
      </c>
      <c r="Q100" s="61" t="str">
        <f>IF($C$32,[1]!obget([1]!obcall("",$C100,"get",[1]!obMake("","int",COLUMN()))),"")</f>
        <v/>
      </c>
      <c r="R100" s="61" t="str">
        <f>IF($C$32,[1]!obget([1]!obcall("",$C100,"get",[1]!obMake("","int",COLUMN()))),"")</f>
        <v/>
      </c>
      <c r="S100" s="61" t="str">
        <f>IF($C$32,[1]!obget([1]!obcall("",$C100,"get",[1]!obMake("","int",COLUMN()))),"")</f>
        <v/>
      </c>
      <c r="T100" s="50"/>
      <c r="U100" s="50"/>
      <c r="V100" s="50"/>
      <c r="W100" s="50"/>
      <c r="X100" s="50"/>
      <c r="AH100" s="36"/>
      <c r="AI100" s="36"/>
      <c r="IW100" s="50"/>
      <c r="IX100" s="50"/>
    </row>
    <row r="101" spans="1:258" ht="11.85" customHeight="1" x14ac:dyDescent="0.3">
      <c r="A101" s="50" t="str">
        <f t="shared" si="3"/>
        <v/>
      </c>
      <c r="B101" s="50" t="str">
        <f t="shared" si="4"/>
        <v/>
      </c>
      <c r="C101" s="50" t="str">
        <f>IF($C$32,[1]!obMake("RVSwaption"&amp;ROW(),obLibs&amp;"net.finmath.montecarlo.RandomVariable",[1]!obcall("",$C$23,"getInitialMargin",[1]!obMake("","double",$B101),LIBORMarketModel!$J$15,[1]!obMake("","String","EUR"),[1]!obcall("SensitivityMode",$B$7&amp;"$SensitivityMode","valueOf",[1]!obMake("","String",$D$37)),$B$27:$D$27)),"")</f>
        <v/>
      </c>
      <c r="D101" s="94" t="str">
        <f>IF($C$32,[1]!obget([1]!obcall("",$C101,"getAverage")),"")</f>
        <v/>
      </c>
      <c r="E101" s="72" t="str">
        <f>IF(AND($C$31,$F$28&gt;=$B101),[1]!obget([1]!obcall("",[1]!obcall("",$C$23,"getInitialMargin",[1]!obMake("","double",$B101),LIBORMarketModel!$J$15,[1]!obMake("","String","EUR"),[1]!obcall("SensitivityMode",$B$7&amp;"$SensitivityMode","valueOf",[1]!obMake("","String",E$37)),$B$27:$D$27),"getAverage")),"")</f>
        <v/>
      </c>
      <c r="F101" s="72" t="str">
        <f>IF(AND($C$30,$F$28&gt;=$B101),[1]!obget([1]!obcall("",[1]!obcall("",$C$23,"getInitialMargin",[1]!obMake("","double",$B101),LIBORMarketModel!$J$15,[1]!obMake("","String","EUR"),[1]!obcall("SensitivityMode",$B$7&amp;"$SensitivityMode","valueOf",[1]!obMake("","String",F$37)),$B$27:$D$27),"getAverage")),"")</f>
        <v/>
      </c>
      <c r="G101" s="74" t="str">
        <f>IF($C$32,[1]!obget([1]!obcall("",$C101,"getQuantile",[1]!obMake("","double",G$37))),"")</f>
        <v/>
      </c>
      <c r="H101" s="74" t="str">
        <f>IF($C$32,[1]!obget([1]!obcall("",$C101,"getQuantile",[1]!obMake("","double",H$37))),"")</f>
        <v/>
      </c>
      <c r="I101" s="74" t="str">
        <f>IF($C$32,[1]!obget([1]!obcall("",$C101,"get",[1]!obMake("","int",COLUMN()))),"")</f>
        <v/>
      </c>
      <c r="J101" s="61" t="str">
        <f>IF($C$32,[1]!obget([1]!obcall("",$C101,"get",[1]!obMake("","int",COLUMN()))),"")</f>
        <v/>
      </c>
      <c r="K101" s="61" t="str">
        <f>IF($C$32,[1]!obget([1]!obcall("",$C101,"get",[1]!obMake("","int",COLUMN()))),"")</f>
        <v/>
      </c>
      <c r="L101" s="61" t="str">
        <f>IF($C$32,[1]!obget([1]!obcall("",$C101,"get",[1]!obMake("","int",COLUMN()))),"")</f>
        <v/>
      </c>
      <c r="M101" s="61" t="str">
        <f>IF($C$32,[1]!obget([1]!obcall("",$C101,"get",[1]!obMake("","int",COLUMN()))),"")</f>
        <v/>
      </c>
      <c r="N101" s="61" t="str">
        <f>IF($C$32,[1]!obget([1]!obcall("",$C101,"get",[1]!obMake("","int",COLUMN()))),"")</f>
        <v/>
      </c>
      <c r="O101" s="61" t="str">
        <f>IF($C$32,[1]!obget([1]!obcall("",$C101,"get",[1]!obMake("","int",COLUMN()))),"")</f>
        <v/>
      </c>
      <c r="P101" s="61" t="str">
        <f>IF($C$32,[1]!obget([1]!obcall("",$C101,"get",[1]!obMake("","int",COLUMN()))),"")</f>
        <v/>
      </c>
      <c r="Q101" s="61" t="str">
        <f>IF($C$32,[1]!obget([1]!obcall("",$C101,"get",[1]!obMake("","int",COLUMN()))),"")</f>
        <v/>
      </c>
      <c r="R101" s="61" t="str">
        <f>IF($C$32,[1]!obget([1]!obcall("",$C101,"get",[1]!obMake("","int",COLUMN()))),"")</f>
        <v/>
      </c>
      <c r="S101" s="61" t="str">
        <f>IF($C$32,[1]!obget([1]!obcall("",$C101,"get",[1]!obMake("","int",COLUMN()))),"")</f>
        <v/>
      </c>
      <c r="T101" s="50"/>
      <c r="U101" s="50"/>
      <c r="V101" s="50"/>
      <c r="W101" s="50"/>
      <c r="X101" s="50"/>
      <c r="AH101" s="36"/>
      <c r="AI101" s="36"/>
      <c r="IW101" s="50"/>
      <c r="IX101" s="50"/>
    </row>
    <row r="102" spans="1:258" ht="11.85" customHeight="1" x14ac:dyDescent="0.3">
      <c r="A102" s="50" t="str">
        <f t="shared" si="3"/>
        <v/>
      </c>
      <c r="B102" s="50" t="str">
        <f t="shared" si="4"/>
        <v/>
      </c>
      <c r="C102" s="50" t="str">
        <f>IF($C$32,[1]!obMake("RVSwaption"&amp;ROW(),obLibs&amp;"net.finmath.montecarlo.RandomVariable",[1]!obcall("",$C$23,"getInitialMargin",[1]!obMake("","double",$B102),LIBORMarketModel!$J$15,[1]!obMake("","String","EUR"),[1]!obcall("SensitivityMode",$B$7&amp;"$SensitivityMode","valueOf",[1]!obMake("","String",$D$37)),$B$27:$D$27)),"")</f>
        <v/>
      </c>
      <c r="D102" s="94" t="str">
        <f>IF($C$32,[1]!obget([1]!obcall("",$C102,"getAverage")),"")</f>
        <v/>
      </c>
      <c r="E102" s="72" t="str">
        <f>IF(AND($C$31,$F$28&gt;=$B102),[1]!obget([1]!obcall("",[1]!obcall("",$C$23,"getInitialMargin",[1]!obMake("","double",$B102),LIBORMarketModel!$J$15,[1]!obMake("","String","EUR"),[1]!obcall("SensitivityMode",$B$7&amp;"$SensitivityMode","valueOf",[1]!obMake("","String",E$37)),$B$27:$D$27),"getAverage")),"")</f>
        <v/>
      </c>
      <c r="F102" s="72" t="str">
        <f>IF(AND($C$30,$F$28&gt;=$B102),[1]!obget([1]!obcall("",[1]!obcall("",$C$23,"getInitialMargin",[1]!obMake("","double",$B102),LIBORMarketModel!$J$15,[1]!obMake("","String","EUR"),[1]!obcall("SensitivityMode",$B$7&amp;"$SensitivityMode","valueOf",[1]!obMake("","String",F$37)),$B$27:$D$27),"getAverage")),"")</f>
        <v/>
      </c>
      <c r="G102" s="74" t="str">
        <f>IF($C$32,[1]!obget([1]!obcall("",$C102,"getQuantile",[1]!obMake("","double",G$37))),"")</f>
        <v/>
      </c>
      <c r="H102" s="74" t="str">
        <f>IF($C$32,[1]!obget([1]!obcall("",$C102,"getQuantile",[1]!obMake("","double",H$37))),"")</f>
        <v/>
      </c>
      <c r="I102" s="74" t="str">
        <f>IF($C$32,[1]!obget([1]!obcall("",$C102,"get",[1]!obMake("","int",COLUMN()))),"")</f>
        <v/>
      </c>
      <c r="J102" s="61" t="str">
        <f>IF($C$32,[1]!obget([1]!obcall("",$C102,"get",[1]!obMake("","int",COLUMN()))),"")</f>
        <v/>
      </c>
      <c r="K102" s="61" t="str">
        <f>IF($C$32,[1]!obget([1]!obcall("",$C102,"get",[1]!obMake("","int",COLUMN()))),"")</f>
        <v/>
      </c>
      <c r="L102" s="61" t="str">
        <f>IF($C$32,[1]!obget([1]!obcall("",$C102,"get",[1]!obMake("","int",COLUMN()))),"")</f>
        <v/>
      </c>
      <c r="M102" s="61" t="str">
        <f>IF($C$32,[1]!obget([1]!obcall("",$C102,"get",[1]!obMake("","int",COLUMN()))),"")</f>
        <v/>
      </c>
      <c r="N102" s="61" t="str">
        <f>IF($C$32,[1]!obget([1]!obcall("",$C102,"get",[1]!obMake("","int",COLUMN()))),"")</f>
        <v/>
      </c>
      <c r="O102" s="61" t="str">
        <f>IF($C$32,[1]!obget([1]!obcall("",$C102,"get",[1]!obMake("","int",COLUMN()))),"")</f>
        <v/>
      </c>
      <c r="P102" s="61" t="str">
        <f>IF($C$32,[1]!obget([1]!obcall("",$C102,"get",[1]!obMake("","int",COLUMN()))),"")</f>
        <v/>
      </c>
      <c r="Q102" s="61" t="str">
        <f>IF($C$32,[1]!obget([1]!obcall("",$C102,"get",[1]!obMake("","int",COLUMN()))),"")</f>
        <v/>
      </c>
      <c r="R102" s="61" t="str">
        <f>IF($C$32,[1]!obget([1]!obcall("",$C102,"get",[1]!obMake("","int",COLUMN()))),"")</f>
        <v/>
      </c>
      <c r="S102" s="61" t="str">
        <f>IF($C$32,[1]!obget([1]!obcall("",$C102,"get",[1]!obMake("","int",COLUMN()))),"")</f>
        <v/>
      </c>
      <c r="T102" s="50"/>
      <c r="U102" s="50"/>
      <c r="V102" s="50"/>
      <c r="W102" s="50"/>
      <c r="X102" s="50"/>
      <c r="AH102" s="36"/>
      <c r="AI102" s="36"/>
      <c r="IW102" s="50"/>
      <c r="IX102" s="50"/>
    </row>
    <row r="103" spans="1:258" ht="11.85" customHeight="1" x14ac:dyDescent="0.3">
      <c r="A103" s="50" t="str">
        <f t="shared" ref="A103:A166" si="5">IF(OR($C$32,$C$30,$C$31),IF(MOD((ROW(A103)-ROW($A$38))*$E$28,$F$28/5)&lt;0.0001,(ROW(A103)-ROW($A$38))*$E$28,""),"")</f>
        <v/>
      </c>
      <c r="B103" s="50" t="str">
        <f t="shared" si="4"/>
        <v/>
      </c>
      <c r="C103" s="50" t="str">
        <f>IF($C$32,[1]!obMake("RVSwaption"&amp;ROW(),obLibs&amp;"net.finmath.montecarlo.RandomVariable",[1]!obcall("",$C$23,"getInitialMargin",[1]!obMake("","double",$B103),LIBORMarketModel!$J$15,[1]!obMake("","String","EUR"),[1]!obcall("SensitivityMode",$B$7&amp;"$SensitivityMode","valueOf",[1]!obMake("","String",$D$37)),$B$27:$D$27)),"")</f>
        <v/>
      </c>
      <c r="D103" s="94" t="str">
        <f>IF($C$32,[1]!obget([1]!obcall("",$C103,"getAverage")),"")</f>
        <v/>
      </c>
      <c r="E103" s="72" t="str">
        <f>IF(AND($C$31,$F$28&gt;=$B103),[1]!obget([1]!obcall("",[1]!obcall("",$C$23,"getInitialMargin",[1]!obMake("","double",$B103),LIBORMarketModel!$J$15,[1]!obMake("","String","EUR"),[1]!obcall("SensitivityMode",$B$7&amp;"$SensitivityMode","valueOf",[1]!obMake("","String",E$37)),$B$27:$D$27),"getAverage")),"")</f>
        <v/>
      </c>
      <c r="F103" s="72" t="str">
        <f>IF(AND($C$30,$F$28&gt;=$B103),[1]!obget([1]!obcall("",[1]!obcall("",$C$23,"getInitialMargin",[1]!obMake("","double",$B103),LIBORMarketModel!$J$15,[1]!obMake("","String","EUR"),[1]!obcall("SensitivityMode",$B$7&amp;"$SensitivityMode","valueOf",[1]!obMake("","String",F$37)),$B$27:$D$27),"getAverage")),"")</f>
        <v/>
      </c>
      <c r="G103" s="74" t="str">
        <f>IF($C$32,[1]!obget([1]!obcall("",$C103,"getQuantile",[1]!obMake("","double",G$37))),"")</f>
        <v/>
      </c>
      <c r="H103" s="74" t="str">
        <f>IF($C$32,[1]!obget([1]!obcall("",$C103,"getQuantile",[1]!obMake("","double",H$37))),"")</f>
        <v/>
      </c>
      <c r="I103" s="74" t="str">
        <f>IF($C$32,[1]!obget([1]!obcall("",$C103,"get",[1]!obMake("","int",COLUMN()))),"")</f>
        <v/>
      </c>
      <c r="J103" s="61" t="str">
        <f>IF($C$32,[1]!obget([1]!obcall("",$C103,"get",[1]!obMake("","int",COLUMN()))),"")</f>
        <v/>
      </c>
      <c r="K103" s="61" t="str">
        <f>IF($C$32,[1]!obget([1]!obcall("",$C103,"get",[1]!obMake("","int",COLUMN()))),"")</f>
        <v/>
      </c>
      <c r="L103" s="61" t="str">
        <f>IF($C$32,[1]!obget([1]!obcall("",$C103,"get",[1]!obMake("","int",COLUMN()))),"")</f>
        <v/>
      </c>
      <c r="M103" s="61" t="str">
        <f>IF($C$32,[1]!obget([1]!obcall("",$C103,"get",[1]!obMake("","int",COLUMN()))),"")</f>
        <v/>
      </c>
      <c r="N103" s="61" t="str">
        <f>IF($C$32,[1]!obget([1]!obcall("",$C103,"get",[1]!obMake("","int",COLUMN()))),"")</f>
        <v/>
      </c>
      <c r="O103" s="61" t="str">
        <f>IF($C$32,[1]!obget([1]!obcall("",$C103,"get",[1]!obMake("","int",COLUMN()))),"")</f>
        <v/>
      </c>
      <c r="P103" s="61" t="str">
        <f>IF($C$32,[1]!obget([1]!obcall("",$C103,"get",[1]!obMake("","int",COLUMN()))),"")</f>
        <v/>
      </c>
      <c r="Q103" s="61" t="str">
        <f>IF($C$32,[1]!obget([1]!obcall("",$C103,"get",[1]!obMake("","int",COLUMN()))),"")</f>
        <v/>
      </c>
      <c r="R103" s="61" t="str">
        <f>IF($C$32,[1]!obget([1]!obcall("",$C103,"get",[1]!obMake("","int",COLUMN()))),"")</f>
        <v/>
      </c>
      <c r="S103" s="61" t="str">
        <f>IF($C$32,[1]!obget([1]!obcall("",$C103,"get",[1]!obMake("","int",COLUMN()))),"")</f>
        <v/>
      </c>
      <c r="T103" s="50"/>
      <c r="U103" s="50"/>
      <c r="V103" s="50"/>
      <c r="W103" s="50"/>
      <c r="X103" s="50"/>
      <c r="AH103" s="36"/>
      <c r="AI103" s="36"/>
      <c r="IW103" s="50"/>
      <c r="IX103" s="50"/>
    </row>
    <row r="104" spans="1:258" ht="11.85" customHeight="1" x14ac:dyDescent="0.3">
      <c r="A104" s="50" t="str">
        <f t="shared" si="5"/>
        <v/>
      </c>
      <c r="B104" s="50" t="str">
        <f t="shared" ref="B104:B167" si="6">IF(IF(OR($C$32,$C$31,$C$30),(ROW(A106)-ROW($A$40))*$E$28,"")&lt;=$F$28,IF(OR($C$32,$C$31,$C$30),(ROW(A106)-ROW($A$40))*$E$28,""),"")</f>
        <v/>
      </c>
      <c r="C104" s="50" t="str">
        <f>IF($C$32,[1]!obMake("RVSwaption"&amp;ROW(),obLibs&amp;"net.finmath.montecarlo.RandomVariable",[1]!obcall("",$C$23,"getInitialMargin",[1]!obMake("","double",$B104),LIBORMarketModel!$J$15,[1]!obMake("","String","EUR"),[1]!obcall("SensitivityMode",$B$7&amp;"$SensitivityMode","valueOf",[1]!obMake("","String",$D$37)),$B$27:$D$27)),"")</f>
        <v/>
      </c>
      <c r="D104" s="94" t="str">
        <f>IF($C$32,[1]!obget([1]!obcall("",$C104,"getAverage")),"")</f>
        <v/>
      </c>
      <c r="E104" s="72" t="str">
        <f>IF(AND($C$31,$F$28&gt;=$B104),[1]!obget([1]!obcall("",[1]!obcall("",$C$23,"getInitialMargin",[1]!obMake("","double",$B104),LIBORMarketModel!$J$15,[1]!obMake("","String","EUR"),[1]!obcall("SensitivityMode",$B$7&amp;"$SensitivityMode","valueOf",[1]!obMake("","String",E$37)),$B$27:$D$27),"getAverage")),"")</f>
        <v/>
      </c>
      <c r="F104" s="72" t="str">
        <f>IF(AND($C$30,$F$28&gt;=$B104),[1]!obget([1]!obcall("",[1]!obcall("",$C$23,"getInitialMargin",[1]!obMake("","double",$B104),LIBORMarketModel!$J$15,[1]!obMake("","String","EUR"),[1]!obcall("SensitivityMode",$B$7&amp;"$SensitivityMode","valueOf",[1]!obMake("","String",F$37)),$B$27:$D$27),"getAverage")),"")</f>
        <v/>
      </c>
      <c r="G104" s="74" t="str">
        <f>IF($C$32,[1]!obget([1]!obcall("",$C104,"getQuantile",[1]!obMake("","double",G$37))),"")</f>
        <v/>
      </c>
      <c r="H104" s="74" t="str">
        <f>IF($C$32,[1]!obget([1]!obcall("",$C104,"getQuantile",[1]!obMake("","double",H$37))),"")</f>
        <v/>
      </c>
      <c r="I104" s="74" t="str">
        <f>IF($C$32,[1]!obget([1]!obcall("",$C104,"get",[1]!obMake("","int",COLUMN()))),"")</f>
        <v/>
      </c>
      <c r="J104" s="61" t="str">
        <f>IF($C$32,[1]!obget([1]!obcall("",$C104,"get",[1]!obMake("","int",COLUMN()))),"")</f>
        <v/>
      </c>
      <c r="K104" s="61" t="str">
        <f>IF($C$32,[1]!obget([1]!obcall("",$C104,"get",[1]!obMake("","int",COLUMN()))),"")</f>
        <v/>
      </c>
      <c r="L104" s="61" t="str">
        <f>IF($C$32,[1]!obget([1]!obcall("",$C104,"get",[1]!obMake("","int",COLUMN()))),"")</f>
        <v/>
      </c>
      <c r="M104" s="61" t="str">
        <f>IF($C$32,[1]!obget([1]!obcall("",$C104,"get",[1]!obMake("","int",COLUMN()))),"")</f>
        <v/>
      </c>
      <c r="N104" s="61" t="str">
        <f>IF($C$32,[1]!obget([1]!obcall("",$C104,"get",[1]!obMake("","int",COLUMN()))),"")</f>
        <v/>
      </c>
      <c r="O104" s="61" t="str">
        <f>IF($C$32,[1]!obget([1]!obcall("",$C104,"get",[1]!obMake("","int",COLUMN()))),"")</f>
        <v/>
      </c>
      <c r="P104" s="61" t="str">
        <f>IF($C$32,[1]!obget([1]!obcall("",$C104,"get",[1]!obMake("","int",COLUMN()))),"")</f>
        <v/>
      </c>
      <c r="Q104" s="61" t="str">
        <f>IF($C$32,[1]!obget([1]!obcall("",$C104,"get",[1]!obMake("","int",COLUMN()))),"")</f>
        <v/>
      </c>
      <c r="R104" s="61" t="str">
        <f>IF($C$32,[1]!obget([1]!obcall("",$C104,"get",[1]!obMake("","int",COLUMN()))),"")</f>
        <v/>
      </c>
      <c r="S104" s="61" t="str">
        <f>IF($C$32,[1]!obget([1]!obcall("",$C104,"get",[1]!obMake("","int",COLUMN()))),"")</f>
        <v/>
      </c>
      <c r="T104" s="50"/>
      <c r="U104" s="50"/>
      <c r="V104" s="50"/>
      <c r="W104" s="50"/>
      <c r="X104" s="50"/>
      <c r="AH104" s="36"/>
      <c r="AI104" s="36"/>
      <c r="IW104" s="50"/>
      <c r="IX104" s="50"/>
    </row>
    <row r="105" spans="1:258" ht="11.85" customHeight="1" x14ac:dyDescent="0.3">
      <c r="A105" s="50" t="str">
        <f t="shared" si="5"/>
        <v/>
      </c>
      <c r="B105" s="50" t="str">
        <f t="shared" si="6"/>
        <v/>
      </c>
      <c r="C105" s="50" t="str">
        <f>IF($C$32,[1]!obMake("RVSwaption"&amp;ROW(),obLibs&amp;"net.finmath.montecarlo.RandomVariable",[1]!obcall("",$C$23,"getInitialMargin",[1]!obMake("","double",$B105),LIBORMarketModel!$J$15,[1]!obMake("","String","EUR"),[1]!obcall("SensitivityMode",$B$7&amp;"$SensitivityMode","valueOf",[1]!obMake("","String",$D$37)),$B$27:$D$27)),"")</f>
        <v/>
      </c>
      <c r="D105" s="94" t="str">
        <f>IF($C$32,[1]!obget([1]!obcall("",$C105,"getAverage")),"")</f>
        <v/>
      </c>
      <c r="E105" s="72" t="str">
        <f>IF(AND($C$31,$F$28&gt;=$B105),[1]!obget([1]!obcall("",[1]!obcall("",$C$23,"getInitialMargin",[1]!obMake("","double",$B105),LIBORMarketModel!$J$15,[1]!obMake("","String","EUR"),[1]!obcall("SensitivityMode",$B$7&amp;"$SensitivityMode","valueOf",[1]!obMake("","String",E$37)),$B$27:$D$27),"getAverage")),"")</f>
        <v/>
      </c>
      <c r="F105" s="72" t="str">
        <f>IF(AND($C$30,$F$28&gt;=$B105),[1]!obget([1]!obcall("",[1]!obcall("",$C$23,"getInitialMargin",[1]!obMake("","double",$B105),LIBORMarketModel!$J$15,[1]!obMake("","String","EUR"),[1]!obcall("SensitivityMode",$B$7&amp;"$SensitivityMode","valueOf",[1]!obMake("","String",F$37)),$B$27:$D$27),"getAverage")),"")</f>
        <v/>
      </c>
      <c r="G105" s="74" t="str">
        <f>IF($C$32,[1]!obget([1]!obcall("",$C105,"getQuantile",[1]!obMake("","double",G$37))),"")</f>
        <v/>
      </c>
      <c r="H105" s="74" t="str">
        <f>IF($C$32,[1]!obget([1]!obcall("",$C105,"getQuantile",[1]!obMake("","double",H$37))),"")</f>
        <v/>
      </c>
      <c r="I105" s="74" t="str">
        <f>IF($C$32,[1]!obget([1]!obcall("",$C105,"get",[1]!obMake("","int",COLUMN()))),"")</f>
        <v/>
      </c>
      <c r="J105" s="61" t="str">
        <f>IF($C$32,[1]!obget([1]!obcall("",$C105,"get",[1]!obMake("","int",COLUMN()))),"")</f>
        <v/>
      </c>
      <c r="K105" s="61" t="str">
        <f>IF($C$32,[1]!obget([1]!obcall("",$C105,"get",[1]!obMake("","int",COLUMN()))),"")</f>
        <v/>
      </c>
      <c r="L105" s="61" t="str">
        <f>IF($C$32,[1]!obget([1]!obcall("",$C105,"get",[1]!obMake("","int",COLUMN()))),"")</f>
        <v/>
      </c>
      <c r="M105" s="61" t="str">
        <f>IF($C$32,[1]!obget([1]!obcall("",$C105,"get",[1]!obMake("","int",COLUMN()))),"")</f>
        <v/>
      </c>
      <c r="N105" s="61" t="str">
        <f>IF($C$32,[1]!obget([1]!obcall("",$C105,"get",[1]!obMake("","int",COLUMN()))),"")</f>
        <v/>
      </c>
      <c r="O105" s="61" t="str">
        <f>IF($C$32,[1]!obget([1]!obcall("",$C105,"get",[1]!obMake("","int",COLUMN()))),"")</f>
        <v/>
      </c>
      <c r="P105" s="61" t="str">
        <f>IF($C$32,[1]!obget([1]!obcall("",$C105,"get",[1]!obMake("","int",COLUMN()))),"")</f>
        <v/>
      </c>
      <c r="Q105" s="61" t="str">
        <f>IF($C$32,[1]!obget([1]!obcall("",$C105,"get",[1]!obMake("","int",COLUMN()))),"")</f>
        <v/>
      </c>
      <c r="R105" s="61" t="str">
        <f>IF($C$32,[1]!obget([1]!obcall("",$C105,"get",[1]!obMake("","int",COLUMN()))),"")</f>
        <v/>
      </c>
      <c r="S105" s="61" t="str">
        <f>IF($C$32,[1]!obget([1]!obcall("",$C105,"get",[1]!obMake("","int",COLUMN()))),"")</f>
        <v/>
      </c>
      <c r="T105" s="50"/>
      <c r="U105" s="50"/>
      <c r="V105" s="50"/>
      <c r="W105" s="50"/>
      <c r="X105" s="50"/>
      <c r="AH105" s="36"/>
      <c r="AI105" s="36"/>
      <c r="IW105" s="50"/>
      <c r="IX105" s="50"/>
    </row>
    <row r="106" spans="1:258" ht="11.85" customHeight="1" x14ac:dyDescent="0.3">
      <c r="A106" s="50" t="str">
        <f t="shared" si="5"/>
        <v/>
      </c>
      <c r="B106" s="50" t="str">
        <f t="shared" si="6"/>
        <v/>
      </c>
      <c r="C106" s="50" t="str">
        <f>IF($C$32,[1]!obMake("RVSwaption"&amp;ROW(),obLibs&amp;"net.finmath.montecarlo.RandomVariable",[1]!obcall("",$C$23,"getInitialMargin",[1]!obMake("","double",$B106),LIBORMarketModel!$J$15,[1]!obMake("","String","EUR"),[1]!obcall("SensitivityMode",$B$7&amp;"$SensitivityMode","valueOf",[1]!obMake("","String",$D$37)),$B$27:$D$27)),"")</f>
        <v/>
      </c>
      <c r="D106" s="94" t="str">
        <f>IF($C$32,[1]!obget([1]!obcall("",$C106,"getAverage")),"")</f>
        <v/>
      </c>
      <c r="E106" s="72" t="str">
        <f>IF(AND($C$31,$F$28&gt;=$B106),[1]!obget([1]!obcall("",[1]!obcall("",$C$23,"getInitialMargin",[1]!obMake("","double",$B106),LIBORMarketModel!$J$15,[1]!obMake("","String","EUR"),[1]!obcall("SensitivityMode",$B$7&amp;"$SensitivityMode","valueOf",[1]!obMake("","String",E$37)),$B$27:$D$27),"getAverage")),"")</f>
        <v/>
      </c>
      <c r="F106" s="72" t="str">
        <f>IF(AND($C$30,$F$28&gt;=$B106),[1]!obget([1]!obcall("",[1]!obcall("",$C$23,"getInitialMargin",[1]!obMake("","double",$B106),LIBORMarketModel!$J$15,[1]!obMake("","String","EUR"),[1]!obcall("SensitivityMode",$B$7&amp;"$SensitivityMode","valueOf",[1]!obMake("","String",F$37)),$B$27:$D$27),"getAverage")),"")</f>
        <v/>
      </c>
      <c r="G106" s="74" t="str">
        <f>IF($C$32,[1]!obget([1]!obcall("",$C106,"getQuantile",[1]!obMake("","double",G$37))),"")</f>
        <v/>
      </c>
      <c r="H106" s="74" t="str">
        <f>IF($C$32,[1]!obget([1]!obcall("",$C106,"getQuantile",[1]!obMake("","double",H$37))),"")</f>
        <v/>
      </c>
      <c r="I106" s="74" t="str">
        <f>IF($C$32,[1]!obget([1]!obcall("",$C106,"get",[1]!obMake("","int",COLUMN()))),"")</f>
        <v/>
      </c>
      <c r="J106" s="61" t="str">
        <f>IF($C$32,[1]!obget([1]!obcall("",$C106,"get",[1]!obMake("","int",COLUMN()))),"")</f>
        <v/>
      </c>
      <c r="K106" s="61" t="str">
        <f>IF($C$32,[1]!obget([1]!obcall("",$C106,"get",[1]!obMake("","int",COLUMN()))),"")</f>
        <v/>
      </c>
      <c r="L106" s="61" t="str">
        <f>IF($C$32,[1]!obget([1]!obcall("",$C106,"get",[1]!obMake("","int",COLUMN()))),"")</f>
        <v/>
      </c>
      <c r="M106" s="61" t="str">
        <f>IF($C$32,[1]!obget([1]!obcall("",$C106,"get",[1]!obMake("","int",COLUMN()))),"")</f>
        <v/>
      </c>
      <c r="N106" s="61" t="str">
        <f>IF($C$32,[1]!obget([1]!obcall("",$C106,"get",[1]!obMake("","int",COLUMN()))),"")</f>
        <v/>
      </c>
      <c r="O106" s="61" t="str">
        <f>IF($C$32,[1]!obget([1]!obcall("",$C106,"get",[1]!obMake("","int",COLUMN()))),"")</f>
        <v/>
      </c>
      <c r="P106" s="61" t="str">
        <f>IF($C$32,[1]!obget([1]!obcall("",$C106,"get",[1]!obMake("","int",COLUMN()))),"")</f>
        <v/>
      </c>
      <c r="Q106" s="61" t="str">
        <f>IF($C$32,[1]!obget([1]!obcall("",$C106,"get",[1]!obMake("","int",COLUMN()))),"")</f>
        <v/>
      </c>
      <c r="R106" s="61" t="str">
        <f>IF($C$32,[1]!obget([1]!obcall("",$C106,"get",[1]!obMake("","int",COLUMN()))),"")</f>
        <v/>
      </c>
      <c r="S106" s="61" t="str">
        <f>IF($C$32,[1]!obget([1]!obcall("",$C106,"get",[1]!obMake("","int",COLUMN()))),"")</f>
        <v/>
      </c>
      <c r="T106" s="50"/>
      <c r="U106" s="50"/>
      <c r="V106" s="50"/>
      <c r="W106" s="50"/>
      <c r="X106" s="50"/>
      <c r="AH106" s="36"/>
      <c r="AI106" s="36"/>
      <c r="IW106" s="50"/>
      <c r="IX106" s="50"/>
    </row>
    <row r="107" spans="1:258" ht="11.85" customHeight="1" x14ac:dyDescent="0.3">
      <c r="A107" s="50" t="str">
        <f t="shared" si="5"/>
        <v/>
      </c>
      <c r="B107" s="50" t="str">
        <f t="shared" si="6"/>
        <v/>
      </c>
      <c r="C107" s="50" t="str">
        <f>IF($C$32,[1]!obMake("RVSwaption"&amp;ROW(),obLibs&amp;"net.finmath.montecarlo.RandomVariable",[1]!obcall("",$C$23,"getInitialMargin",[1]!obMake("","double",$B107),LIBORMarketModel!$J$15,[1]!obMake("","String","EUR"),[1]!obcall("SensitivityMode",$B$7&amp;"$SensitivityMode","valueOf",[1]!obMake("","String",$D$37)),$B$27:$D$27)),"")</f>
        <v/>
      </c>
      <c r="D107" s="94" t="str">
        <f>IF($C$32,[1]!obget([1]!obcall("",$C107,"getAverage")),"")</f>
        <v/>
      </c>
      <c r="E107" s="72" t="str">
        <f>IF(AND($C$31,$F$28&gt;=$B107),[1]!obget([1]!obcall("",[1]!obcall("",$C$23,"getInitialMargin",[1]!obMake("","double",$B107),LIBORMarketModel!$J$15,[1]!obMake("","String","EUR"),[1]!obcall("SensitivityMode",$B$7&amp;"$SensitivityMode","valueOf",[1]!obMake("","String",E$37)),$B$27:$D$27),"getAverage")),"")</f>
        <v/>
      </c>
      <c r="F107" s="72" t="str">
        <f>IF(AND($C$30,$F$28&gt;=$B107),[1]!obget([1]!obcall("",[1]!obcall("",$C$23,"getInitialMargin",[1]!obMake("","double",$B107),LIBORMarketModel!$J$15,[1]!obMake("","String","EUR"),[1]!obcall("SensitivityMode",$B$7&amp;"$SensitivityMode","valueOf",[1]!obMake("","String",F$37)),$B$27:$D$27),"getAverage")),"")</f>
        <v/>
      </c>
      <c r="G107" s="74" t="str">
        <f>IF($C$32,[1]!obget([1]!obcall("",$C107,"getQuantile",[1]!obMake("","double",G$37))),"")</f>
        <v/>
      </c>
      <c r="H107" s="74" t="str">
        <f>IF($C$32,[1]!obget([1]!obcall("",$C107,"getQuantile",[1]!obMake("","double",H$37))),"")</f>
        <v/>
      </c>
      <c r="I107" s="74" t="str">
        <f>IF($C$32,[1]!obget([1]!obcall("",$C107,"get",[1]!obMake("","int",COLUMN()))),"")</f>
        <v/>
      </c>
      <c r="J107" s="61" t="str">
        <f>IF($C$32,[1]!obget([1]!obcall("",$C107,"get",[1]!obMake("","int",COLUMN()))),"")</f>
        <v/>
      </c>
      <c r="K107" s="61" t="str">
        <f>IF($C$32,[1]!obget([1]!obcall("",$C107,"get",[1]!obMake("","int",COLUMN()))),"")</f>
        <v/>
      </c>
      <c r="L107" s="61" t="str">
        <f>IF($C$32,[1]!obget([1]!obcall("",$C107,"get",[1]!obMake("","int",COLUMN()))),"")</f>
        <v/>
      </c>
      <c r="M107" s="61" t="str">
        <f>IF($C$32,[1]!obget([1]!obcall("",$C107,"get",[1]!obMake("","int",COLUMN()))),"")</f>
        <v/>
      </c>
      <c r="N107" s="61" t="str">
        <f>IF($C$32,[1]!obget([1]!obcall("",$C107,"get",[1]!obMake("","int",COLUMN()))),"")</f>
        <v/>
      </c>
      <c r="O107" s="61" t="str">
        <f>IF($C$32,[1]!obget([1]!obcall("",$C107,"get",[1]!obMake("","int",COLUMN()))),"")</f>
        <v/>
      </c>
      <c r="P107" s="61" t="str">
        <f>IF($C$32,[1]!obget([1]!obcall("",$C107,"get",[1]!obMake("","int",COLUMN()))),"")</f>
        <v/>
      </c>
      <c r="Q107" s="61" t="str">
        <f>IF($C$32,[1]!obget([1]!obcall("",$C107,"get",[1]!obMake("","int",COLUMN()))),"")</f>
        <v/>
      </c>
      <c r="R107" s="61" t="str">
        <f>IF($C$32,[1]!obget([1]!obcall("",$C107,"get",[1]!obMake("","int",COLUMN()))),"")</f>
        <v/>
      </c>
      <c r="S107" s="61" t="str">
        <f>IF($C$32,[1]!obget([1]!obcall("",$C107,"get",[1]!obMake("","int",COLUMN()))),"")</f>
        <v/>
      </c>
      <c r="T107" s="50"/>
      <c r="U107" s="50"/>
      <c r="V107" s="50"/>
      <c r="W107" s="50"/>
      <c r="X107" s="50"/>
      <c r="AH107" s="36"/>
      <c r="AI107" s="36"/>
      <c r="IW107" s="50"/>
      <c r="IX107" s="50"/>
    </row>
    <row r="108" spans="1:258" ht="11.85" customHeight="1" x14ac:dyDescent="0.3">
      <c r="A108" s="50" t="str">
        <f t="shared" si="5"/>
        <v/>
      </c>
      <c r="B108" s="50" t="str">
        <f t="shared" si="6"/>
        <v/>
      </c>
      <c r="C108" s="50" t="str">
        <f>IF($C$32,[1]!obMake("RVSwaption"&amp;ROW(),obLibs&amp;"net.finmath.montecarlo.RandomVariable",[1]!obcall("",$C$23,"getInitialMargin",[1]!obMake("","double",$B108),LIBORMarketModel!$J$15,[1]!obMake("","String","EUR"),[1]!obcall("SensitivityMode",$B$7&amp;"$SensitivityMode","valueOf",[1]!obMake("","String",$D$37)),$B$27:$D$27)),"")</f>
        <v/>
      </c>
      <c r="D108" s="94" t="str">
        <f>IF($C$32,[1]!obget([1]!obcall("",$C108,"getAverage")),"")</f>
        <v/>
      </c>
      <c r="E108" s="72" t="str">
        <f>IF(AND($C$31,$F$28&gt;=$B108),[1]!obget([1]!obcall("",[1]!obcall("",$C$23,"getInitialMargin",[1]!obMake("","double",$B108),LIBORMarketModel!$J$15,[1]!obMake("","String","EUR"),[1]!obcall("SensitivityMode",$B$7&amp;"$SensitivityMode","valueOf",[1]!obMake("","String",E$37)),$B$27:$D$27),"getAverage")),"")</f>
        <v/>
      </c>
      <c r="F108" s="72" t="str">
        <f>IF(AND($C$30,$F$28&gt;=$B108),[1]!obget([1]!obcall("",[1]!obcall("",$C$23,"getInitialMargin",[1]!obMake("","double",$B108),LIBORMarketModel!$J$15,[1]!obMake("","String","EUR"),[1]!obcall("SensitivityMode",$B$7&amp;"$SensitivityMode","valueOf",[1]!obMake("","String",F$37)),$B$27:$D$27),"getAverage")),"")</f>
        <v/>
      </c>
      <c r="G108" s="74" t="str">
        <f>IF($C$32,[1]!obget([1]!obcall("",$C108,"getQuantile",[1]!obMake("","double",G$37))),"")</f>
        <v/>
      </c>
      <c r="H108" s="74" t="str">
        <f>IF($C$32,[1]!obget([1]!obcall("",$C108,"getQuantile",[1]!obMake("","double",H$37))),"")</f>
        <v/>
      </c>
      <c r="I108" s="74" t="str">
        <f>IF($C$32,[1]!obget([1]!obcall("",$C108,"get",[1]!obMake("","int",COLUMN()))),"")</f>
        <v/>
      </c>
      <c r="J108" s="61" t="str">
        <f>IF($C$32,[1]!obget([1]!obcall("",$C108,"get",[1]!obMake("","int",COLUMN()))),"")</f>
        <v/>
      </c>
      <c r="K108" s="61" t="str">
        <f>IF($C$32,[1]!obget([1]!obcall("",$C108,"get",[1]!obMake("","int",COLUMN()))),"")</f>
        <v/>
      </c>
      <c r="L108" s="61" t="str">
        <f>IF($C$32,[1]!obget([1]!obcall("",$C108,"get",[1]!obMake("","int",COLUMN()))),"")</f>
        <v/>
      </c>
      <c r="M108" s="61" t="str">
        <f>IF($C$32,[1]!obget([1]!obcall("",$C108,"get",[1]!obMake("","int",COLUMN()))),"")</f>
        <v/>
      </c>
      <c r="N108" s="61" t="str">
        <f>IF($C$32,[1]!obget([1]!obcall("",$C108,"get",[1]!obMake("","int",COLUMN()))),"")</f>
        <v/>
      </c>
      <c r="O108" s="61" t="str">
        <f>IF($C$32,[1]!obget([1]!obcall("",$C108,"get",[1]!obMake("","int",COLUMN()))),"")</f>
        <v/>
      </c>
      <c r="P108" s="61" t="str">
        <f>IF($C$32,[1]!obget([1]!obcall("",$C108,"get",[1]!obMake("","int",COLUMN()))),"")</f>
        <v/>
      </c>
      <c r="Q108" s="61" t="str">
        <f>IF($C$32,[1]!obget([1]!obcall("",$C108,"get",[1]!obMake("","int",COLUMN()))),"")</f>
        <v/>
      </c>
      <c r="R108" s="61" t="str">
        <f>IF($C$32,[1]!obget([1]!obcall("",$C108,"get",[1]!obMake("","int",COLUMN()))),"")</f>
        <v/>
      </c>
      <c r="S108" s="61" t="str">
        <f>IF($C$32,[1]!obget([1]!obcall("",$C108,"get",[1]!obMake("","int",COLUMN()))),"")</f>
        <v/>
      </c>
      <c r="T108" s="50"/>
      <c r="U108" s="50"/>
      <c r="V108" s="50"/>
      <c r="W108" s="50"/>
      <c r="X108" s="50"/>
      <c r="AH108" s="36"/>
      <c r="AI108" s="36"/>
      <c r="IW108" s="50"/>
      <c r="IX108" s="50"/>
    </row>
    <row r="109" spans="1:258" ht="11.85" customHeight="1" x14ac:dyDescent="0.3">
      <c r="A109" s="50" t="str">
        <f t="shared" si="5"/>
        <v/>
      </c>
      <c r="B109" s="50" t="str">
        <f t="shared" si="6"/>
        <v/>
      </c>
      <c r="C109" s="50" t="str">
        <f>IF($C$32,[1]!obMake("RVSwaption"&amp;ROW(),obLibs&amp;"net.finmath.montecarlo.RandomVariable",[1]!obcall("",$C$23,"getInitialMargin",[1]!obMake("","double",$B109),LIBORMarketModel!$J$15,[1]!obMake("","String","EUR"),[1]!obcall("SensitivityMode",$B$7&amp;"$SensitivityMode","valueOf",[1]!obMake("","String",$D$37)),$B$27:$D$27)),"")</f>
        <v/>
      </c>
      <c r="D109" s="94" t="str">
        <f>IF($C$32,[1]!obget([1]!obcall("",$C109,"getAverage")),"")</f>
        <v/>
      </c>
      <c r="E109" s="72" t="str">
        <f>IF(AND($C$31,$F$28&gt;=$B109),[1]!obget([1]!obcall("",[1]!obcall("",$C$23,"getInitialMargin",[1]!obMake("","double",$B109),LIBORMarketModel!$J$15,[1]!obMake("","String","EUR"),[1]!obcall("SensitivityMode",$B$7&amp;"$SensitivityMode","valueOf",[1]!obMake("","String",E$37)),$B$27:$D$27),"getAverage")),"")</f>
        <v/>
      </c>
      <c r="F109" s="72" t="str">
        <f>IF(AND($C$30,$F$28&gt;=$B109),[1]!obget([1]!obcall("",[1]!obcall("",$C$23,"getInitialMargin",[1]!obMake("","double",$B109),LIBORMarketModel!$J$15,[1]!obMake("","String","EUR"),[1]!obcall("SensitivityMode",$B$7&amp;"$SensitivityMode","valueOf",[1]!obMake("","String",F$37)),$B$27:$D$27),"getAverage")),"")</f>
        <v/>
      </c>
      <c r="G109" s="74" t="str">
        <f>IF($C$32,[1]!obget([1]!obcall("",$C109,"getQuantile",[1]!obMake("","double",G$37))),"")</f>
        <v/>
      </c>
      <c r="H109" s="74" t="str">
        <f>IF($C$32,[1]!obget([1]!obcall("",$C109,"getQuantile",[1]!obMake("","double",H$37))),"")</f>
        <v/>
      </c>
      <c r="I109" s="74" t="str">
        <f>IF($C$32,[1]!obget([1]!obcall("",$C109,"get",[1]!obMake("","int",COLUMN()))),"")</f>
        <v/>
      </c>
      <c r="J109" s="61" t="str">
        <f>IF($C$32,[1]!obget([1]!obcall("",$C109,"get",[1]!obMake("","int",COLUMN()))),"")</f>
        <v/>
      </c>
      <c r="K109" s="61" t="str">
        <f>IF($C$32,[1]!obget([1]!obcall("",$C109,"get",[1]!obMake("","int",COLUMN()))),"")</f>
        <v/>
      </c>
      <c r="L109" s="61" t="str">
        <f>IF($C$32,[1]!obget([1]!obcall("",$C109,"get",[1]!obMake("","int",COLUMN()))),"")</f>
        <v/>
      </c>
      <c r="M109" s="61" t="str">
        <f>IF($C$32,[1]!obget([1]!obcall("",$C109,"get",[1]!obMake("","int",COLUMN()))),"")</f>
        <v/>
      </c>
      <c r="N109" s="61" t="str">
        <f>IF($C$32,[1]!obget([1]!obcall("",$C109,"get",[1]!obMake("","int",COLUMN()))),"")</f>
        <v/>
      </c>
      <c r="O109" s="61" t="str">
        <f>IF($C$32,[1]!obget([1]!obcall("",$C109,"get",[1]!obMake("","int",COLUMN()))),"")</f>
        <v/>
      </c>
      <c r="P109" s="61" t="str">
        <f>IF($C$32,[1]!obget([1]!obcall("",$C109,"get",[1]!obMake("","int",COLUMN()))),"")</f>
        <v/>
      </c>
      <c r="Q109" s="61" t="str">
        <f>IF($C$32,[1]!obget([1]!obcall("",$C109,"get",[1]!obMake("","int",COLUMN()))),"")</f>
        <v/>
      </c>
      <c r="R109" s="61" t="str">
        <f>IF($C$32,[1]!obget([1]!obcall("",$C109,"get",[1]!obMake("","int",COLUMN()))),"")</f>
        <v/>
      </c>
      <c r="S109" s="61" t="str">
        <f>IF($C$32,[1]!obget([1]!obcall("",$C109,"get",[1]!obMake("","int",COLUMN()))),"")</f>
        <v/>
      </c>
      <c r="T109" s="50"/>
      <c r="U109" s="50"/>
      <c r="V109" s="50"/>
      <c r="W109" s="50"/>
      <c r="X109" s="50"/>
      <c r="AH109" s="36"/>
      <c r="AI109" s="36"/>
      <c r="IW109" s="50"/>
      <c r="IX109" s="50"/>
    </row>
    <row r="110" spans="1:258" ht="11.85" customHeight="1" x14ac:dyDescent="0.3">
      <c r="A110" s="50" t="str">
        <f t="shared" si="5"/>
        <v/>
      </c>
      <c r="B110" s="50" t="str">
        <f t="shared" si="6"/>
        <v/>
      </c>
      <c r="C110" s="50" t="str">
        <f>IF($C$32,[1]!obMake("RVSwaption"&amp;ROW(),obLibs&amp;"net.finmath.montecarlo.RandomVariable",[1]!obcall("",$C$23,"getInitialMargin",[1]!obMake("","double",$B110),LIBORMarketModel!$J$15,[1]!obMake("","String","EUR"),[1]!obcall("SensitivityMode",$B$7&amp;"$SensitivityMode","valueOf",[1]!obMake("","String",$D$37)),$B$27:$D$27)),"")</f>
        <v/>
      </c>
      <c r="D110" s="94" t="str">
        <f>IF($C$32,[1]!obget([1]!obcall("",$C110,"getAverage")),"")</f>
        <v/>
      </c>
      <c r="E110" s="72" t="str">
        <f>IF(AND($C$31,$F$28&gt;=$B110),[1]!obget([1]!obcall("",[1]!obcall("",$C$23,"getInitialMargin",[1]!obMake("","double",$B110),LIBORMarketModel!$J$15,[1]!obMake("","String","EUR"),[1]!obcall("SensitivityMode",$B$7&amp;"$SensitivityMode","valueOf",[1]!obMake("","String",E$37)),$B$27:$D$27),"getAverage")),"")</f>
        <v/>
      </c>
      <c r="F110" s="72" t="str">
        <f>IF(AND($C$30,$F$28&gt;=$B110),[1]!obget([1]!obcall("",[1]!obcall("",$C$23,"getInitialMargin",[1]!obMake("","double",$B110),LIBORMarketModel!$J$15,[1]!obMake("","String","EUR"),[1]!obcall("SensitivityMode",$B$7&amp;"$SensitivityMode","valueOf",[1]!obMake("","String",F$37)),$B$27:$D$27),"getAverage")),"")</f>
        <v/>
      </c>
      <c r="G110" s="74" t="str">
        <f>IF($C$32,[1]!obget([1]!obcall("",$C110,"getQuantile",[1]!obMake("","double",G$37))),"")</f>
        <v/>
      </c>
      <c r="H110" s="74" t="str">
        <f>IF($C$32,[1]!obget([1]!obcall("",$C110,"getQuantile",[1]!obMake("","double",H$37))),"")</f>
        <v/>
      </c>
      <c r="I110" s="74" t="str">
        <f>IF($C$32,[1]!obget([1]!obcall("",$C110,"get",[1]!obMake("","int",COLUMN()))),"")</f>
        <v/>
      </c>
      <c r="J110" s="61" t="str">
        <f>IF($C$32,[1]!obget([1]!obcall("",$C110,"get",[1]!obMake("","int",COLUMN()))),"")</f>
        <v/>
      </c>
      <c r="K110" s="61" t="str">
        <f>IF($C$32,[1]!obget([1]!obcall("",$C110,"get",[1]!obMake("","int",COLUMN()))),"")</f>
        <v/>
      </c>
      <c r="L110" s="61" t="str">
        <f>IF($C$32,[1]!obget([1]!obcall("",$C110,"get",[1]!obMake("","int",COLUMN()))),"")</f>
        <v/>
      </c>
      <c r="M110" s="61" t="str">
        <f>IF($C$32,[1]!obget([1]!obcall("",$C110,"get",[1]!obMake("","int",COLUMN()))),"")</f>
        <v/>
      </c>
      <c r="N110" s="61" t="str">
        <f>IF($C$32,[1]!obget([1]!obcall("",$C110,"get",[1]!obMake("","int",COLUMN()))),"")</f>
        <v/>
      </c>
      <c r="O110" s="61" t="str">
        <f>IF($C$32,[1]!obget([1]!obcall("",$C110,"get",[1]!obMake("","int",COLUMN()))),"")</f>
        <v/>
      </c>
      <c r="P110" s="61" t="str">
        <f>IF($C$32,[1]!obget([1]!obcall("",$C110,"get",[1]!obMake("","int",COLUMN()))),"")</f>
        <v/>
      </c>
      <c r="Q110" s="61" t="str">
        <f>IF($C$32,[1]!obget([1]!obcall("",$C110,"get",[1]!obMake("","int",COLUMN()))),"")</f>
        <v/>
      </c>
      <c r="R110" s="61" t="str">
        <f>IF($C$32,[1]!obget([1]!obcall("",$C110,"get",[1]!obMake("","int",COLUMN()))),"")</f>
        <v/>
      </c>
      <c r="S110" s="61" t="str">
        <f>IF($C$32,[1]!obget([1]!obcall("",$C110,"get",[1]!obMake("","int",COLUMN()))),"")</f>
        <v/>
      </c>
      <c r="T110" s="50"/>
      <c r="U110" s="50"/>
      <c r="V110" s="50"/>
      <c r="W110" s="50"/>
      <c r="X110" s="50"/>
      <c r="AH110" s="36"/>
      <c r="AI110" s="36"/>
      <c r="IW110" s="50"/>
      <c r="IX110" s="50"/>
    </row>
    <row r="111" spans="1:258" ht="11.85" customHeight="1" x14ac:dyDescent="0.3">
      <c r="A111" s="50" t="str">
        <f t="shared" si="5"/>
        <v/>
      </c>
      <c r="B111" s="50" t="str">
        <f t="shared" si="6"/>
        <v/>
      </c>
      <c r="C111" s="50" t="str">
        <f>IF($C$32,[1]!obMake("RVSwaption"&amp;ROW(),obLibs&amp;"net.finmath.montecarlo.RandomVariable",[1]!obcall("",$C$23,"getInitialMargin",[1]!obMake("","double",$B111),LIBORMarketModel!$J$15,[1]!obMake("","String","EUR"),[1]!obcall("SensitivityMode",$B$7&amp;"$SensitivityMode","valueOf",[1]!obMake("","String",$D$37)),$B$27:$D$27)),"")</f>
        <v/>
      </c>
      <c r="D111" s="94" t="str">
        <f>IF($C$32,[1]!obget([1]!obcall("",$C111,"getAverage")),"")</f>
        <v/>
      </c>
      <c r="E111" s="72" t="str">
        <f>IF(AND($C$31,$F$28&gt;=$B111),[1]!obget([1]!obcall("",[1]!obcall("",$C$23,"getInitialMargin",[1]!obMake("","double",$B111),LIBORMarketModel!$J$15,[1]!obMake("","String","EUR"),[1]!obcall("SensitivityMode",$B$7&amp;"$SensitivityMode","valueOf",[1]!obMake("","String",E$37)),$B$27:$D$27),"getAverage")),"")</f>
        <v/>
      </c>
      <c r="F111" s="72" t="str">
        <f>IF(AND($C$30,$F$28&gt;=$B111),[1]!obget([1]!obcall("",[1]!obcall("",$C$23,"getInitialMargin",[1]!obMake("","double",$B111),LIBORMarketModel!$J$15,[1]!obMake("","String","EUR"),[1]!obcall("SensitivityMode",$B$7&amp;"$SensitivityMode","valueOf",[1]!obMake("","String",F$37)),$B$27:$D$27),"getAverage")),"")</f>
        <v/>
      </c>
      <c r="G111" s="74" t="str">
        <f>IF($C$32,[1]!obget([1]!obcall("",$C111,"getQuantile",[1]!obMake("","double",G$37))),"")</f>
        <v/>
      </c>
      <c r="H111" s="74" t="str">
        <f>IF($C$32,[1]!obget([1]!obcall("",$C111,"getQuantile",[1]!obMake("","double",H$37))),"")</f>
        <v/>
      </c>
      <c r="I111" s="74" t="str">
        <f>IF($C$32,[1]!obget([1]!obcall("",$C111,"get",[1]!obMake("","int",COLUMN()))),"")</f>
        <v/>
      </c>
      <c r="J111" s="61" t="str">
        <f>IF($C$32,[1]!obget([1]!obcall("",$C111,"get",[1]!obMake("","int",COLUMN()))),"")</f>
        <v/>
      </c>
      <c r="K111" s="61" t="str">
        <f>IF($C$32,[1]!obget([1]!obcall("",$C111,"get",[1]!obMake("","int",COLUMN()))),"")</f>
        <v/>
      </c>
      <c r="L111" s="61" t="str">
        <f>IF($C$32,[1]!obget([1]!obcall("",$C111,"get",[1]!obMake("","int",COLUMN()))),"")</f>
        <v/>
      </c>
      <c r="M111" s="61" t="str">
        <f>IF($C$32,[1]!obget([1]!obcall("",$C111,"get",[1]!obMake("","int",COLUMN()))),"")</f>
        <v/>
      </c>
      <c r="N111" s="61" t="str">
        <f>IF($C$32,[1]!obget([1]!obcall("",$C111,"get",[1]!obMake("","int",COLUMN()))),"")</f>
        <v/>
      </c>
      <c r="O111" s="61" t="str">
        <f>IF($C$32,[1]!obget([1]!obcall("",$C111,"get",[1]!obMake("","int",COLUMN()))),"")</f>
        <v/>
      </c>
      <c r="P111" s="61" t="str">
        <f>IF($C$32,[1]!obget([1]!obcall("",$C111,"get",[1]!obMake("","int",COLUMN()))),"")</f>
        <v/>
      </c>
      <c r="Q111" s="61" t="str">
        <f>IF($C$32,[1]!obget([1]!obcall("",$C111,"get",[1]!obMake("","int",COLUMN()))),"")</f>
        <v/>
      </c>
      <c r="R111" s="61" t="str">
        <f>IF($C$32,[1]!obget([1]!obcall("",$C111,"get",[1]!obMake("","int",COLUMN()))),"")</f>
        <v/>
      </c>
      <c r="S111" s="61" t="str">
        <f>IF($C$32,[1]!obget([1]!obcall("",$C111,"get",[1]!obMake("","int",COLUMN()))),"")</f>
        <v/>
      </c>
      <c r="T111" s="50"/>
      <c r="U111" s="50"/>
      <c r="V111" s="50"/>
      <c r="W111" s="50"/>
      <c r="X111" s="50"/>
      <c r="AH111" s="36"/>
      <c r="AI111" s="36"/>
      <c r="IW111" s="50"/>
      <c r="IX111" s="50"/>
    </row>
    <row r="112" spans="1:258" ht="11.85" customHeight="1" x14ac:dyDescent="0.3">
      <c r="A112" s="50" t="str">
        <f t="shared" si="5"/>
        <v/>
      </c>
      <c r="B112" s="50" t="str">
        <f t="shared" si="6"/>
        <v/>
      </c>
      <c r="C112" s="50" t="str">
        <f>IF($C$32,[1]!obMake("RVSwaption"&amp;ROW(),obLibs&amp;"net.finmath.montecarlo.RandomVariable",[1]!obcall("",$C$23,"getInitialMargin",[1]!obMake("","double",$B112),LIBORMarketModel!$J$15,[1]!obMake("","String","EUR"),[1]!obcall("SensitivityMode",$B$7&amp;"$SensitivityMode","valueOf",[1]!obMake("","String",$D$37)),$B$27:$D$27)),"")</f>
        <v/>
      </c>
      <c r="D112" s="94" t="str">
        <f>IF($C$32,[1]!obget([1]!obcall("",$C112,"getAverage")),"")</f>
        <v/>
      </c>
      <c r="E112" s="72" t="str">
        <f>IF(AND($C$31,$F$28&gt;=$B112),[1]!obget([1]!obcall("",[1]!obcall("",$C$23,"getInitialMargin",[1]!obMake("","double",$B112),LIBORMarketModel!$J$15,[1]!obMake("","String","EUR"),[1]!obcall("SensitivityMode",$B$7&amp;"$SensitivityMode","valueOf",[1]!obMake("","String",E$37)),$B$27:$D$27),"getAverage")),"")</f>
        <v/>
      </c>
      <c r="F112" s="72" t="str">
        <f>IF(AND($C$30,$F$28&gt;=$B112),[1]!obget([1]!obcall("",[1]!obcall("",$C$23,"getInitialMargin",[1]!obMake("","double",$B112),LIBORMarketModel!$J$15,[1]!obMake("","String","EUR"),[1]!obcall("SensitivityMode",$B$7&amp;"$SensitivityMode","valueOf",[1]!obMake("","String",F$37)),$B$27:$D$27),"getAverage")),"")</f>
        <v/>
      </c>
      <c r="G112" s="74" t="str">
        <f>IF($C$32,[1]!obget([1]!obcall("",$C112,"getQuantile",[1]!obMake("","double",G$37))),"")</f>
        <v/>
      </c>
      <c r="H112" s="74" t="str">
        <f>IF($C$32,[1]!obget([1]!obcall("",$C112,"getQuantile",[1]!obMake("","double",H$37))),"")</f>
        <v/>
      </c>
      <c r="I112" s="74" t="str">
        <f>IF($C$32,[1]!obget([1]!obcall("",$C112,"get",[1]!obMake("","int",COLUMN()))),"")</f>
        <v/>
      </c>
      <c r="J112" s="61" t="str">
        <f>IF($C$32,[1]!obget([1]!obcall("",$C112,"get",[1]!obMake("","int",COLUMN()))),"")</f>
        <v/>
      </c>
      <c r="K112" s="61" t="str">
        <f>IF($C$32,[1]!obget([1]!obcall("",$C112,"get",[1]!obMake("","int",COLUMN()))),"")</f>
        <v/>
      </c>
      <c r="L112" s="61" t="str">
        <f>IF($C$32,[1]!obget([1]!obcall("",$C112,"get",[1]!obMake("","int",COLUMN()))),"")</f>
        <v/>
      </c>
      <c r="M112" s="61" t="str">
        <f>IF($C$32,[1]!obget([1]!obcall("",$C112,"get",[1]!obMake("","int",COLUMN()))),"")</f>
        <v/>
      </c>
      <c r="N112" s="61" t="str">
        <f>IF($C$32,[1]!obget([1]!obcall("",$C112,"get",[1]!obMake("","int",COLUMN()))),"")</f>
        <v/>
      </c>
      <c r="O112" s="61" t="str">
        <f>IF($C$32,[1]!obget([1]!obcall("",$C112,"get",[1]!obMake("","int",COLUMN()))),"")</f>
        <v/>
      </c>
      <c r="P112" s="61" t="str">
        <f>IF($C$32,[1]!obget([1]!obcall("",$C112,"get",[1]!obMake("","int",COLUMN()))),"")</f>
        <v/>
      </c>
      <c r="Q112" s="61" t="str">
        <f>IF($C$32,[1]!obget([1]!obcall("",$C112,"get",[1]!obMake("","int",COLUMN()))),"")</f>
        <v/>
      </c>
      <c r="R112" s="61" t="str">
        <f>IF($C$32,[1]!obget([1]!obcall("",$C112,"get",[1]!obMake("","int",COLUMN()))),"")</f>
        <v/>
      </c>
      <c r="S112" s="61" t="str">
        <f>IF($C$32,[1]!obget([1]!obcall("",$C112,"get",[1]!obMake("","int",COLUMN()))),"")</f>
        <v/>
      </c>
      <c r="T112" s="50"/>
      <c r="U112" s="50"/>
      <c r="V112" s="50"/>
      <c r="W112" s="50"/>
      <c r="X112" s="50"/>
      <c r="AH112" s="36"/>
      <c r="AI112" s="36"/>
      <c r="IW112" s="50"/>
      <c r="IX112" s="50"/>
    </row>
    <row r="113" spans="1:258" ht="11.85" customHeight="1" x14ac:dyDescent="0.3">
      <c r="A113" s="50" t="str">
        <f t="shared" si="5"/>
        <v/>
      </c>
      <c r="B113" s="50" t="str">
        <f t="shared" si="6"/>
        <v/>
      </c>
      <c r="C113" s="50" t="str">
        <f>IF($C$32,[1]!obMake("RVSwaption"&amp;ROW(),obLibs&amp;"net.finmath.montecarlo.RandomVariable",[1]!obcall("",$C$23,"getInitialMargin",[1]!obMake("","double",$B113),LIBORMarketModel!$J$15,[1]!obMake("","String","EUR"),[1]!obcall("SensitivityMode",$B$7&amp;"$SensitivityMode","valueOf",[1]!obMake("","String",$D$37)),$B$27:$D$27)),"")</f>
        <v/>
      </c>
      <c r="D113" s="94" t="str">
        <f>IF($C$32,[1]!obget([1]!obcall("",$C113,"getAverage")),"")</f>
        <v/>
      </c>
      <c r="E113" s="72" t="str">
        <f>IF(AND($C$31,$F$28&gt;=$B113),[1]!obget([1]!obcall("",[1]!obcall("",$C$23,"getInitialMargin",[1]!obMake("","double",$B113),LIBORMarketModel!$J$15,[1]!obMake("","String","EUR"),[1]!obcall("SensitivityMode",$B$7&amp;"$SensitivityMode","valueOf",[1]!obMake("","String",E$37)),$B$27:$D$27),"getAverage")),"")</f>
        <v/>
      </c>
      <c r="F113" s="72" t="str">
        <f>IF(AND($C$30,$F$28&gt;=$B113),[1]!obget([1]!obcall("",[1]!obcall("",$C$23,"getInitialMargin",[1]!obMake("","double",$B113),LIBORMarketModel!$J$15,[1]!obMake("","String","EUR"),[1]!obcall("SensitivityMode",$B$7&amp;"$SensitivityMode","valueOf",[1]!obMake("","String",F$37)),$B$27:$D$27),"getAverage")),"")</f>
        <v/>
      </c>
      <c r="G113" s="74" t="str">
        <f>IF($C$32,[1]!obget([1]!obcall("",$C113,"getQuantile",[1]!obMake("","double",G$37))),"")</f>
        <v/>
      </c>
      <c r="H113" s="74" t="str">
        <f>IF($C$32,[1]!obget([1]!obcall("",$C113,"getQuantile",[1]!obMake("","double",H$37))),"")</f>
        <v/>
      </c>
      <c r="I113" s="74" t="str">
        <f>IF($C$32,[1]!obget([1]!obcall("",$C113,"get",[1]!obMake("","int",COLUMN()))),"")</f>
        <v/>
      </c>
      <c r="J113" s="61" t="str">
        <f>IF($C$32,[1]!obget([1]!obcall("",$C113,"get",[1]!obMake("","int",COLUMN()))),"")</f>
        <v/>
      </c>
      <c r="K113" s="61" t="str">
        <f>IF($C$32,[1]!obget([1]!obcall("",$C113,"get",[1]!obMake("","int",COLUMN()))),"")</f>
        <v/>
      </c>
      <c r="L113" s="61" t="str">
        <f>IF($C$32,[1]!obget([1]!obcall("",$C113,"get",[1]!obMake("","int",COLUMN()))),"")</f>
        <v/>
      </c>
      <c r="M113" s="61" t="str">
        <f>IF($C$32,[1]!obget([1]!obcall("",$C113,"get",[1]!obMake("","int",COLUMN()))),"")</f>
        <v/>
      </c>
      <c r="N113" s="61" t="str">
        <f>IF($C$32,[1]!obget([1]!obcall("",$C113,"get",[1]!obMake("","int",COLUMN()))),"")</f>
        <v/>
      </c>
      <c r="O113" s="61" t="str">
        <f>IF($C$32,[1]!obget([1]!obcall("",$C113,"get",[1]!obMake("","int",COLUMN()))),"")</f>
        <v/>
      </c>
      <c r="P113" s="61" t="str">
        <f>IF($C$32,[1]!obget([1]!obcall("",$C113,"get",[1]!obMake("","int",COLUMN()))),"")</f>
        <v/>
      </c>
      <c r="Q113" s="61" t="str">
        <f>IF($C$32,[1]!obget([1]!obcall("",$C113,"get",[1]!obMake("","int",COLUMN()))),"")</f>
        <v/>
      </c>
      <c r="R113" s="61" t="str">
        <f>IF($C$32,[1]!obget([1]!obcall("",$C113,"get",[1]!obMake("","int",COLUMN()))),"")</f>
        <v/>
      </c>
      <c r="S113" s="61" t="str">
        <f>IF($C$32,[1]!obget([1]!obcall("",$C113,"get",[1]!obMake("","int",COLUMN()))),"")</f>
        <v/>
      </c>
      <c r="T113" s="50"/>
      <c r="U113" s="50"/>
      <c r="V113" s="50"/>
      <c r="W113" s="50"/>
      <c r="X113" s="50"/>
      <c r="AH113" s="36"/>
      <c r="AI113" s="36"/>
      <c r="IW113" s="50"/>
      <c r="IX113" s="50"/>
    </row>
    <row r="114" spans="1:258" ht="11.85" customHeight="1" x14ac:dyDescent="0.3">
      <c r="A114" s="50" t="str">
        <f t="shared" si="5"/>
        <v/>
      </c>
      <c r="B114" s="50" t="str">
        <f t="shared" si="6"/>
        <v/>
      </c>
      <c r="C114" s="50" t="str">
        <f>IF($C$32,[1]!obMake("RVSwaption"&amp;ROW(),obLibs&amp;"net.finmath.montecarlo.RandomVariable",[1]!obcall("",$C$23,"getInitialMargin",[1]!obMake("","double",$B114),LIBORMarketModel!$J$15,[1]!obMake("","String","EUR"),[1]!obcall("SensitivityMode",$B$7&amp;"$SensitivityMode","valueOf",[1]!obMake("","String",$D$37)),$B$27:$D$27)),"")</f>
        <v/>
      </c>
      <c r="D114" s="94" t="str">
        <f>IF($C$32,[1]!obget([1]!obcall("",$C114,"getAverage")),"")</f>
        <v/>
      </c>
      <c r="E114" s="72" t="str">
        <f>IF(AND($C$31,$F$28&gt;=$B114),[1]!obget([1]!obcall("",[1]!obcall("",$C$23,"getInitialMargin",[1]!obMake("","double",$B114),LIBORMarketModel!$J$15,[1]!obMake("","String","EUR"),[1]!obcall("SensitivityMode",$B$7&amp;"$SensitivityMode","valueOf",[1]!obMake("","String",E$37)),$B$27:$D$27),"getAverage")),"")</f>
        <v/>
      </c>
      <c r="F114" s="72" t="str">
        <f>IF(AND($C$30,$F$28&gt;=$B114),[1]!obget([1]!obcall("",[1]!obcall("",$C$23,"getInitialMargin",[1]!obMake("","double",$B114),LIBORMarketModel!$J$15,[1]!obMake("","String","EUR"),[1]!obcall("SensitivityMode",$B$7&amp;"$SensitivityMode","valueOf",[1]!obMake("","String",F$37)),$B$27:$D$27),"getAverage")),"")</f>
        <v/>
      </c>
      <c r="G114" s="74" t="str">
        <f>IF($C$32,[1]!obget([1]!obcall("",$C114,"getQuantile",[1]!obMake("","double",G$37))),"")</f>
        <v/>
      </c>
      <c r="H114" s="74" t="str">
        <f>IF($C$32,[1]!obget([1]!obcall("",$C114,"getQuantile",[1]!obMake("","double",H$37))),"")</f>
        <v/>
      </c>
      <c r="I114" s="74" t="str">
        <f>IF($C$32,[1]!obget([1]!obcall("",$C114,"get",[1]!obMake("","int",COLUMN()))),"")</f>
        <v/>
      </c>
      <c r="J114" s="61" t="str">
        <f>IF($C$32,[1]!obget([1]!obcall("",$C114,"get",[1]!obMake("","int",COLUMN()))),"")</f>
        <v/>
      </c>
      <c r="K114" s="61" t="str">
        <f>IF($C$32,[1]!obget([1]!obcall("",$C114,"get",[1]!obMake("","int",COLUMN()))),"")</f>
        <v/>
      </c>
      <c r="L114" s="61" t="str">
        <f>IF($C$32,[1]!obget([1]!obcall("",$C114,"get",[1]!obMake("","int",COLUMN()))),"")</f>
        <v/>
      </c>
      <c r="M114" s="61" t="str">
        <f>IF($C$32,[1]!obget([1]!obcall("",$C114,"get",[1]!obMake("","int",COLUMN()))),"")</f>
        <v/>
      </c>
      <c r="N114" s="61" t="str">
        <f>IF($C$32,[1]!obget([1]!obcall("",$C114,"get",[1]!obMake("","int",COLUMN()))),"")</f>
        <v/>
      </c>
      <c r="O114" s="61" t="str">
        <f>IF($C$32,[1]!obget([1]!obcall("",$C114,"get",[1]!obMake("","int",COLUMN()))),"")</f>
        <v/>
      </c>
      <c r="P114" s="61" t="str">
        <f>IF($C$32,[1]!obget([1]!obcall("",$C114,"get",[1]!obMake("","int",COLUMN()))),"")</f>
        <v/>
      </c>
      <c r="Q114" s="61" t="str">
        <f>IF($C$32,[1]!obget([1]!obcall("",$C114,"get",[1]!obMake("","int",COLUMN()))),"")</f>
        <v/>
      </c>
      <c r="R114" s="61" t="str">
        <f>IF($C$32,[1]!obget([1]!obcall("",$C114,"get",[1]!obMake("","int",COLUMN()))),"")</f>
        <v/>
      </c>
      <c r="S114" s="61" t="str">
        <f>IF($C$32,[1]!obget([1]!obcall("",$C114,"get",[1]!obMake("","int",COLUMN()))),"")</f>
        <v/>
      </c>
      <c r="T114" s="50"/>
      <c r="U114" s="50"/>
      <c r="V114" s="50"/>
      <c r="W114" s="50"/>
      <c r="X114" s="50"/>
      <c r="AH114" s="36"/>
      <c r="AI114" s="36"/>
      <c r="IW114" s="50"/>
      <c r="IX114" s="50"/>
    </row>
    <row r="115" spans="1:258" ht="11.85" customHeight="1" x14ac:dyDescent="0.3">
      <c r="A115" s="50" t="str">
        <f t="shared" si="5"/>
        <v/>
      </c>
      <c r="B115" s="50" t="str">
        <f t="shared" si="6"/>
        <v/>
      </c>
      <c r="C115" s="50" t="str">
        <f>IF($C$32,[1]!obMake("RVSwaption"&amp;ROW(),obLibs&amp;"net.finmath.montecarlo.RandomVariable",[1]!obcall("",$C$23,"getInitialMargin",[1]!obMake("","double",$B115),LIBORMarketModel!$J$15,[1]!obMake("","String","EUR"),[1]!obcall("SensitivityMode",$B$7&amp;"$SensitivityMode","valueOf",[1]!obMake("","String",$D$37)),$B$27:$D$27)),"")</f>
        <v/>
      </c>
      <c r="D115" s="94" t="str">
        <f>IF($C$32,[1]!obget([1]!obcall("",$C115,"getAverage")),"")</f>
        <v/>
      </c>
      <c r="E115" s="72" t="str">
        <f>IF(AND($C$31,$F$28&gt;=$B115),[1]!obget([1]!obcall("",[1]!obcall("",$C$23,"getInitialMargin",[1]!obMake("","double",$B115),LIBORMarketModel!$J$15,[1]!obMake("","String","EUR"),[1]!obcall("SensitivityMode",$B$7&amp;"$SensitivityMode","valueOf",[1]!obMake("","String",E$37)),$B$27:$D$27),"getAverage")),"")</f>
        <v/>
      </c>
      <c r="F115" s="72" t="str">
        <f>IF(AND($C$30,$F$28&gt;=$B115),[1]!obget([1]!obcall("",[1]!obcall("",$C$23,"getInitialMargin",[1]!obMake("","double",$B115),LIBORMarketModel!$J$15,[1]!obMake("","String","EUR"),[1]!obcall("SensitivityMode",$B$7&amp;"$SensitivityMode","valueOf",[1]!obMake("","String",F$37)),$B$27:$D$27),"getAverage")),"")</f>
        <v/>
      </c>
      <c r="G115" s="74" t="str">
        <f>IF($C$32,[1]!obget([1]!obcall("",$C115,"getQuantile",[1]!obMake("","double",G$37))),"")</f>
        <v/>
      </c>
      <c r="H115" s="74" t="str">
        <f>IF($C$32,[1]!obget([1]!obcall("",$C115,"getQuantile",[1]!obMake("","double",H$37))),"")</f>
        <v/>
      </c>
      <c r="I115" s="74" t="str">
        <f>IF($C$32,[1]!obget([1]!obcall("",$C115,"get",[1]!obMake("","int",COLUMN()))),"")</f>
        <v/>
      </c>
      <c r="J115" s="61" t="str">
        <f>IF($C$32,[1]!obget([1]!obcall("",$C115,"get",[1]!obMake("","int",COLUMN()))),"")</f>
        <v/>
      </c>
      <c r="K115" s="61" t="str">
        <f>IF($C$32,[1]!obget([1]!obcall("",$C115,"get",[1]!obMake("","int",COLUMN()))),"")</f>
        <v/>
      </c>
      <c r="L115" s="61" t="str">
        <f>IF($C$32,[1]!obget([1]!obcall("",$C115,"get",[1]!obMake("","int",COLUMN()))),"")</f>
        <v/>
      </c>
      <c r="M115" s="61" t="str">
        <f>IF($C$32,[1]!obget([1]!obcall("",$C115,"get",[1]!obMake("","int",COLUMN()))),"")</f>
        <v/>
      </c>
      <c r="N115" s="61" t="str">
        <f>IF($C$32,[1]!obget([1]!obcall("",$C115,"get",[1]!obMake("","int",COLUMN()))),"")</f>
        <v/>
      </c>
      <c r="O115" s="61" t="str">
        <f>IF($C$32,[1]!obget([1]!obcall("",$C115,"get",[1]!obMake("","int",COLUMN()))),"")</f>
        <v/>
      </c>
      <c r="P115" s="61" t="str">
        <f>IF($C$32,[1]!obget([1]!obcall("",$C115,"get",[1]!obMake("","int",COLUMN()))),"")</f>
        <v/>
      </c>
      <c r="Q115" s="61" t="str">
        <f>IF($C$32,[1]!obget([1]!obcall("",$C115,"get",[1]!obMake("","int",COLUMN()))),"")</f>
        <v/>
      </c>
      <c r="R115" s="61" t="str">
        <f>IF($C$32,[1]!obget([1]!obcall("",$C115,"get",[1]!obMake("","int",COLUMN()))),"")</f>
        <v/>
      </c>
      <c r="S115" s="61" t="str">
        <f>IF($C$32,[1]!obget([1]!obcall("",$C115,"get",[1]!obMake("","int",COLUMN()))),"")</f>
        <v/>
      </c>
      <c r="T115" s="50"/>
      <c r="U115" s="50"/>
      <c r="V115" s="50"/>
      <c r="W115" s="50"/>
      <c r="X115" s="50"/>
      <c r="AH115" s="36"/>
      <c r="AI115" s="36"/>
      <c r="IW115" s="50"/>
      <c r="IX115" s="50"/>
    </row>
    <row r="116" spans="1:258" ht="11.85" customHeight="1" x14ac:dyDescent="0.3">
      <c r="A116" s="50" t="str">
        <f t="shared" si="5"/>
        <v/>
      </c>
      <c r="B116" s="50" t="str">
        <f t="shared" si="6"/>
        <v/>
      </c>
      <c r="C116" s="50" t="str">
        <f>IF($C$32,[1]!obMake("RVSwaption"&amp;ROW(),obLibs&amp;"net.finmath.montecarlo.RandomVariable",[1]!obcall("",$C$23,"getInitialMargin",[1]!obMake("","double",$B116),LIBORMarketModel!$J$15,[1]!obMake("","String","EUR"),[1]!obcall("SensitivityMode",$B$7&amp;"$SensitivityMode","valueOf",[1]!obMake("","String",$D$37)),$B$27:$D$27)),"")</f>
        <v/>
      </c>
      <c r="D116" s="94" t="str">
        <f>IF($C$32,[1]!obget([1]!obcall("",$C116,"getAverage")),"")</f>
        <v/>
      </c>
      <c r="E116" s="72" t="str">
        <f>IF(AND($C$31,$F$28&gt;=$B116),[1]!obget([1]!obcall("",[1]!obcall("",$C$23,"getInitialMargin",[1]!obMake("","double",$B116),LIBORMarketModel!$J$15,[1]!obMake("","String","EUR"),[1]!obcall("SensitivityMode",$B$7&amp;"$SensitivityMode","valueOf",[1]!obMake("","String",E$37)),$B$27:$D$27),"getAverage")),"")</f>
        <v/>
      </c>
      <c r="F116" s="72" t="str">
        <f>IF(AND($C$30,$F$28&gt;=$B116),[1]!obget([1]!obcall("",[1]!obcall("",$C$23,"getInitialMargin",[1]!obMake("","double",$B116),LIBORMarketModel!$J$15,[1]!obMake("","String","EUR"),[1]!obcall("SensitivityMode",$B$7&amp;"$SensitivityMode","valueOf",[1]!obMake("","String",F$37)),$B$27:$D$27),"getAverage")),"")</f>
        <v/>
      </c>
      <c r="G116" s="74" t="str">
        <f>IF($C$32,[1]!obget([1]!obcall("",$C116,"getQuantile",[1]!obMake("","double",G$37))),"")</f>
        <v/>
      </c>
      <c r="H116" s="74" t="str">
        <f>IF($C$32,[1]!obget([1]!obcall("",$C116,"getQuantile",[1]!obMake("","double",H$37))),"")</f>
        <v/>
      </c>
      <c r="I116" s="74" t="str">
        <f>IF($C$32,[1]!obget([1]!obcall("",$C116,"get",[1]!obMake("","int",COLUMN()))),"")</f>
        <v/>
      </c>
      <c r="J116" s="61" t="str">
        <f>IF($C$32,[1]!obget([1]!obcall("",$C116,"get",[1]!obMake("","int",COLUMN()))),"")</f>
        <v/>
      </c>
      <c r="K116" s="61" t="str">
        <f>IF($C$32,[1]!obget([1]!obcall("",$C116,"get",[1]!obMake("","int",COLUMN()))),"")</f>
        <v/>
      </c>
      <c r="L116" s="61" t="str">
        <f>IF($C$32,[1]!obget([1]!obcall("",$C116,"get",[1]!obMake("","int",COLUMN()))),"")</f>
        <v/>
      </c>
      <c r="M116" s="61" t="str">
        <f>IF($C$32,[1]!obget([1]!obcall("",$C116,"get",[1]!obMake("","int",COLUMN()))),"")</f>
        <v/>
      </c>
      <c r="N116" s="61" t="str">
        <f>IF($C$32,[1]!obget([1]!obcall("",$C116,"get",[1]!obMake("","int",COLUMN()))),"")</f>
        <v/>
      </c>
      <c r="O116" s="61" t="str">
        <f>IF($C$32,[1]!obget([1]!obcall("",$C116,"get",[1]!obMake("","int",COLUMN()))),"")</f>
        <v/>
      </c>
      <c r="P116" s="61" t="str">
        <f>IF($C$32,[1]!obget([1]!obcall("",$C116,"get",[1]!obMake("","int",COLUMN()))),"")</f>
        <v/>
      </c>
      <c r="Q116" s="61" t="str">
        <f>IF($C$32,[1]!obget([1]!obcall("",$C116,"get",[1]!obMake("","int",COLUMN()))),"")</f>
        <v/>
      </c>
      <c r="R116" s="61" t="str">
        <f>IF($C$32,[1]!obget([1]!obcall("",$C116,"get",[1]!obMake("","int",COLUMN()))),"")</f>
        <v/>
      </c>
      <c r="S116" s="61" t="str">
        <f>IF($C$32,[1]!obget([1]!obcall("",$C116,"get",[1]!obMake("","int",COLUMN()))),"")</f>
        <v/>
      </c>
      <c r="T116" s="50"/>
      <c r="U116" s="50"/>
      <c r="V116" s="50"/>
      <c r="W116" s="50"/>
      <c r="X116" s="50"/>
      <c r="AH116" s="36"/>
      <c r="AI116" s="36"/>
      <c r="IW116" s="50"/>
      <c r="IX116" s="50"/>
    </row>
    <row r="117" spans="1:258" ht="11.85" customHeight="1" x14ac:dyDescent="0.3">
      <c r="A117" s="50" t="str">
        <f t="shared" si="5"/>
        <v/>
      </c>
      <c r="B117" s="50" t="str">
        <f t="shared" si="6"/>
        <v/>
      </c>
      <c r="C117" s="50" t="str">
        <f>IF($C$32,[1]!obMake("RVSwaption"&amp;ROW(),obLibs&amp;"net.finmath.montecarlo.RandomVariable",[1]!obcall("",$C$23,"getInitialMargin",[1]!obMake("","double",$B117),LIBORMarketModel!$J$15,[1]!obMake("","String","EUR"),[1]!obcall("SensitivityMode",$B$7&amp;"$SensitivityMode","valueOf",[1]!obMake("","String",$D$37)),$B$27:$D$27)),"")</f>
        <v/>
      </c>
      <c r="D117" s="94" t="str">
        <f>IF($C$32,[1]!obget([1]!obcall("",$C117,"getAverage")),"")</f>
        <v/>
      </c>
      <c r="E117" s="72" t="str">
        <f>IF(AND($C$31,$F$28&gt;=$B117),[1]!obget([1]!obcall("",[1]!obcall("",$C$23,"getInitialMargin",[1]!obMake("","double",$B117),LIBORMarketModel!$J$15,[1]!obMake("","String","EUR"),[1]!obcall("SensitivityMode",$B$7&amp;"$SensitivityMode","valueOf",[1]!obMake("","String",E$37)),$B$27:$D$27),"getAverage")),"")</f>
        <v/>
      </c>
      <c r="F117" s="72" t="str">
        <f>IF(AND($C$30,$F$28&gt;=$B117),[1]!obget([1]!obcall("",[1]!obcall("",$C$23,"getInitialMargin",[1]!obMake("","double",$B117),LIBORMarketModel!$J$15,[1]!obMake("","String","EUR"),[1]!obcall("SensitivityMode",$B$7&amp;"$SensitivityMode","valueOf",[1]!obMake("","String",F$37)),$B$27:$D$27),"getAverage")),"")</f>
        <v/>
      </c>
      <c r="G117" s="74" t="str">
        <f>IF($C$32,[1]!obget([1]!obcall("",$C117,"getQuantile",[1]!obMake("","double",G$37))),"")</f>
        <v/>
      </c>
      <c r="H117" s="74" t="str">
        <f>IF($C$32,[1]!obget([1]!obcall("",$C117,"getQuantile",[1]!obMake("","double",H$37))),"")</f>
        <v/>
      </c>
      <c r="I117" s="74" t="str">
        <f>IF($C$32,[1]!obget([1]!obcall("",$C117,"get",[1]!obMake("","int",COLUMN()))),"")</f>
        <v/>
      </c>
      <c r="J117" s="61" t="str">
        <f>IF($C$32,[1]!obget([1]!obcall("",$C117,"get",[1]!obMake("","int",COLUMN()))),"")</f>
        <v/>
      </c>
      <c r="K117" s="61" t="str">
        <f>IF($C$32,[1]!obget([1]!obcall("",$C117,"get",[1]!obMake("","int",COLUMN()))),"")</f>
        <v/>
      </c>
      <c r="L117" s="61" t="str">
        <f>IF($C$32,[1]!obget([1]!obcall("",$C117,"get",[1]!obMake("","int",COLUMN()))),"")</f>
        <v/>
      </c>
      <c r="M117" s="61" t="str">
        <f>IF($C$32,[1]!obget([1]!obcall("",$C117,"get",[1]!obMake("","int",COLUMN()))),"")</f>
        <v/>
      </c>
      <c r="N117" s="61" t="str">
        <f>IF($C$32,[1]!obget([1]!obcall("",$C117,"get",[1]!obMake("","int",COLUMN()))),"")</f>
        <v/>
      </c>
      <c r="O117" s="61" t="str">
        <f>IF($C$32,[1]!obget([1]!obcall("",$C117,"get",[1]!obMake("","int",COLUMN()))),"")</f>
        <v/>
      </c>
      <c r="P117" s="61" t="str">
        <f>IF($C$32,[1]!obget([1]!obcall("",$C117,"get",[1]!obMake("","int",COLUMN()))),"")</f>
        <v/>
      </c>
      <c r="Q117" s="61" t="str">
        <f>IF($C$32,[1]!obget([1]!obcall("",$C117,"get",[1]!obMake("","int",COLUMN()))),"")</f>
        <v/>
      </c>
      <c r="R117" s="61" t="str">
        <f>IF($C$32,[1]!obget([1]!obcall("",$C117,"get",[1]!obMake("","int",COLUMN()))),"")</f>
        <v/>
      </c>
      <c r="S117" s="61" t="str">
        <f>IF($C$32,[1]!obget([1]!obcall("",$C117,"get",[1]!obMake("","int",COLUMN()))),"")</f>
        <v/>
      </c>
      <c r="T117" s="50"/>
      <c r="U117" s="50"/>
      <c r="V117" s="50"/>
      <c r="W117" s="50"/>
      <c r="X117" s="50"/>
      <c r="AH117" s="36"/>
      <c r="AI117" s="36"/>
      <c r="IW117" s="50"/>
      <c r="IX117" s="50"/>
    </row>
    <row r="118" spans="1:258" ht="11.85" customHeight="1" x14ac:dyDescent="0.3">
      <c r="A118" s="50" t="str">
        <f t="shared" si="5"/>
        <v/>
      </c>
      <c r="B118" s="50" t="str">
        <f t="shared" si="6"/>
        <v/>
      </c>
      <c r="C118" s="50" t="str">
        <f>IF($C$32,[1]!obMake("RVSwaption"&amp;ROW(),obLibs&amp;"net.finmath.montecarlo.RandomVariable",[1]!obcall("",$C$23,"getInitialMargin",[1]!obMake("","double",$B118),LIBORMarketModel!$J$15,[1]!obMake("","String","EUR"),[1]!obcall("SensitivityMode",$B$7&amp;"$SensitivityMode","valueOf",[1]!obMake("","String",$D$37)),$B$27:$D$27)),"")</f>
        <v/>
      </c>
      <c r="D118" s="94" t="str">
        <f>IF($C$32,[1]!obget([1]!obcall("",$C118,"getAverage")),"")</f>
        <v/>
      </c>
      <c r="E118" s="72" t="str">
        <f>IF(AND($C$31,$F$28&gt;=$B118),[1]!obget([1]!obcall("",[1]!obcall("",$C$23,"getInitialMargin",[1]!obMake("","double",$B118),LIBORMarketModel!$J$15,[1]!obMake("","String","EUR"),[1]!obcall("SensitivityMode",$B$7&amp;"$SensitivityMode","valueOf",[1]!obMake("","String",E$37)),$B$27:$D$27),"getAverage")),"")</f>
        <v/>
      </c>
      <c r="F118" s="72" t="str">
        <f>IF(AND($C$30,$F$28&gt;=$B118),[1]!obget([1]!obcall("",[1]!obcall("",$C$23,"getInitialMargin",[1]!obMake("","double",$B118),LIBORMarketModel!$J$15,[1]!obMake("","String","EUR"),[1]!obcall("SensitivityMode",$B$7&amp;"$SensitivityMode","valueOf",[1]!obMake("","String",F$37)),$B$27:$D$27),"getAverage")),"")</f>
        <v/>
      </c>
      <c r="G118" s="74" t="str">
        <f>IF($C$32,[1]!obget([1]!obcall("",$C118,"getQuantile",[1]!obMake("","double",G$37))),"")</f>
        <v/>
      </c>
      <c r="H118" s="74" t="str">
        <f>IF($C$32,[1]!obget([1]!obcall("",$C118,"getQuantile",[1]!obMake("","double",H$37))),"")</f>
        <v/>
      </c>
      <c r="I118" s="74" t="str">
        <f>IF($C$32,[1]!obget([1]!obcall("",$C118,"get",[1]!obMake("","int",COLUMN()))),"")</f>
        <v/>
      </c>
      <c r="J118" s="61" t="str">
        <f>IF($C$32,[1]!obget([1]!obcall("",$C118,"get",[1]!obMake("","int",COLUMN()))),"")</f>
        <v/>
      </c>
      <c r="K118" s="61" t="str">
        <f>IF($C$32,[1]!obget([1]!obcall("",$C118,"get",[1]!obMake("","int",COLUMN()))),"")</f>
        <v/>
      </c>
      <c r="L118" s="61" t="str">
        <f>IF($C$32,[1]!obget([1]!obcall("",$C118,"get",[1]!obMake("","int",COLUMN()))),"")</f>
        <v/>
      </c>
      <c r="M118" s="61" t="str">
        <f>IF($C$32,[1]!obget([1]!obcall("",$C118,"get",[1]!obMake("","int",COLUMN()))),"")</f>
        <v/>
      </c>
      <c r="N118" s="61" t="str">
        <f>IF($C$32,[1]!obget([1]!obcall("",$C118,"get",[1]!obMake("","int",COLUMN()))),"")</f>
        <v/>
      </c>
      <c r="O118" s="61" t="str">
        <f>IF($C$32,[1]!obget([1]!obcall("",$C118,"get",[1]!obMake("","int",COLUMN()))),"")</f>
        <v/>
      </c>
      <c r="P118" s="61" t="str">
        <f>IF($C$32,[1]!obget([1]!obcall("",$C118,"get",[1]!obMake("","int",COLUMN()))),"")</f>
        <v/>
      </c>
      <c r="Q118" s="61" t="str">
        <f>IF($C$32,[1]!obget([1]!obcall("",$C118,"get",[1]!obMake("","int",COLUMN()))),"")</f>
        <v/>
      </c>
      <c r="R118" s="61" t="str">
        <f>IF($C$32,[1]!obget([1]!obcall("",$C118,"get",[1]!obMake("","int",COLUMN()))),"")</f>
        <v/>
      </c>
      <c r="S118" s="61" t="str">
        <f>IF($C$32,[1]!obget([1]!obcall("",$C118,"get",[1]!obMake("","int",COLUMN()))),"")</f>
        <v/>
      </c>
      <c r="T118" s="50"/>
      <c r="U118" s="50"/>
      <c r="V118" s="50"/>
      <c r="W118" s="50"/>
      <c r="X118" s="50"/>
      <c r="AH118" s="36"/>
      <c r="AI118" s="36"/>
      <c r="IW118" s="50"/>
      <c r="IX118" s="50"/>
    </row>
    <row r="119" spans="1:258" ht="11.85" customHeight="1" x14ac:dyDescent="0.3">
      <c r="A119" s="50" t="str">
        <f t="shared" si="5"/>
        <v/>
      </c>
      <c r="B119" s="50" t="str">
        <f t="shared" si="6"/>
        <v/>
      </c>
      <c r="C119" s="50" t="str">
        <f>IF($C$32,[1]!obMake("RVSwaption"&amp;ROW(),obLibs&amp;"net.finmath.montecarlo.RandomVariable",[1]!obcall("",$C$23,"getInitialMargin",[1]!obMake("","double",$B119),LIBORMarketModel!$J$15,[1]!obMake("","String","EUR"),[1]!obcall("SensitivityMode",$B$7&amp;"$SensitivityMode","valueOf",[1]!obMake("","String",$D$37)),$B$27:$D$27)),"")</f>
        <v/>
      </c>
      <c r="D119" s="94" t="str">
        <f>IF($C$32,[1]!obget([1]!obcall("",$C119,"getAverage")),"")</f>
        <v/>
      </c>
      <c r="E119" s="72" t="str">
        <f>IF(AND($C$31,$F$28&gt;=$B119),[1]!obget([1]!obcall("",[1]!obcall("",$C$23,"getInitialMargin",[1]!obMake("","double",$B119),LIBORMarketModel!$J$15,[1]!obMake("","String","EUR"),[1]!obcall("SensitivityMode",$B$7&amp;"$SensitivityMode","valueOf",[1]!obMake("","String",E$37)),$B$27:$D$27),"getAverage")),"")</f>
        <v/>
      </c>
      <c r="F119" s="72" t="str">
        <f>IF(AND($C$30,$F$28&gt;=$B119),[1]!obget([1]!obcall("",[1]!obcall("",$C$23,"getInitialMargin",[1]!obMake("","double",$B119),LIBORMarketModel!$J$15,[1]!obMake("","String","EUR"),[1]!obcall("SensitivityMode",$B$7&amp;"$SensitivityMode","valueOf",[1]!obMake("","String",F$37)),$B$27:$D$27),"getAverage")),"")</f>
        <v/>
      </c>
      <c r="G119" s="74" t="str">
        <f>IF($C$32,[1]!obget([1]!obcall("",$C119,"getQuantile",[1]!obMake("","double",G$37))),"")</f>
        <v/>
      </c>
      <c r="H119" s="74" t="str">
        <f>IF($C$32,[1]!obget([1]!obcall("",$C119,"getQuantile",[1]!obMake("","double",H$37))),"")</f>
        <v/>
      </c>
      <c r="I119" s="74" t="str">
        <f>IF($C$32,[1]!obget([1]!obcall("",$C119,"get",[1]!obMake("","int",COLUMN()))),"")</f>
        <v/>
      </c>
      <c r="J119" s="61" t="str">
        <f>IF($C$32,[1]!obget([1]!obcall("",$C119,"get",[1]!obMake("","int",COLUMN()))),"")</f>
        <v/>
      </c>
      <c r="K119" s="61" t="str">
        <f>IF($C$32,[1]!obget([1]!obcall("",$C119,"get",[1]!obMake("","int",COLUMN()))),"")</f>
        <v/>
      </c>
      <c r="L119" s="61" t="str">
        <f>IF($C$32,[1]!obget([1]!obcall("",$C119,"get",[1]!obMake("","int",COLUMN()))),"")</f>
        <v/>
      </c>
      <c r="M119" s="61" t="str">
        <f>IF($C$32,[1]!obget([1]!obcall("",$C119,"get",[1]!obMake("","int",COLUMN()))),"")</f>
        <v/>
      </c>
      <c r="N119" s="61" t="str">
        <f>IF($C$32,[1]!obget([1]!obcall("",$C119,"get",[1]!obMake("","int",COLUMN()))),"")</f>
        <v/>
      </c>
      <c r="O119" s="61" t="str">
        <f>IF($C$32,[1]!obget([1]!obcall("",$C119,"get",[1]!obMake("","int",COLUMN()))),"")</f>
        <v/>
      </c>
      <c r="P119" s="61" t="str">
        <f>IF($C$32,[1]!obget([1]!obcall("",$C119,"get",[1]!obMake("","int",COLUMN()))),"")</f>
        <v/>
      </c>
      <c r="Q119" s="61" t="str">
        <f>IF($C$32,[1]!obget([1]!obcall("",$C119,"get",[1]!obMake("","int",COLUMN()))),"")</f>
        <v/>
      </c>
      <c r="R119" s="61" t="str">
        <f>IF($C$32,[1]!obget([1]!obcall("",$C119,"get",[1]!obMake("","int",COLUMN()))),"")</f>
        <v/>
      </c>
      <c r="S119" s="61" t="str">
        <f>IF($C$32,[1]!obget([1]!obcall("",$C119,"get",[1]!obMake("","int",COLUMN()))),"")</f>
        <v/>
      </c>
      <c r="T119" s="50"/>
      <c r="U119" s="50"/>
      <c r="V119" s="50"/>
      <c r="W119" s="50"/>
      <c r="X119" s="50"/>
      <c r="AH119" s="36"/>
      <c r="AI119" s="36"/>
      <c r="IW119" s="50"/>
      <c r="IX119" s="50"/>
    </row>
    <row r="120" spans="1:258" ht="11.85" customHeight="1" x14ac:dyDescent="0.3">
      <c r="A120" s="50" t="str">
        <f t="shared" si="5"/>
        <v/>
      </c>
      <c r="B120" s="50" t="str">
        <f t="shared" si="6"/>
        <v/>
      </c>
      <c r="C120" s="50" t="str">
        <f>IF($C$32,[1]!obMake("RVSwaption"&amp;ROW(),obLibs&amp;"net.finmath.montecarlo.RandomVariable",[1]!obcall("",$C$23,"getInitialMargin",[1]!obMake("","double",$B120),LIBORMarketModel!$J$15,[1]!obMake("","String","EUR"),[1]!obcall("SensitivityMode",$B$7&amp;"$SensitivityMode","valueOf",[1]!obMake("","String",$D$37)),$B$27:$D$27)),"")</f>
        <v/>
      </c>
      <c r="D120" s="94" t="str">
        <f>IF($C$32,[1]!obget([1]!obcall("",$C120,"getAverage")),"")</f>
        <v/>
      </c>
      <c r="E120" s="72" t="str">
        <f>IF(AND($C$31,$F$28&gt;=$B120),[1]!obget([1]!obcall("",[1]!obcall("",$C$23,"getInitialMargin",[1]!obMake("","double",$B120),LIBORMarketModel!$J$15,[1]!obMake("","String","EUR"),[1]!obcall("SensitivityMode",$B$7&amp;"$SensitivityMode","valueOf",[1]!obMake("","String",E$37)),$B$27:$D$27),"getAverage")),"")</f>
        <v/>
      </c>
      <c r="F120" s="72" t="str">
        <f>IF(AND($C$30,$F$28&gt;=$B120),[1]!obget([1]!obcall("",[1]!obcall("",$C$23,"getInitialMargin",[1]!obMake("","double",$B120),LIBORMarketModel!$J$15,[1]!obMake("","String","EUR"),[1]!obcall("SensitivityMode",$B$7&amp;"$SensitivityMode","valueOf",[1]!obMake("","String",F$37)),$B$27:$D$27),"getAverage")),"")</f>
        <v/>
      </c>
      <c r="G120" s="74" t="str">
        <f>IF($C$32,[1]!obget([1]!obcall("",$C120,"getQuantile",[1]!obMake("","double",G$37))),"")</f>
        <v/>
      </c>
      <c r="H120" s="74" t="str">
        <f>IF($C$32,[1]!obget([1]!obcall("",$C120,"getQuantile",[1]!obMake("","double",H$37))),"")</f>
        <v/>
      </c>
      <c r="I120" s="74" t="str">
        <f>IF($C$32,[1]!obget([1]!obcall("",$C120,"get",[1]!obMake("","int",COLUMN()))),"")</f>
        <v/>
      </c>
      <c r="J120" s="61" t="str">
        <f>IF($C$32,[1]!obget([1]!obcall("",$C120,"get",[1]!obMake("","int",COLUMN()))),"")</f>
        <v/>
      </c>
      <c r="K120" s="61" t="str">
        <f>IF($C$32,[1]!obget([1]!obcall("",$C120,"get",[1]!obMake("","int",COLUMN()))),"")</f>
        <v/>
      </c>
      <c r="L120" s="61" t="str">
        <f>IF($C$32,[1]!obget([1]!obcall("",$C120,"get",[1]!obMake("","int",COLUMN()))),"")</f>
        <v/>
      </c>
      <c r="M120" s="61" t="str">
        <f>IF($C$32,[1]!obget([1]!obcall("",$C120,"get",[1]!obMake("","int",COLUMN()))),"")</f>
        <v/>
      </c>
      <c r="N120" s="61" t="str">
        <f>IF($C$32,[1]!obget([1]!obcall("",$C120,"get",[1]!obMake("","int",COLUMN()))),"")</f>
        <v/>
      </c>
      <c r="O120" s="61" t="str">
        <f>IF($C$32,[1]!obget([1]!obcall("",$C120,"get",[1]!obMake("","int",COLUMN()))),"")</f>
        <v/>
      </c>
      <c r="P120" s="61" t="str">
        <f>IF($C$32,[1]!obget([1]!obcall("",$C120,"get",[1]!obMake("","int",COLUMN()))),"")</f>
        <v/>
      </c>
      <c r="Q120" s="61" t="str">
        <f>IF($C$32,[1]!obget([1]!obcall("",$C120,"get",[1]!obMake("","int",COLUMN()))),"")</f>
        <v/>
      </c>
      <c r="R120" s="61" t="str">
        <f>IF($C$32,[1]!obget([1]!obcall("",$C120,"get",[1]!obMake("","int",COLUMN()))),"")</f>
        <v/>
      </c>
      <c r="S120" s="61" t="str">
        <f>IF($C$32,[1]!obget([1]!obcall("",$C120,"get",[1]!obMake("","int",COLUMN()))),"")</f>
        <v/>
      </c>
      <c r="T120" s="50"/>
      <c r="U120" s="50"/>
      <c r="V120" s="50"/>
      <c r="W120" s="50"/>
      <c r="X120" s="50"/>
      <c r="AH120" s="36"/>
      <c r="AI120" s="36"/>
      <c r="IW120" s="50"/>
      <c r="IX120" s="50"/>
    </row>
    <row r="121" spans="1:258" ht="11.85" customHeight="1" x14ac:dyDescent="0.3">
      <c r="A121" s="50" t="str">
        <f t="shared" si="5"/>
        <v/>
      </c>
      <c r="B121" s="50" t="str">
        <f t="shared" si="6"/>
        <v/>
      </c>
      <c r="C121" s="50" t="str">
        <f>IF($C$32,[1]!obMake("RVSwaption"&amp;ROW(),obLibs&amp;"net.finmath.montecarlo.RandomVariable",[1]!obcall("",$C$23,"getInitialMargin",[1]!obMake("","double",$B121),LIBORMarketModel!$J$15,[1]!obMake("","String","EUR"),[1]!obcall("SensitivityMode",$B$7&amp;"$SensitivityMode","valueOf",[1]!obMake("","String",$D$37)),$B$27:$D$27)),"")</f>
        <v/>
      </c>
      <c r="D121" s="94" t="str">
        <f>IF($C$32,[1]!obget([1]!obcall("",$C121,"getAverage")),"")</f>
        <v/>
      </c>
      <c r="E121" s="72" t="str">
        <f>IF(AND($C$31,$F$28&gt;=$B121),[1]!obget([1]!obcall("",[1]!obcall("",$C$23,"getInitialMargin",[1]!obMake("","double",$B121),LIBORMarketModel!$J$15,[1]!obMake("","String","EUR"),[1]!obcall("SensitivityMode",$B$7&amp;"$SensitivityMode","valueOf",[1]!obMake("","String",E$37)),$B$27:$D$27),"getAverage")),"")</f>
        <v/>
      </c>
      <c r="F121" s="72" t="str">
        <f>IF(AND($C$30,$F$28&gt;=$B121),[1]!obget([1]!obcall("",[1]!obcall("",$C$23,"getInitialMargin",[1]!obMake("","double",$B121),LIBORMarketModel!$J$15,[1]!obMake("","String","EUR"),[1]!obcall("SensitivityMode",$B$7&amp;"$SensitivityMode","valueOf",[1]!obMake("","String",F$37)),$B$27:$D$27),"getAverage")),"")</f>
        <v/>
      </c>
      <c r="G121" s="74" t="str">
        <f>IF($C$32,[1]!obget([1]!obcall("",$C121,"getQuantile",[1]!obMake("","double",G$37))),"")</f>
        <v/>
      </c>
      <c r="H121" s="74" t="str">
        <f>IF($C$32,[1]!obget([1]!obcall("",$C121,"getQuantile",[1]!obMake("","double",H$37))),"")</f>
        <v/>
      </c>
      <c r="I121" s="74" t="str">
        <f>IF($C$32,[1]!obget([1]!obcall("",$C121,"get",[1]!obMake("","int",COLUMN()))),"")</f>
        <v/>
      </c>
      <c r="J121" s="61" t="str">
        <f>IF($C$32,[1]!obget([1]!obcall("",$C121,"get",[1]!obMake("","int",COLUMN()))),"")</f>
        <v/>
      </c>
      <c r="K121" s="61" t="str">
        <f>IF($C$32,[1]!obget([1]!obcall("",$C121,"get",[1]!obMake("","int",COLUMN()))),"")</f>
        <v/>
      </c>
      <c r="L121" s="61" t="str">
        <f>IF($C$32,[1]!obget([1]!obcall("",$C121,"get",[1]!obMake("","int",COLUMN()))),"")</f>
        <v/>
      </c>
      <c r="M121" s="61" t="str">
        <f>IF($C$32,[1]!obget([1]!obcall("",$C121,"get",[1]!obMake("","int",COLUMN()))),"")</f>
        <v/>
      </c>
      <c r="N121" s="61" t="str">
        <f>IF($C$32,[1]!obget([1]!obcall("",$C121,"get",[1]!obMake("","int",COLUMN()))),"")</f>
        <v/>
      </c>
      <c r="O121" s="61" t="str">
        <f>IF($C$32,[1]!obget([1]!obcall("",$C121,"get",[1]!obMake("","int",COLUMN()))),"")</f>
        <v/>
      </c>
      <c r="P121" s="61" t="str">
        <f>IF($C$32,[1]!obget([1]!obcall("",$C121,"get",[1]!obMake("","int",COLUMN()))),"")</f>
        <v/>
      </c>
      <c r="Q121" s="61" t="str">
        <f>IF($C$32,[1]!obget([1]!obcall("",$C121,"get",[1]!obMake("","int",COLUMN()))),"")</f>
        <v/>
      </c>
      <c r="R121" s="61" t="str">
        <f>IF($C$32,[1]!obget([1]!obcall("",$C121,"get",[1]!obMake("","int",COLUMN()))),"")</f>
        <v/>
      </c>
      <c r="S121" s="61" t="str">
        <f>IF($C$32,[1]!obget([1]!obcall("",$C121,"get",[1]!obMake("","int",COLUMN()))),"")</f>
        <v/>
      </c>
      <c r="T121" s="50"/>
      <c r="U121" s="50"/>
      <c r="V121" s="50"/>
      <c r="W121" s="50"/>
      <c r="X121" s="50"/>
      <c r="AH121" s="36"/>
      <c r="AI121" s="36"/>
      <c r="IW121" s="50"/>
      <c r="IX121" s="50"/>
    </row>
    <row r="122" spans="1:258" ht="11.85" customHeight="1" x14ac:dyDescent="0.3">
      <c r="A122" s="50" t="str">
        <f t="shared" si="5"/>
        <v/>
      </c>
      <c r="B122" s="50" t="str">
        <f t="shared" si="6"/>
        <v/>
      </c>
      <c r="C122" s="50" t="str">
        <f>IF($C$32,[1]!obMake("RVSwaption"&amp;ROW(),obLibs&amp;"net.finmath.montecarlo.RandomVariable",[1]!obcall("",$C$23,"getInitialMargin",[1]!obMake("","double",$B122),LIBORMarketModel!$J$15,[1]!obMake("","String","EUR"),[1]!obcall("SensitivityMode",$B$7&amp;"$SensitivityMode","valueOf",[1]!obMake("","String",$D$37)),$B$27:$D$27)),"")</f>
        <v/>
      </c>
      <c r="D122" s="94" t="str">
        <f>IF($C$32,[1]!obget([1]!obcall("",$C122,"getAverage")),"")</f>
        <v/>
      </c>
      <c r="E122" s="72" t="str">
        <f>IF(AND($C$31,$F$28&gt;=$B122),[1]!obget([1]!obcall("",[1]!obcall("",$C$23,"getInitialMargin",[1]!obMake("","double",$B122),LIBORMarketModel!$J$15,[1]!obMake("","String","EUR"),[1]!obcall("SensitivityMode",$B$7&amp;"$SensitivityMode","valueOf",[1]!obMake("","String",E$37)),$B$27:$D$27),"getAverage")),"")</f>
        <v/>
      </c>
      <c r="F122" s="72" t="str">
        <f>IF(AND($C$30,$F$28&gt;=$B122),[1]!obget([1]!obcall("",[1]!obcall("",$C$23,"getInitialMargin",[1]!obMake("","double",$B122),LIBORMarketModel!$J$15,[1]!obMake("","String","EUR"),[1]!obcall("SensitivityMode",$B$7&amp;"$SensitivityMode","valueOf",[1]!obMake("","String",F$37)),$B$27:$D$27),"getAverage")),"")</f>
        <v/>
      </c>
      <c r="G122" s="74" t="str">
        <f>IF($C$32,[1]!obget([1]!obcall("",$C122,"getQuantile",[1]!obMake("","double",G$37))),"")</f>
        <v/>
      </c>
      <c r="H122" s="74" t="str">
        <f>IF($C$32,[1]!obget([1]!obcall("",$C122,"getQuantile",[1]!obMake("","double",H$37))),"")</f>
        <v/>
      </c>
      <c r="I122" s="74" t="str">
        <f>IF($C$32,[1]!obget([1]!obcall("",$C122,"get",[1]!obMake("","int",COLUMN()))),"")</f>
        <v/>
      </c>
      <c r="J122" s="61" t="str">
        <f>IF($C$32,[1]!obget([1]!obcall("",$C122,"get",[1]!obMake("","int",COLUMN()))),"")</f>
        <v/>
      </c>
      <c r="K122" s="61" t="str">
        <f>IF($C$32,[1]!obget([1]!obcall("",$C122,"get",[1]!obMake("","int",COLUMN()))),"")</f>
        <v/>
      </c>
      <c r="L122" s="61" t="str">
        <f>IF($C$32,[1]!obget([1]!obcall("",$C122,"get",[1]!obMake("","int",COLUMN()))),"")</f>
        <v/>
      </c>
      <c r="M122" s="61" t="str">
        <f>IF($C$32,[1]!obget([1]!obcall("",$C122,"get",[1]!obMake("","int",COLUMN()))),"")</f>
        <v/>
      </c>
      <c r="N122" s="61" t="str">
        <f>IF($C$32,[1]!obget([1]!obcall("",$C122,"get",[1]!obMake("","int",COLUMN()))),"")</f>
        <v/>
      </c>
      <c r="O122" s="61" t="str">
        <f>IF($C$32,[1]!obget([1]!obcall("",$C122,"get",[1]!obMake("","int",COLUMN()))),"")</f>
        <v/>
      </c>
      <c r="P122" s="61" t="str">
        <f>IF($C$32,[1]!obget([1]!obcall("",$C122,"get",[1]!obMake("","int",COLUMN()))),"")</f>
        <v/>
      </c>
      <c r="Q122" s="61" t="str">
        <f>IF($C$32,[1]!obget([1]!obcall("",$C122,"get",[1]!obMake("","int",COLUMN()))),"")</f>
        <v/>
      </c>
      <c r="R122" s="61" t="str">
        <f>IF($C$32,[1]!obget([1]!obcall("",$C122,"get",[1]!obMake("","int",COLUMN()))),"")</f>
        <v/>
      </c>
      <c r="S122" s="61" t="str">
        <f>IF($C$32,[1]!obget([1]!obcall("",$C122,"get",[1]!obMake("","int",COLUMN()))),"")</f>
        <v/>
      </c>
      <c r="T122" s="50"/>
      <c r="U122" s="50"/>
      <c r="V122" s="50"/>
      <c r="W122" s="50"/>
      <c r="X122" s="50"/>
      <c r="AH122" s="36"/>
      <c r="AI122" s="36"/>
      <c r="IW122" s="50"/>
      <c r="IX122" s="50"/>
    </row>
    <row r="123" spans="1:258" ht="11.85" customHeight="1" x14ac:dyDescent="0.3">
      <c r="A123" s="50" t="str">
        <f t="shared" si="5"/>
        <v/>
      </c>
      <c r="B123" s="50" t="str">
        <f t="shared" si="6"/>
        <v/>
      </c>
      <c r="C123" s="50" t="str">
        <f>IF($C$32,[1]!obMake("RVSwaption"&amp;ROW(),obLibs&amp;"net.finmath.montecarlo.RandomVariable",[1]!obcall("",$C$23,"getInitialMargin",[1]!obMake("","double",$B123),LIBORMarketModel!$J$15,[1]!obMake("","String","EUR"),[1]!obcall("SensitivityMode",$B$7&amp;"$SensitivityMode","valueOf",[1]!obMake("","String",$D$37)),$B$27:$D$27)),"")</f>
        <v/>
      </c>
      <c r="D123" s="94" t="str">
        <f>IF($C$32,[1]!obget([1]!obcall("",$C123,"getAverage")),"")</f>
        <v/>
      </c>
      <c r="E123" s="72" t="str">
        <f>IF(AND($C$31,$F$28&gt;=$B123),[1]!obget([1]!obcall("",[1]!obcall("",$C$23,"getInitialMargin",[1]!obMake("","double",$B123),LIBORMarketModel!$J$15,[1]!obMake("","String","EUR"),[1]!obcall("SensitivityMode",$B$7&amp;"$SensitivityMode","valueOf",[1]!obMake("","String",E$37)),$B$27:$D$27),"getAverage")),"")</f>
        <v/>
      </c>
      <c r="F123" s="72" t="str">
        <f>IF(AND($C$30,$F$28&gt;=$B123),[1]!obget([1]!obcall("",[1]!obcall("",$C$23,"getInitialMargin",[1]!obMake("","double",$B123),LIBORMarketModel!$J$15,[1]!obMake("","String","EUR"),[1]!obcall("SensitivityMode",$B$7&amp;"$SensitivityMode","valueOf",[1]!obMake("","String",F$37)),$B$27:$D$27),"getAverage")),"")</f>
        <v/>
      </c>
      <c r="G123" s="74" t="str">
        <f>IF($C$32,[1]!obget([1]!obcall("",$C123,"getQuantile",[1]!obMake("","double",G$37))),"")</f>
        <v/>
      </c>
      <c r="H123" s="74" t="str">
        <f>IF($C$32,[1]!obget([1]!obcall("",$C123,"getQuantile",[1]!obMake("","double",H$37))),"")</f>
        <v/>
      </c>
      <c r="I123" s="74" t="str">
        <f>IF($C$32,[1]!obget([1]!obcall("",$C123,"get",[1]!obMake("","int",COLUMN()))),"")</f>
        <v/>
      </c>
      <c r="J123" s="61" t="str">
        <f>IF($C$32,[1]!obget([1]!obcall("",$C123,"get",[1]!obMake("","int",COLUMN()))),"")</f>
        <v/>
      </c>
      <c r="K123" s="61" t="str">
        <f>IF($C$32,[1]!obget([1]!obcall("",$C123,"get",[1]!obMake("","int",COLUMN()))),"")</f>
        <v/>
      </c>
      <c r="L123" s="61" t="str">
        <f>IF($C$32,[1]!obget([1]!obcall("",$C123,"get",[1]!obMake("","int",COLUMN()))),"")</f>
        <v/>
      </c>
      <c r="M123" s="61" t="str">
        <f>IF($C$32,[1]!obget([1]!obcall("",$C123,"get",[1]!obMake("","int",COLUMN()))),"")</f>
        <v/>
      </c>
      <c r="N123" s="61" t="str">
        <f>IF($C$32,[1]!obget([1]!obcall("",$C123,"get",[1]!obMake("","int",COLUMN()))),"")</f>
        <v/>
      </c>
      <c r="O123" s="61" t="str">
        <f>IF($C$32,[1]!obget([1]!obcall("",$C123,"get",[1]!obMake("","int",COLUMN()))),"")</f>
        <v/>
      </c>
      <c r="P123" s="61" t="str">
        <f>IF($C$32,[1]!obget([1]!obcall("",$C123,"get",[1]!obMake("","int",COLUMN()))),"")</f>
        <v/>
      </c>
      <c r="Q123" s="61" t="str">
        <f>IF($C$32,[1]!obget([1]!obcall("",$C123,"get",[1]!obMake("","int",COLUMN()))),"")</f>
        <v/>
      </c>
      <c r="R123" s="61" t="str">
        <f>IF($C$32,[1]!obget([1]!obcall("",$C123,"get",[1]!obMake("","int",COLUMN()))),"")</f>
        <v/>
      </c>
      <c r="S123" s="61" t="str">
        <f>IF($C$32,[1]!obget([1]!obcall("",$C123,"get",[1]!obMake("","int",COLUMN()))),"")</f>
        <v/>
      </c>
      <c r="T123" s="50"/>
      <c r="U123" s="50"/>
      <c r="V123" s="50"/>
      <c r="W123" s="50"/>
      <c r="X123" s="50"/>
      <c r="AH123" s="36"/>
      <c r="AI123" s="36"/>
      <c r="IW123" s="50"/>
      <c r="IX123" s="50"/>
    </row>
    <row r="124" spans="1:258" ht="11.85" customHeight="1" x14ac:dyDescent="0.3">
      <c r="A124" s="50" t="str">
        <f t="shared" si="5"/>
        <v/>
      </c>
      <c r="B124" s="50" t="str">
        <f t="shared" si="6"/>
        <v/>
      </c>
      <c r="C124" s="50" t="str">
        <f>IF($C$32,[1]!obMake("RVSwaption"&amp;ROW(),obLibs&amp;"net.finmath.montecarlo.RandomVariable",[1]!obcall("",$C$23,"getInitialMargin",[1]!obMake("","double",$B124),LIBORMarketModel!$J$15,[1]!obMake("","String","EUR"),[1]!obcall("SensitivityMode",$B$7&amp;"$SensitivityMode","valueOf",[1]!obMake("","String",$D$37)),$B$27:$D$27)),"")</f>
        <v/>
      </c>
      <c r="D124" s="94" t="str">
        <f>IF($C$32,[1]!obget([1]!obcall("",$C124,"getAverage")),"")</f>
        <v/>
      </c>
      <c r="E124" s="72" t="str">
        <f>IF(AND($C$31,$F$28&gt;=$B124),[1]!obget([1]!obcall("",[1]!obcall("",$C$23,"getInitialMargin",[1]!obMake("","double",$B124),LIBORMarketModel!$J$15,[1]!obMake("","String","EUR"),[1]!obcall("SensitivityMode",$B$7&amp;"$SensitivityMode","valueOf",[1]!obMake("","String",E$37)),$B$27:$D$27),"getAverage")),"")</f>
        <v/>
      </c>
      <c r="F124" s="72" t="str">
        <f>IF(AND($C$30,$F$28&gt;=$B124),[1]!obget([1]!obcall("",[1]!obcall("",$C$23,"getInitialMargin",[1]!obMake("","double",$B124),LIBORMarketModel!$J$15,[1]!obMake("","String","EUR"),[1]!obcall("SensitivityMode",$B$7&amp;"$SensitivityMode","valueOf",[1]!obMake("","String",F$37)),$B$27:$D$27),"getAverage")),"")</f>
        <v/>
      </c>
      <c r="G124" s="74" t="str">
        <f>IF($C$32,[1]!obget([1]!obcall("",$C124,"getQuantile",[1]!obMake("","double",G$37))),"")</f>
        <v/>
      </c>
      <c r="H124" s="74" t="str">
        <f>IF($C$32,[1]!obget([1]!obcall("",$C124,"getQuantile",[1]!obMake("","double",H$37))),"")</f>
        <v/>
      </c>
      <c r="I124" s="74" t="str">
        <f>IF($C$32,[1]!obget([1]!obcall("",$C124,"get",[1]!obMake("","int",COLUMN()))),"")</f>
        <v/>
      </c>
      <c r="J124" s="61" t="str">
        <f>IF($C$32,[1]!obget([1]!obcall("",$C124,"get",[1]!obMake("","int",COLUMN()))),"")</f>
        <v/>
      </c>
      <c r="K124" s="61" t="str">
        <f>IF($C$32,[1]!obget([1]!obcall("",$C124,"get",[1]!obMake("","int",COLUMN()))),"")</f>
        <v/>
      </c>
      <c r="L124" s="61" t="str">
        <f>IF($C$32,[1]!obget([1]!obcall("",$C124,"get",[1]!obMake("","int",COLUMN()))),"")</f>
        <v/>
      </c>
      <c r="M124" s="61" t="str">
        <f>IF($C$32,[1]!obget([1]!obcall("",$C124,"get",[1]!obMake("","int",COLUMN()))),"")</f>
        <v/>
      </c>
      <c r="N124" s="61" t="str">
        <f>IF($C$32,[1]!obget([1]!obcall("",$C124,"get",[1]!obMake("","int",COLUMN()))),"")</f>
        <v/>
      </c>
      <c r="O124" s="61" t="str">
        <f>IF($C$32,[1]!obget([1]!obcall("",$C124,"get",[1]!obMake("","int",COLUMN()))),"")</f>
        <v/>
      </c>
      <c r="P124" s="61" t="str">
        <f>IF($C$32,[1]!obget([1]!obcall("",$C124,"get",[1]!obMake("","int",COLUMN()))),"")</f>
        <v/>
      </c>
      <c r="Q124" s="61" t="str">
        <f>IF($C$32,[1]!obget([1]!obcall("",$C124,"get",[1]!obMake("","int",COLUMN()))),"")</f>
        <v/>
      </c>
      <c r="R124" s="61" t="str">
        <f>IF($C$32,[1]!obget([1]!obcall("",$C124,"get",[1]!obMake("","int",COLUMN()))),"")</f>
        <v/>
      </c>
      <c r="S124" s="61" t="str">
        <f>IF($C$32,[1]!obget([1]!obcall("",$C124,"get",[1]!obMake("","int",COLUMN()))),"")</f>
        <v/>
      </c>
      <c r="T124" s="50"/>
      <c r="U124" s="50"/>
      <c r="V124" s="50"/>
      <c r="W124" s="50"/>
      <c r="X124" s="50"/>
      <c r="AH124" s="36"/>
      <c r="AI124" s="36"/>
      <c r="IW124" s="50"/>
      <c r="IX124" s="50"/>
    </row>
    <row r="125" spans="1:258" ht="11.85" customHeight="1" x14ac:dyDescent="0.3">
      <c r="A125" s="50" t="str">
        <f t="shared" si="5"/>
        <v/>
      </c>
      <c r="B125" s="50" t="str">
        <f t="shared" si="6"/>
        <v/>
      </c>
      <c r="C125" s="50" t="str">
        <f>IF($C$32,[1]!obMake("RVSwaption"&amp;ROW(),obLibs&amp;"net.finmath.montecarlo.RandomVariable",[1]!obcall("",$C$23,"getInitialMargin",[1]!obMake("","double",$B125),LIBORMarketModel!$J$15,[1]!obMake("","String","EUR"),[1]!obcall("SensitivityMode",$B$7&amp;"$SensitivityMode","valueOf",[1]!obMake("","String",$D$37)),$B$27:$D$27)),"")</f>
        <v/>
      </c>
      <c r="D125" s="94" t="str">
        <f>IF($C$32,[1]!obget([1]!obcall("",$C125,"getAverage")),"")</f>
        <v/>
      </c>
      <c r="E125" s="72" t="str">
        <f>IF(AND($C$31,$F$28&gt;=$B125),[1]!obget([1]!obcall("",[1]!obcall("",$C$23,"getInitialMargin",[1]!obMake("","double",$B125),LIBORMarketModel!$J$15,[1]!obMake("","String","EUR"),[1]!obcall("SensitivityMode",$B$7&amp;"$SensitivityMode","valueOf",[1]!obMake("","String",E$37)),$B$27:$D$27),"getAverage")),"")</f>
        <v/>
      </c>
      <c r="F125" s="72" t="str">
        <f>IF(AND($C$30,$F$28&gt;=$B125),[1]!obget([1]!obcall("",[1]!obcall("",$C$23,"getInitialMargin",[1]!obMake("","double",$B125),LIBORMarketModel!$J$15,[1]!obMake("","String","EUR"),[1]!obcall("SensitivityMode",$B$7&amp;"$SensitivityMode","valueOf",[1]!obMake("","String",F$37)),$B$27:$D$27),"getAverage")),"")</f>
        <v/>
      </c>
      <c r="G125" s="74" t="str">
        <f>IF($C$32,[1]!obget([1]!obcall("",$C125,"getQuantile",[1]!obMake("","double",G$37))),"")</f>
        <v/>
      </c>
      <c r="H125" s="74" t="str">
        <f>IF($C$32,[1]!obget([1]!obcall("",$C125,"getQuantile",[1]!obMake("","double",H$37))),"")</f>
        <v/>
      </c>
      <c r="I125" s="74" t="str">
        <f>IF($C$32,[1]!obget([1]!obcall("",$C125,"get",[1]!obMake("","int",COLUMN()))),"")</f>
        <v/>
      </c>
      <c r="J125" s="61" t="str">
        <f>IF($C$32,[1]!obget([1]!obcall("",$C125,"get",[1]!obMake("","int",COLUMN()))),"")</f>
        <v/>
      </c>
      <c r="K125" s="61" t="str">
        <f>IF($C$32,[1]!obget([1]!obcall("",$C125,"get",[1]!obMake("","int",COLUMN()))),"")</f>
        <v/>
      </c>
      <c r="L125" s="61" t="str">
        <f>IF($C$32,[1]!obget([1]!obcall("",$C125,"get",[1]!obMake("","int",COLUMN()))),"")</f>
        <v/>
      </c>
      <c r="M125" s="61" t="str">
        <f>IF($C$32,[1]!obget([1]!obcall("",$C125,"get",[1]!obMake("","int",COLUMN()))),"")</f>
        <v/>
      </c>
      <c r="N125" s="61" t="str">
        <f>IF($C$32,[1]!obget([1]!obcall("",$C125,"get",[1]!obMake("","int",COLUMN()))),"")</f>
        <v/>
      </c>
      <c r="O125" s="61" t="str">
        <f>IF($C$32,[1]!obget([1]!obcall("",$C125,"get",[1]!obMake("","int",COLUMN()))),"")</f>
        <v/>
      </c>
      <c r="P125" s="61" t="str">
        <f>IF($C$32,[1]!obget([1]!obcall("",$C125,"get",[1]!obMake("","int",COLUMN()))),"")</f>
        <v/>
      </c>
      <c r="Q125" s="61" t="str">
        <f>IF($C$32,[1]!obget([1]!obcall("",$C125,"get",[1]!obMake("","int",COLUMN()))),"")</f>
        <v/>
      </c>
      <c r="R125" s="61" t="str">
        <f>IF($C$32,[1]!obget([1]!obcall("",$C125,"get",[1]!obMake("","int",COLUMN()))),"")</f>
        <v/>
      </c>
      <c r="S125" s="61" t="str">
        <f>IF($C$32,[1]!obget([1]!obcall("",$C125,"get",[1]!obMake("","int",COLUMN()))),"")</f>
        <v/>
      </c>
      <c r="T125" s="50"/>
      <c r="U125" s="50"/>
      <c r="V125" s="50"/>
      <c r="W125" s="50"/>
      <c r="X125" s="50"/>
      <c r="AH125" s="36"/>
      <c r="AI125" s="36"/>
      <c r="IW125" s="50"/>
      <c r="IX125" s="50"/>
    </row>
    <row r="126" spans="1:258" ht="11.85" customHeight="1" x14ac:dyDescent="0.3">
      <c r="A126" s="50" t="str">
        <f t="shared" si="5"/>
        <v/>
      </c>
      <c r="B126" s="50" t="str">
        <f t="shared" si="6"/>
        <v/>
      </c>
      <c r="C126" s="50" t="str">
        <f>IF($C$32,[1]!obMake("RVSwaption"&amp;ROW(),obLibs&amp;"net.finmath.montecarlo.RandomVariable",[1]!obcall("",$C$23,"getInitialMargin",[1]!obMake("","double",$B126),LIBORMarketModel!$J$15,[1]!obMake("","String","EUR"),[1]!obcall("SensitivityMode",$B$7&amp;"$SensitivityMode","valueOf",[1]!obMake("","String",$D$37)),$B$27:$D$27)),"")</f>
        <v/>
      </c>
      <c r="D126" s="94" t="str">
        <f>IF($C$32,[1]!obget([1]!obcall("",$C126,"getAverage")),"")</f>
        <v/>
      </c>
      <c r="E126" s="72" t="str">
        <f>IF(AND($C$31,$F$28&gt;=$B126),[1]!obget([1]!obcall("",[1]!obcall("",$C$23,"getInitialMargin",[1]!obMake("","double",$B126),LIBORMarketModel!$J$15,[1]!obMake("","String","EUR"),[1]!obcall("SensitivityMode",$B$7&amp;"$SensitivityMode","valueOf",[1]!obMake("","String",E$37)),$B$27:$D$27),"getAverage")),"")</f>
        <v/>
      </c>
      <c r="F126" s="72" t="str">
        <f>IF(AND($C$30,$F$28&gt;=$B126),[1]!obget([1]!obcall("",[1]!obcall("",$C$23,"getInitialMargin",[1]!obMake("","double",$B126),LIBORMarketModel!$J$15,[1]!obMake("","String","EUR"),[1]!obcall("SensitivityMode",$B$7&amp;"$SensitivityMode","valueOf",[1]!obMake("","String",F$37)),$B$27:$D$27),"getAverage")),"")</f>
        <v/>
      </c>
      <c r="G126" s="74" t="str">
        <f>IF($C$32,[1]!obget([1]!obcall("",$C126,"getQuantile",[1]!obMake("","double",G$37))),"")</f>
        <v/>
      </c>
      <c r="H126" s="74" t="str">
        <f>IF($C$32,[1]!obget([1]!obcall("",$C126,"getQuantile",[1]!obMake("","double",H$37))),"")</f>
        <v/>
      </c>
      <c r="I126" s="74" t="str">
        <f>IF($C$32,[1]!obget([1]!obcall("",$C126,"get",[1]!obMake("","int",COLUMN()))),"")</f>
        <v/>
      </c>
      <c r="J126" s="61" t="str">
        <f>IF($C$32,[1]!obget([1]!obcall("",$C126,"get",[1]!obMake("","int",COLUMN()))),"")</f>
        <v/>
      </c>
      <c r="K126" s="61" t="str">
        <f>IF($C$32,[1]!obget([1]!obcall("",$C126,"get",[1]!obMake("","int",COLUMN()))),"")</f>
        <v/>
      </c>
      <c r="L126" s="61" t="str">
        <f>IF($C$32,[1]!obget([1]!obcall("",$C126,"get",[1]!obMake("","int",COLUMN()))),"")</f>
        <v/>
      </c>
      <c r="M126" s="61" t="str">
        <f>IF($C$32,[1]!obget([1]!obcall("",$C126,"get",[1]!obMake("","int",COLUMN()))),"")</f>
        <v/>
      </c>
      <c r="N126" s="61" t="str">
        <f>IF($C$32,[1]!obget([1]!obcall("",$C126,"get",[1]!obMake("","int",COLUMN()))),"")</f>
        <v/>
      </c>
      <c r="O126" s="61" t="str">
        <f>IF($C$32,[1]!obget([1]!obcall("",$C126,"get",[1]!obMake("","int",COLUMN()))),"")</f>
        <v/>
      </c>
      <c r="P126" s="61" t="str">
        <f>IF($C$32,[1]!obget([1]!obcall("",$C126,"get",[1]!obMake("","int",COLUMN()))),"")</f>
        <v/>
      </c>
      <c r="Q126" s="61" t="str">
        <f>IF($C$32,[1]!obget([1]!obcall("",$C126,"get",[1]!obMake("","int",COLUMN()))),"")</f>
        <v/>
      </c>
      <c r="R126" s="61" t="str">
        <f>IF($C$32,[1]!obget([1]!obcall("",$C126,"get",[1]!obMake("","int",COLUMN()))),"")</f>
        <v/>
      </c>
      <c r="S126" s="61" t="str">
        <f>IF($C$32,[1]!obget([1]!obcall("",$C126,"get",[1]!obMake("","int",COLUMN()))),"")</f>
        <v/>
      </c>
      <c r="T126" s="50"/>
      <c r="U126" s="50"/>
      <c r="V126" s="50"/>
      <c r="W126" s="50"/>
      <c r="X126" s="50"/>
      <c r="AH126" s="36"/>
      <c r="AI126" s="36"/>
      <c r="IW126" s="50"/>
      <c r="IX126" s="50"/>
    </row>
    <row r="127" spans="1:258" ht="11.85" customHeight="1" x14ac:dyDescent="0.3">
      <c r="A127" s="50" t="str">
        <f t="shared" si="5"/>
        <v/>
      </c>
      <c r="B127" s="50" t="str">
        <f t="shared" si="6"/>
        <v/>
      </c>
      <c r="C127" s="50" t="str">
        <f>IF($C$32,[1]!obMake("RVSwaption"&amp;ROW(),obLibs&amp;"net.finmath.montecarlo.RandomVariable",[1]!obcall("",$C$23,"getInitialMargin",[1]!obMake("","double",$B127),LIBORMarketModel!$J$15,[1]!obMake("","String","EUR"),[1]!obcall("SensitivityMode",$B$7&amp;"$SensitivityMode","valueOf",[1]!obMake("","String",$D$37)),$B$27:$D$27)),"")</f>
        <v/>
      </c>
      <c r="D127" s="94" t="str">
        <f>IF($C$32,[1]!obget([1]!obcall("",$C127,"getAverage")),"")</f>
        <v/>
      </c>
      <c r="E127" s="72" t="str">
        <f>IF(AND($C$31,$F$28&gt;=$B127),[1]!obget([1]!obcall("",[1]!obcall("",$C$23,"getInitialMargin",[1]!obMake("","double",$B127),LIBORMarketModel!$J$15,[1]!obMake("","String","EUR"),[1]!obcall("SensitivityMode",$B$7&amp;"$SensitivityMode","valueOf",[1]!obMake("","String",E$37)),$B$27:$D$27),"getAverage")),"")</f>
        <v/>
      </c>
      <c r="F127" s="72" t="str">
        <f>IF(AND($C$30,$F$28&gt;=$B127),[1]!obget([1]!obcall("",[1]!obcall("",$C$23,"getInitialMargin",[1]!obMake("","double",$B127),LIBORMarketModel!$J$15,[1]!obMake("","String","EUR"),[1]!obcall("SensitivityMode",$B$7&amp;"$SensitivityMode","valueOf",[1]!obMake("","String",F$37)),$B$27:$D$27),"getAverage")),"")</f>
        <v/>
      </c>
      <c r="G127" s="74" t="str">
        <f>IF($C$32,[1]!obget([1]!obcall("",$C127,"getQuantile",[1]!obMake("","double",G$37))),"")</f>
        <v/>
      </c>
      <c r="H127" s="74" t="str">
        <f>IF($C$32,[1]!obget([1]!obcall("",$C127,"getQuantile",[1]!obMake("","double",H$37))),"")</f>
        <v/>
      </c>
      <c r="I127" s="74" t="str">
        <f>IF($C$32,[1]!obget([1]!obcall("",$C127,"get",[1]!obMake("","int",COLUMN()))),"")</f>
        <v/>
      </c>
      <c r="J127" s="61" t="str">
        <f>IF($C$32,[1]!obget([1]!obcall("",$C127,"get",[1]!obMake("","int",COLUMN()))),"")</f>
        <v/>
      </c>
      <c r="K127" s="61" t="str">
        <f>IF($C$32,[1]!obget([1]!obcall("",$C127,"get",[1]!obMake("","int",COLUMN()))),"")</f>
        <v/>
      </c>
      <c r="L127" s="61" t="str">
        <f>IF($C$32,[1]!obget([1]!obcall("",$C127,"get",[1]!obMake("","int",COLUMN()))),"")</f>
        <v/>
      </c>
      <c r="M127" s="61" t="str">
        <f>IF($C$32,[1]!obget([1]!obcall("",$C127,"get",[1]!obMake("","int",COLUMN()))),"")</f>
        <v/>
      </c>
      <c r="N127" s="61" t="str">
        <f>IF($C$32,[1]!obget([1]!obcall("",$C127,"get",[1]!obMake("","int",COLUMN()))),"")</f>
        <v/>
      </c>
      <c r="O127" s="61" t="str">
        <f>IF($C$32,[1]!obget([1]!obcall("",$C127,"get",[1]!obMake("","int",COLUMN()))),"")</f>
        <v/>
      </c>
      <c r="P127" s="61" t="str">
        <f>IF($C$32,[1]!obget([1]!obcall("",$C127,"get",[1]!obMake("","int",COLUMN()))),"")</f>
        <v/>
      </c>
      <c r="Q127" s="61" t="str">
        <f>IF($C$32,[1]!obget([1]!obcall("",$C127,"get",[1]!obMake("","int",COLUMN()))),"")</f>
        <v/>
      </c>
      <c r="R127" s="61" t="str">
        <f>IF($C$32,[1]!obget([1]!obcall("",$C127,"get",[1]!obMake("","int",COLUMN()))),"")</f>
        <v/>
      </c>
      <c r="S127" s="61" t="str">
        <f>IF($C$32,[1]!obget([1]!obcall("",$C127,"get",[1]!obMake("","int",COLUMN()))),"")</f>
        <v/>
      </c>
      <c r="T127" s="50"/>
      <c r="U127" s="50"/>
      <c r="V127" s="50"/>
      <c r="W127" s="50"/>
      <c r="X127" s="50"/>
      <c r="AH127" s="36"/>
      <c r="AI127" s="36"/>
      <c r="IW127" s="50"/>
      <c r="IX127" s="50"/>
    </row>
    <row r="128" spans="1:258" ht="11.85" customHeight="1" x14ac:dyDescent="0.3">
      <c r="A128" s="50" t="str">
        <f t="shared" si="5"/>
        <v/>
      </c>
      <c r="B128" s="50" t="str">
        <f t="shared" si="6"/>
        <v/>
      </c>
      <c r="C128" s="50" t="str">
        <f>IF($C$32,[1]!obMake("RVSwaption"&amp;ROW(),obLibs&amp;"net.finmath.montecarlo.RandomVariable",[1]!obcall("",$C$23,"getInitialMargin",[1]!obMake("","double",$B128),LIBORMarketModel!$J$15,[1]!obMake("","String","EUR"),[1]!obcall("SensitivityMode",$B$7&amp;"$SensitivityMode","valueOf",[1]!obMake("","String",$D$37)),$B$27:$D$27)),"")</f>
        <v/>
      </c>
      <c r="D128" s="94" t="str">
        <f>IF($C$32,[1]!obget([1]!obcall("",$C128,"getAverage")),"")</f>
        <v/>
      </c>
      <c r="E128" s="72" t="str">
        <f>IF(AND($C$31,$F$28&gt;=$B128),[1]!obget([1]!obcall("",[1]!obcall("",$C$23,"getInitialMargin",[1]!obMake("","double",$B128),LIBORMarketModel!$J$15,[1]!obMake("","String","EUR"),[1]!obcall("SensitivityMode",$B$7&amp;"$SensitivityMode","valueOf",[1]!obMake("","String",E$37)),$B$27:$D$27),"getAverage")),"")</f>
        <v/>
      </c>
      <c r="F128" s="72" t="str">
        <f>IF(AND($C$30,$F$28&gt;=$B128),[1]!obget([1]!obcall("",[1]!obcall("",$C$23,"getInitialMargin",[1]!obMake("","double",$B128),LIBORMarketModel!$J$15,[1]!obMake("","String","EUR"),[1]!obcall("SensitivityMode",$B$7&amp;"$SensitivityMode","valueOf",[1]!obMake("","String",F$37)),$B$27:$D$27),"getAverage")),"")</f>
        <v/>
      </c>
      <c r="G128" s="74" t="str">
        <f>IF($C$32,[1]!obget([1]!obcall("",$C128,"getQuantile",[1]!obMake("","double",G$37))),"")</f>
        <v/>
      </c>
      <c r="H128" s="74" t="str">
        <f>IF($C$32,[1]!obget([1]!obcall("",$C128,"getQuantile",[1]!obMake("","double",H$37))),"")</f>
        <v/>
      </c>
      <c r="I128" s="74" t="str">
        <f>IF($C$32,[1]!obget([1]!obcall("",$C128,"get",[1]!obMake("","int",COLUMN()))),"")</f>
        <v/>
      </c>
      <c r="J128" s="61" t="str">
        <f>IF($C$32,[1]!obget([1]!obcall("",$C128,"get",[1]!obMake("","int",COLUMN()))),"")</f>
        <v/>
      </c>
      <c r="K128" s="61" t="str">
        <f>IF($C$32,[1]!obget([1]!obcall("",$C128,"get",[1]!obMake("","int",COLUMN()))),"")</f>
        <v/>
      </c>
      <c r="L128" s="61" t="str">
        <f>IF($C$32,[1]!obget([1]!obcall("",$C128,"get",[1]!obMake("","int",COLUMN()))),"")</f>
        <v/>
      </c>
      <c r="M128" s="61" t="str">
        <f>IF($C$32,[1]!obget([1]!obcall("",$C128,"get",[1]!obMake("","int",COLUMN()))),"")</f>
        <v/>
      </c>
      <c r="N128" s="61" t="str">
        <f>IF($C$32,[1]!obget([1]!obcall("",$C128,"get",[1]!obMake("","int",COLUMN()))),"")</f>
        <v/>
      </c>
      <c r="O128" s="61" t="str">
        <f>IF($C$32,[1]!obget([1]!obcall("",$C128,"get",[1]!obMake("","int",COLUMN()))),"")</f>
        <v/>
      </c>
      <c r="P128" s="61" t="str">
        <f>IF($C$32,[1]!obget([1]!obcall("",$C128,"get",[1]!obMake("","int",COLUMN()))),"")</f>
        <v/>
      </c>
      <c r="Q128" s="61" t="str">
        <f>IF($C$32,[1]!obget([1]!obcall("",$C128,"get",[1]!obMake("","int",COLUMN()))),"")</f>
        <v/>
      </c>
      <c r="R128" s="61" t="str">
        <f>IF($C$32,[1]!obget([1]!obcall("",$C128,"get",[1]!obMake("","int",COLUMN()))),"")</f>
        <v/>
      </c>
      <c r="S128" s="61" t="str">
        <f>IF($C$32,[1]!obget([1]!obcall("",$C128,"get",[1]!obMake("","int",COLUMN()))),"")</f>
        <v/>
      </c>
      <c r="T128" s="50"/>
      <c r="U128" s="50"/>
      <c r="V128" s="50"/>
      <c r="W128" s="50"/>
      <c r="X128" s="50"/>
      <c r="AH128" s="36"/>
      <c r="AI128" s="36"/>
      <c r="IW128" s="50"/>
      <c r="IX128" s="50"/>
    </row>
    <row r="129" spans="1:258" ht="11.85" customHeight="1" x14ac:dyDescent="0.3">
      <c r="A129" s="50" t="str">
        <f t="shared" si="5"/>
        <v/>
      </c>
      <c r="B129" s="50" t="str">
        <f t="shared" si="6"/>
        <v/>
      </c>
      <c r="C129" s="50" t="str">
        <f>IF($C$32,[1]!obMake("RVSwaption"&amp;ROW(),obLibs&amp;"net.finmath.montecarlo.RandomVariable",[1]!obcall("",$C$23,"getInitialMargin",[1]!obMake("","double",$B129),LIBORMarketModel!$J$15,[1]!obMake("","String","EUR"),[1]!obcall("SensitivityMode",$B$7&amp;"$SensitivityMode","valueOf",[1]!obMake("","String",$D$37)),$B$27:$D$27)),"")</f>
        <v/>
      </c>
      <c r="D129" s="94" t="str">
        <f>IF($C$32,[1]!obget([1]!obcall("",$C129,"getAverage")),"")</f>
        <v/>
      </c>
      <c r="E129" s="72" t="str">
        <f>IF(AND($C$31,$F$28&gt;=$B129),[1]!obget([1]!obcall("",[1]!obcall("",$C$23,"getInitialMargin",[1]!obMake("","double",$B129),LIBORMarketModel!$J$15,[1]!obMake("","String","EUR"),[1]!obcall("SensitivityMode",$B$7&amp;"$SensitivityMode","valueOf",[1]!obMake("","String",E$37)),$B$27:$D$27),"getAverage")),"")</f>
        <v/>
      </c>
      <c r="F129" s="72" t="str">
        <f>IF(AND($C$30,$F$28&gt;=$B129),[1]!obget([1]!obcall("",[1]!obcall("",$C$23,"getInitialMargin",[1]!obMake("","double",$B129),LIBORMarketModel!$J$15,[1]!obMake("","String","EUR"),[1]!obcall("SensitivityMode",$B$7&amp;"$SensitivityMode","valueOf",[1]!obMake("","String",F$37)),$B$27:$D$27),"getAverage")),"")</f>
        <v/>
      </c>
      <c r="G129" s="74" t="str">
        <f>IF($C$32,[1]!obget([1]!obcall("",$C129,"getQuantile",[1]!obMake("","double",G$37))),"")</f>
        <v/>
      </c>
      <c r="H129" s="74" t="str">
        <f>IF($C$32,[1]!obget([1]!obcall("",$C129,"getQuantile",[1]!obMake("","double",H$37))),"")</f>
        <v/>
      </c>
      <c r="I129" s="74" t="str">
        <f>IF($C$32,[1]!obget([1]!obcall("",$C129,"get",[1]!obMake("","int",COLUMN()))),"")</f>
        <v/>
      </c>
      <c r="J129" s="61" t="str">
        <f>IF($C$32,[1]!obget([1]!obcall("",$C129,"get",[1]!obMake("","int",COLUMN()))),"")</f>
        <v/>
      </c>
      <c r="K129" s="61" t="str">
        <f>IF($C$32,[1]!obget([1]!obcall("",$C129,"get",[1]!obMake("","int",COLUMN()))),"")</f>
        <v/>
      </c>
      <c r="L129" s="61" t="str">
        <f>IF($C$32,[1]!obget([1]!obcall("",$C129,"get",[1]!obMake("","int",COLUMN()))),"")</f>
        <v/>
      </c>
      <c r="M129" s="61" t="str">
        <f>IF($C$32,[1]!obget([1]!obcall("",$C129,"get",[1]!obMake("","int",COLUMN()))),"")</f>
        <v/>
      </c>
      <c r="N129" s="61" t="str">
        <f>IF($C$32,[1]!obget([1]!obcall("",$C129,"get",[1]!obMake("","int",COLUMN()))),"")</f>
        <v/>
      </c>
      <c r="O129" s="61" t="str">
        <f>IF($C$32,[1]!obget([1]!obcall("",$C129,"get",[1]!obMake("","int",COLUMN()))),"")</f>
        <v/>
      </c>
      <c r="P129" s="61" t="str">
        <f>IF($C$32,[1]!obget([1]!obcall("",$C129,"get",[1]!obMake("","int",COLUMN()))),"")</f>
        <v/>
      </c>
      <c r="Q129" s="61" t="str">
        <f>IF($C$32,[1]!obget([1]!obcall("",$C129,"get",[1]!obMake("","int",COLUMN()))),"")</f>
        <v/>
      </c>
      <c r="R129" s="61" t="str">
        <f>IF($C$32,[1]!obget([1]!obcall("",$C129,"get",[1]!obMake("","int",COLUMN()))),"")</f>
        <v/>
      </c>
      <c r="S129" s="61" t="str">
        <f>IF($C$32,[1]!obget([1]!obcall("",$C129,"get",[1]!obMake("","int",COLUMN()))),"")</f>
        <v/>
      </c>
      <c r="T129" s="50"/>
      <c r="U129" s="50"/>
      <c r="V129" s="50"/>
      <c r="W129" s="50"/>
      <c r="X129" s="50"/>
      <c r="AH129" s="36"/>
      <c r="AI129" s="36"/>
      <c r="IW129" s="50"/>
      <c r="IX129" s="50"/>
    </row>
    <row r="130" spans="1:258" ht="11.85" customHeight="1" x14ac:dyDescent="0.3">
      <c r="A130" s="50" t="str">
        <f t="shared" si="5"/>
        <v/>
      </c>
      <c r="B130" s="50" t="str">
        <f t="shared" si="6"/>
        <v/>
      </c>
      <c r="C130" s="50" t="str">
        <f>IF($C$32,[1]!obMake("RVSwaption"&amp;ROW(),obLibs&amp;"net.finmath.montecarlo.RandomVariable",[1]!obcall("",$C$23,"getInitialMargin",[1]!obMake("","double",$B130),LIBORMarketModel!$J$15,[1]!obMake("","String","EUR"),[1]!obcall("SensitivityMode",$B$7&amp;"$SensitivityMode","valueOf",[1]!obMake("","String",$D$37)),$B$27:$D$27)),"")</f>
        <v/>
      </c>
      <c r="D130" s="94" t="str">
        <f>IF($C$32,[1]!obget([1]!obcall("",$C130,"getAverage")),"")</f>
        <v/>
      </c>
      <c r="E130" s="72" t="str">
        <f>IF(AND($C$31,$F$28&gt;=$B130),[1]!obget([1]!obcall("",[1]!obcall("",$C$23,"getInitialMargin",[1]!obMake("","double",$B130),LIBORMarketModel!$J$15,[1]!obMake("","String","EUR"),[1]!obcall("SensitivityMode",$B$7&amp;"$SensitivityMode","valueOf",[1]!obMake("","String",E$37)),$B$27:$D$27),"getAverage")),"")</f>
        <v/>
      </c>
      <c r="F130" s="72" t="str">
        <f>IF(AND($C$30,$F$28&gt;=$B130),[1]!obget([1]!obcall("",[1]!obcall("",$C$23,"getInitialMargin",[1]!obMake("","double",$B130),LIBORMarketModel!$J$15,[1]!obMake("","String","EUR"),[1]!obcall("SensitivityMode",$B$7&amp;"$SensitivityMode","valueOf",[1]!obMake("","String",F$37)),$B$27:$D$27),"getAverage")),"")</f>
        <v/>
      </c>
      <c r="G130" s="74" t="str">
        <f>IF($C$32,[1]!obget([1]!obcall("",$C130,"getQuantile",[1]!obMake("","double",G$37))),"")</f>
        <v/>
      </c>
      <c r="H130" s="74" t="str">
        <f>IF($C$32,[1]!obget([1]!obcall("",$C130,"getQuantile",[1]!obMake("","double",H$37))),"")</f>
        <v/>
      </c>
      <c r="I130" s="74" t="str">
        <f>IF($C$32,[1]!obget([1]!obcall("",$C130,"get",[1]!obMake("","int",COLUMN()))),"")</f>
        <v/>
      </c>
      <c r="J130" s="61" t="str">
        <f>IF($C$32,[1]!obget([1]!obcall("",$C130,"get",[1]!obMake("","int",COLUMN()))),"")</f>
        <v/>
      </c>
      <c r="K130" s="61" t="str">
        <f>IF($C$32,[1]!obget([1]!obcall("",$C130,"get",[1]!obMake("","int",COLUMN()))),"")</f>
        <v/>
      </c>
      <c r="L130" s="61" t="str">
        <f>IF($C$32,[1]!obget([1]!obcall("",$C130,"get",[1]!obMake("","int",COLUMN()))),"")</f>
        <v/>
      </c>
      <c r="M130" s="61" t="str">
        <f>IF($C$32,[1]!obget([1]!obcall("",$C130,"get",[1]!obMake("","int",COLUMN()))),"")</f>
        <v/>
      </c>
      <c r="N130" s="61" t="str">
        <f>IF($C$32,[1]!obget([1]!obcall("",$C130,"get",[1]!obMake("","int",COLUMN()))),"")</f>
        <v/>
      </c>
      <c r="O130" s="61" t="str">
        <f>IF($C$32,[1]!obget([1]!obcall("",$C130,"get",[1]!obMake("","int",COLUMN()))),"")</f>
        <v/>
      </c>
      <c r="P130" s="61" t="str">
        <f>IF($C$32,[1]!obget([1]!obcall("",$C130,"get",[1]!obMake("","int",COLUMN()))),"")</f>
        <v/>
      </c>
      <c r="Q130" s="61" t="str">
        <f>IF($C$32,[1]!obget([1]!obcall("",$C130,"get",[1]!obMake("","int",COLUMN()))),"")</f>
        <v/>
      </c>
      <c r="R130" s="61" t="str">
        <f>IF($C$32,[1]!obget([1]!obcall("",$C130,"get",[1]!obMake("","int",COLUMN()))),"")</f>
        <v/>
      </c>
      <c r="S130" s="61" t="str">
        <f>IF($C$32,[1]!obget([1]!obcall("",$C130,"get",[1]!obMake("","int",COLUMN()))),"")</f>
        <v/>
      </c>
      <c r="T130" s="50"/>
      <c r="U130" s="50"/>
      <c r="V130" s="50"/>
      <c r="W130" s="50"/>
      <c r="X130" s="50"/>
      <c r="AH130" s="36"/>
      <c r="AI130" s="36"/>
      <c r="IW130" s="50"/>
      <c r="IX130" s="50"/>
    </row>
    <row r="131" spans="1:258" ht="11.85" customHeight="1" x14ac:dyDescent="0.3">
      <c r="A131" s="50" t="str">
        <f t="shared" si="5"/>
        <v/>
      </c>
      <c r="B131" s="50" t="str">
        <f t="shared" si="6"/>
        <v/>
      </c>
      <c r="C131" s="50" t="str">
        <f>IF($C$32,[1]!obMake("RVSwaption"&amp;ROW(),obLibs&amp;"net.finmath.montecarlo.RandomVariable",[1]!obcall("",$C$23,"getInitialMargin",[1]!obMake("","double",$B131),LIBORMarketModel!$J$15,[1]!obMake("","String","EUR"),[1]!obcall("SensitivityMode",$B$7&amp;"$SensitivityMode","valueOf",[1]!obMake("","String",$D$37)),$B$27:$D$27)),"")</f>
        <v/>
      </c>
      <c r="D131" s="94" t="str">
        <f>IF($C$32,[1]!obget([1]!obcall("",$C131,"getAverage")),"")</f>
        <v/>
      </c>
      <c r="E131" s="72" t="str">
        <f>IF(AND($C$31,$F$28&gt;=$B131),[1]!obget([1]!obcall("",[1]!obcall("",$C$23,"getInitialMargin",[1]!obMake("","double",$B131),LIBORMarketModel!$J$15,[1]!obMake("","String","EUR"),[1]!obcall("SensitivityMode",$B$7&amp;"$SensitivityMode","valueOf",[1]!obMake("","String",E$37)),$B$27:$D$27),"getAverage")),"")</f>
        <v/>
      </c>
      <c r="F131" s="72" t="str">
        <f>IF(AND($C$30,$F$28&gt;=$B131),[1]!obget([1]!obcall("",[1]!obcall("",$C$23,"getInitialMargin",[1]!obMake("","double",$B131),LIBORMarketModel!$J$15,[1]!obMake("","String","EUR"),[1]!obcall("SensitivityMode",$B$7&amp;"$SensitivityMode","valueOf",[1]!obMake("","String",F$37)),$B$27:$D$27),"getAverage")),"")</f>
        <v/>
      </c>
      <c r="G131" s="74" t="str">
        <f>IF($C$32,[1]!obget([1]!obcall("",$C131,"getQuantile",[1]!obMake("","double",G$37))),"")</f>
        <v/>
      </c>
      <c r="H131" s="74" t="str">
        <f>IF($C$32,[1]!obget([1]!obcall("",$C131,"getQuantile",[1]!obMake("","double",H$37))),"")</f>
        <v/>
      </c>
      <c r="I131" s="74" t="str">
        <f>IF($C$32,[1]!obget([1]!obcall("",$C131,"get",[1]!obMake("","int",COLUMN()))),"")</f>
        <v/>
      </c>
      <c r="J131" s="61" t="str">
        <f>IF($C$32,[1]!obget([1]!obcall("",$C131,"get",[1]!obMake("","int",COLUMN()))),"")</f>
        <v/>
      </c>
      <c r="K131" s="61" t="str">
        <f>IF($C$32,[1]!obget([1]!obcall("",$C131,"get",[1]!obMake("","int",COLUMN()))),"")</f>
        <v/>
      </c>
      <c r="L131" s="61" t="str">
        <f>IF($C$32,[1]!obget([1]!obcall("",$C131,"get",[1]!obMake("","int",COLUMN()))),"")</f>
        <v/>
      </c>
      <c r="M131" s="61" t="str">
        <f>IF($C$32,[1]!obget([1]!obcall("",$C131,"get",[1]!obMake("","int",COLUMN()))),"")</f>
        <v/>
      </c>
      <c r="N131" s="61" t="str">
        <f>IF($C$32,[1]!obget([1]!obcall("",$C131,"get",[1]!obMake("","int",COLUMN()))),"")</f>
        <v/>
      </c>
      <c r="O131" s="61" t="str">
        <f>IF($C$32,[1]!obget([1]!obcall("",$C131,"get",[1]!obMake("","int",COLUMN()))),"")</f>
        <v/>
      </c>
      <c r="P131" s="61" t="str">
        <f>IF($C$32,[1]!obget([1]!obcall("",$C131,"get",[1]!obMake("","int",COLUMN()))),"")</f>
        <v/>
      </c>
      <c r="Q131" s="61" t="str">
        <f>IF($C$32,[1]!obget([1]!obcall("",$C131,"get",[1]!obMake("","int",COLUMN()))),"")</f>
        <v/>
      </c>
      <c r="R131" s="61" t="str">
        <f>IF($C$32,[1]!obget([1]!obcall("",$C131,"get",[1]!obMake("","int",COLUMN()))),"")</f>
        <v/>
      </c>
      <c r="S131" s="61" t="str">
        <f>IF($C$32,[1]!obget([1]!obcall("",$C131,"get",[1]!obMake("","int",COLUMN()))),"")</f>
        <v/>
      </c>
      <c r="T131" s="50"/>
      <c r="U131" s="50"/>
      <c r="V131" s="50"/>
      <c r="W131" s="50"/>
      <c r="X131" s="50"/>
      <c r="AH131" s="36"/>
      <c r="AI131" s="36"/>
      <c r="IW131" s="50"/>
      <c r="IX131" s="50"/>
    </row>
    <row r="132" spans="1:258" ht="11.85" customHeight="1" x14ac:dyDescent="0.3">
      <c r="A132" s="50" t="str">
        <f t="shared" si="5"/>
        <v/>
      </c>
      <c r="B132" s="50" t="str">
        <f t="shared" si="6"/>
        <v/>
      </c>
      <c r="C132" s="50" t="str">
        <f>IF($C$32,[1]!obMake("RVSwaption"&amp;ROW(),obLibs&amp;"net.finmath.montecarlo.RandomVariable",[1]!obcall("",$C$23,"getInitialMargin",[1]!obMake("","double",$B132),LIBORMarketModel!$J$15,[1]!obMake("","String","EUR"),[1]!obcall("SensitivityMode",$B$7&amp;"$SensitivityMode","valueOf",[1]!obMake("","String",$D$37)),$B$27:$D$27)),"")</f>
        <v/>
      </c>
      <c r="D132" s="94" t="str">
        <f>IF($C$32,[1]!obget([1]!obcall("",$C132,"getAverage")),"")</f>
        <v/>
      </c>
      <c r="E132" s="72" t="str">
        <f>IF(AND($C$31,$F$28&gt;=$B132),[1]!obget([1]!obcall("",[1]!obcall("",$C$23,"getInitialMargin",[1]!obMake("","double",$B132),LIBORMarketModel!$J$15,[1]!obMake("","String","EUR"),[1]!obcall("SensitivityMode",$B$7&amp;"$SensitivityMode","valueOf",[1]!obMake("","String",E$37)),$B$27:$D$27),"getAverage")),"")</f>
        <v/>
      </c>
      <c r="F132" s="72" t="str">
        <f>IF(AND($C$30,$F$28&gt;=$B132),[1]!obget([1]!obcall("",[1]!obcall("",$C$23,"getInitialMargin",[1]!obMake("","double",$B132),LIBORMarketModel!$J$15,[1]!obMake("","String","EUR"),[1]!obcall("SensitivityMode",$B$7&amp;"$SensitivityMode","valueOf",[1]!obMake("","String",F$37)),$B$27:$D$27),"getAverage")),"")</f>
        <v/>
      </c>
      <c r="G132" s="74" t="str">
        <f>IF($C$32,[1]!obget([1]!obcall("",$C132,"getQuantile",[1]!obMake("","double",G$37))),"")</f>
        <v/>
      </c>
      <c r="H132" s="74" t="str">
        <f>IF($C$32,[1]!obget([1]!obcall("",$C132,"getQuantile",[1]!obMake("","double",H$37))),"")</f>
        <v/>
      </c>
      <c r="I132" s="74" t="str">
        <f>IF($C$32,[1]!obget([1]!obcall("",$C132,"get",[1]!obMake("","int",COLUMN()))),"")</f>
        <v/>
      </c>
      <c r="J132" s="61" t="str">
        <f>IF($C$32,[1]!obget([1]!obcall("",$C132,"get",[1]!obMake("","int",COLUMN()))),"")</f>
        <v/>
      </c>
      <c r="K132" s="61" t="str">
        <f>IF($C$32,[1]!obget([1]!obcall("",$C132,"get",[1]!obMake("","int",COLUMN()))),"")</f>
        <v/>
      </c>
      <c r="L132" s="61" t="str">
        <f>IF($C$32,[1]!obget([1]!obcall("",$C132,"get",[1]!obMake("","int",COLUMN()))),"")</f>
        <v/>
      </c>
      <c r="M132" s="61" t="str">
        <f>IF($C$32,[1]!obget([1]!obcall("",$C132,"get",[1]!obMake("","int",COLUMN()))),"")</f>
        <v/>
      </c>
      <c r="N132" s="61" t="str">
        <f>IF($C$32,[1]!obget([1]!obcall("",$C132,"get",[1]!obMake("","int",COLUMN()))),"")</f>
        <v/>
      </c>
      <c r="O132" s="61" t="str">
        <f>IF($C$32,[1]!obget([1]!obcall("",$C132,"get",[1]!obMake("","int",COLUMN()))),"")</f>
        <v/>
      </c>
      <c r="P132" s="61" t="str">
        <f>IF($C$32,[1]!obget([1]!obcall("",$C132,"get",[1]!obMake("","int",COLUMN()))),"")</f>
        <v/>
      </c>
      <c r="Q132" s="61" t="str">
        <f>IF($C$32,[1]!obget([1]!obcall("",$C132,"get",[1]!obMake("","int",COLUMN()))),"")</f>
        <v/>
      </c>
      <c r="R132" s="61" t="str">
        <f>IF($C$32,[1]!obget([1]!obcall("",$C132,"get",[1]!obMake("","int",COLUMN()))),"")</f>
        <v/>
      </c>
      <c r="S132" s="61" t="str">
        <f>IF($C$32,[1]!obget([1]!obcall("",$C132,"get",[1]!obMake("","int",COLUMN()))),"")</f>
        <v/>
      </c>
      <c r="T132" s="50"/>
      <c r="U132" s="50"/>
      <c r="V132" s="50"/>
      <c r="W132" s="50"/>
      <c r="X132" s="50"/>
      <c r="AH132" s="36"/>
      <c r="AI132" s="36"/>
      <c r="IW132" s="50"/>
      <c r="IX132" s="50"/>
    </row>
    <row r="133" spans="1:258" ht="11.85" customHeight="1" x14ac:dyDescent="0.3">
      <c r="A133" s="50" t="str">
        <f t="shared" si="5"/>
        <v/>
      </c>
      <c r="B133" s="50" t="str">
        <f t="shared" si="6"/>
        <v/>
      </c>
      <c r="C133" s="50" t="str">
        <f>IF($C$32,[1]!obMake("RVSwaption"&amp;ROW(),obLibs&amp;"net.finmath.montecarlo.RandomVariable",[1]!obcall("",$C$23,"getInitialMargin",[1]!obMake("","double",$B133),LIBORMarketModel!$J$15,[1]!obMake("","String","EUR"),[1]!obcall("SensitivityMode",$B$7&amp;"$SensitivityMode","valueOf",[1]!obMake("","String",$D$37)),$B$27:$D$27)),"")</f>
        <v/>
      </c>
      <c r="D133" s="94" t="str">
        <f>IF($C$32,[1]!obget([1]!obcall("",$C133,"getAverage")),"")</f>
        <v/>
      </c>
      <c r="E133" s="72" t="str">
        <f>IF(AND($C$31,$F$28&gt;=$B133),[1]!obget([1]!obcall("",[1]!obcall("",$C$23,"getInitialMargin",[1]!obMake("","double",$B133),LIBORMarketModel!$J$15,[1]!obMake("","String","EUR"),[1]!obcall("SensitivityMode",$B$7&amp;"$SensitivityMode","valueOf",[1]!obMake("","String",E$37)),$B$27:$D$27),"getAverage")),"")</f>
        <v/>
      </c>
      <c r="F133" s="72" t="str">
        <f>IF(AND($C$30,$F$28&gt;=$B133),[1]!obget([1]!obcall("",[1]!obcall("",$C$23,"getInitialMargin",[1]!obMake("","double",$B133),LIBORMarketModel!$J$15,[1]!obMake("","String","EUR"),[1]!obcall("SensitivityMode",$B$7&amp;"$SensitivityMode","valueOf",[1]!obMake("","String",F$37)),$B$27:$D$27),"getAverage")),"")</f>
        <v/>
      </c>
      <c r="G133" s="74" t="str">
        <f>IF($C$32,[1]!obget([1]!obcall("",$C133,"getQuantile",[1]!obMake("","double",G$37))),"")</f>
        <v/>
      </c>
      <c r="H133" s="74" t="str">
        <f>IF($C$32,[1]!obget([1]!obcall("",$C133,"getQuantile",[1]!obMake("","double",H$37))),"")</f>
        <v/>
      </c>
      <c r="I133" s="74" t="str">
        <f>IF($C$32,[1]!obget([1]!obcall("",$C133,"get",[1]!obMake("","int",COLUMN()))),"")</f>
        <v/>
      </c>
      <c r="J133" s="61" t="str">
        <f>IF($C$32,[1]!obget([1]!obcall("",$C133,"get",[1]!obMake("","int",COLUMN()))),"")</f>
        <v/>
      </c>
      <c r="K133" s="61" t="str">
        <f>IF($C$32,[1]!obget([1]!obcall("",$C133,"get",[1]!obMake("","int",COLUMN()))),"")</f>
        <v/>
      </c>
      <c r="L133" s="61" t="str">
        <f>IF($C$32,[1]!obget([1]!obcall("",$C133,"get",[1]!obMake("","int",COLUMN()))),"")</f>
        <v/>
      </c>
      <c r="M133" s="61" t="str">
        <f>IF($C$32,[1]!obget([1]!obcall("",$C133,"get",[1]!obMake("","int",COLUMN()))),"")</f>
        <v/>
      </c>
      <c r="N133" s="61" t="str">
        <f>IF($C$32,[1]!obget([1]!obcall("",$C133,"get",[1]!obMake("","int",COLUMN()))),"")</f>
        <v/>
      </c>
      <c r="O133" s="61" t="str">
        <f>IF($C$32,[1]!obget([1]!obcall("",$C133,"get",[1]!obMake("","int",COLUMN()))),"")</f>
        <v/>
      </c>
      <c r="P133" s="61" t="str">
        <f>IF($C$32,[1]!obget([1]!obcall("",$C133,"get",[1]!obMake("","int",COLUMN()))),"")</f>
        <v/>
      </c>
      <c r="Q133" s="61" t="str">
        <f>IF($C$32,[1]!obget([1]!obcall("",$C133,"get",[1]!obMake("","int",COLUMN()))),"")</f>
        <v/>
      </c>
      <c r="R133" s="61" t="str">
        <f>IF($C$32,[1]!obget([1]!obcall("",$C133,"get",[1]!obMake("","int",COLUMN()))),"")</f>
        <v/>
      </c>
      <c r="S133" s="61" t="str">
        <f>IF($C$32,[1]!obget([1]!obcall("",$C133,"get",[1]!obMake("","int",COLUMN()))),"")</f>
        <v/>
      </c>
      <c r="T133" s="50"/>
      <c r="U133" s="50"/>
      <c r="V133" s="50"/>
      <c r="W133" s="50"/>
      <c r="X133" s="50"/>
      <c r="AH133" s="36"/>
      <c r="AI133" s="36"/>
      <c r="IW133" s="50"/>
      <c r="IX133" s="50"/>
    </row>
    <row r="134" spans="1:258" ht="11.85" customHeight="1" x14ac:dyDescent="0.3">
      <c r="A134" s="50" t="str">
        <f t="shared" si="5"/>
        <v/>
      </c>
      <c r="B134" s="50" t="str">
        <f t="shared" si="6"/>
        <v/>
      </c>
      <c r="C134" s="50" t="str">
        <f>IF($C$32,[1]!obMake("RVSwaption"&amp;ROW(),obLibs&amp;"net.finmath.montecarlo.RandomVariable",[1]!obcall("",$C$23,"getInitialMargin",[1]!obMake("","double",$B134),LIBORMarketModel!$J$15,[1]!obMake("","String","EUR"),[1]!obcall("SensitivityMode",$B$7&amp;"$SensitivityMode","valueOf",[1]!obMake("","String",$D$37)),$B$27:$D$27)),"")</f>
        <v/>
      </c>
      <c r="D134" s="94" t="str">
        <f>IF($C$32,[1]!obget([1]!obcall("",$C134,"getAverage")),"")</f>
        <v/>
      </c>
      <c r="E134" s="72" t="str">
        <f>IF(AND($C$31,$F$28&gt;=$B134),[1]!obget([1]!obcall("",[1]!obcall("",$C$23,"getInitialMargin",[1]!obMake("","double",$B134),LIBORMarketModel!$J$15,[1]!obMake("","String","EUR"),[1]!obcall("SensitivityMode",$B$7&amp;"$SensitivityMode","valueOf",[1]!obMake("","String",E$37)),$B$27:$D$27),"getAverage")),"")</f>
        <v/>
      </c>
      <c r="F134" s="72" t="str">
        <f>IF(AND($C$30,$F$28&gt;=$B134),[1]!obget([1]!obcall("",[1]!obcall("",$C$23,"getInitialMargin",[1]!obMake("","double",$B134),LIBORMarketModel!$J$15,[1]!obMake("","String","EUR"),[1]!obcall("SensitivityMode",$B$7&amp;"$SensitivityMode","valueOf",[1]!obMake("","String",F$37)),$B$27:$D$27),"getAverage")),"")</f>
        <v/>
      </c>
      <c r="G134" s="74" t="str">
        <f>IF($C$32,[1]!obget([1]!obcall("",$C134,"getQuantile",[1]!obMake("","double",G$37))),"")</f>
        <v/>
      </c>
      <c r="H134" s="74" t="str">
        <f>IF($C$32,[1]!obget([1]!obcall("",$C134,"getQuantile",[1]!obMake("","double",H$37))),"")</f>
        <v/>
      </c>
      <c r="I134" s="74" t="str">
        <f>IF($C$32,[1]!obget([1]!obcall("",$C134,"get",[1]!obMake("","int",COLUMN()))),"")</f>
        <v/>
      </c>
      <c r="J134" s="61" t="str">
        <f>IF($C$32,[1]!obget([1]!obcall("",$C134,"get",[1]!obMake("","int",COLUMN()))),"")</f>
        <v/>
      </c>
      <c r="K134" s="61" t="str">
        <f>IF($C$32,[1]!obget([1]!obcall("",$C134,"get",[1]!obMake("","int",COLUMN()))),"")</f>
        <v/>
      </c>
      <c r="L134" s="61" t="str">
        <f>IF($C$32,[1]!obget([1]!obcall("",$C134,"get",[1]!obMake("","int",COLUMN()))),"")</f>
        <v/>
      </c>
      <c r="M134" s="61" t="str">
        <f>IF($C$32,[1]!obget([1]!obcall("",$C134,"get",[1]!obMake("","int",COLUMN()))),"")</f>
        <v/>
      </c>
      <c r="N134" s="61" t="str">
        <f>IF($C$32,[1]!obget([1]!obcall("",$C134,"get",[1]!obMake("","int",COLUMN()))),"")</f>
        <v/>
      </c>
      <c r="O134" s="61" t="str">
        <f>IF($C$32,[1]!obget([1]!obcall("",$C134,"get",[1]!obMake("","int",COLUMN()))),"")</f>
        <v/>
      </c>
      <c r="P134" s="61" t="str">
        <f>IF($C$32,[1]!obget([1]!obcall("",$C134,"get",[1]!obMake("","int",COLUMN()))),"")</f>
        <v/>
      </c>
      <c r="Q134" s="61" t="str">
        <f>IF($C$32,[1]!obget([1]!obcall("",$C134,"get",[1]!obMake("","int",COLUMN()))),"")</f>
        <v/>
      </c>
      <c r="R134" s="61" t="str">
        <f>IF($C$32,[1]!obget([1]!obcall("",$C134,"get",[1]!obMake("","int",COLUMN()))),"")</f>
        <v/>
      </c>
      <c r="S134" s="61" t="str">
        <f>IF($C$32,[1]!obget([1]!obcall("",$C134,"get",[1]!obMake("","int",COLUMN()))),"")</f>
        <v/>
      </c>
      <c r="T134" s="50"/>
      <c r="U134" s="50"/>
      <c r="V134" s="50"/>
      <c r="W134" s="50"/>
      <c r="X134" s="50"/>
      <c r="AH134" s="36"/>
      <c r="AI134" s="36"/>
      <c r="IW134" s="50"/>
      <c r="IX134" s="50"/>
    </row>
    <row r="135" spans="1:258" ht="11.85" customHeight="1" x14ac:dyDescent="0.3">
      <c r="A135" s="50" t="str">
        <f t="shared" si="5"/>
        <v/>
      </c>
      <c r="B135" s="50" t="str">
        <f t="shared" si="6"/>
        <v/>
      </c>
      <c r="C135" s="50" t="str">
        <f>IF($C$32,[1]!obMake("RVSwaption"&amp;ROW(),obLibs&amp;"net.finmath.montecarlo.RandomVariable",[1]!obcall("",$C$23,"getInitialMargin",[1]!obMake("","double",$B135),LIBORMarketModel!$J$15,[1]!obMake("","String","EUR"),[1]!obcall("SensitivityMode",$B$7&amp;"$SensitivityMode","valueOf",[1]!obMake("","String",$D$37)),$B$27:$D$27)),"")</f>
        <v/>
      </c>
      <c r="D135" s="94" t="str">
        <f>IF($C$32,[1]!obget([1]!obcall("",$C135,"getAverage")),"")</f>
        <v/>
      </c>
      <c r="E135" s="72" t="str">
        <f>IF(AND($C$31,$F$28&gt;=$B135),[1]!obget([1]!obcall("",[1]!obcall("",$C$23,"getInitialMargin",[1]!obMake("","double",$B135),LIBORMarketModel!$J$15,[1]!obMake("","String","EUR"),[1]!obcall("SensitivityMode",$B$7&amp;"$SensitivityMode","valueOf",[1]!obMake("","String",E$37)),$B$27:$D$27),"getAverage")),"")</f>
        <v/>
      </c>
      <c r="F135" s="72" t="str">
        <f>IF(AND($C$30,$F$28&gt;=$B135),[1]!obget([1]!obcall("",[1]!obcall("",$C$23,"getInitialMargin",[1]!obMake("","double",$B135),LIBORMarketModel!$J$15,[1]!obMake("","String","EUR"),[1]!obcall("SensitivityMode",$B$7&amp;"$SensitivityMode","valueOf",[1]!obMake("","String",F$37)),$B$27:$D$27),"getAverage")),"")</f>
        <v/>
      </c>
      <c r="G135" s="74" t="str">
        <f>IF($C$32,[1]!obget([1]!obcall("",$C135,"getQuantile",[1]!obMake("","double",G$37))),"")</f>
        <v/>
      </c>
      <c r="H135" s="74" t="str">
        <f>IF($C$32,[1]!obget([1]!obcall("",$C135,"getQuantile",[1]!obMake("","double",H$37))),"")</f>
        <v/>
      </c>
      <c r="I135" s="74" t="str">
        <f>IF($C$32,[1]!obget([1]!obcall("",$C135,"get",[1]!obMake("","int",COLUMN()))),"")</f>
        <v/>
      </c>
      <c r="J135" s="61" t="str">
        <f>IF($C$32,[1]!obget([1]!obcall("",$C135,"get",[1]!obMake("","int",COLUMN()))),"")</f>
        <v/>
      </c>
      <c r="K135" s="61" t="str">
        <f>IF($C$32,[1]!obget([1]!obcall("",$C135,"get",[1]!obMake("","int",COLUMN()))),"")</f>
        <v/>
      </c>
      <c r="L135" s="61" t="str">
        <f>IF($C$32,[1]!obget([1]!obcall("",$C135,"get",[1]!obMake("","int",COLUMN()))),"")</f>
        <v/>
      </c>
      <c r="M135" s="61" t="str">
        <f>IF($C$32,[1]!obget([1]!obcall("",$C135,"get",[1]!obMake("","int",COLUMN()))),"")</f>
        <v/>
      </c>
      <c r="N135" s="61" t="str">
        <f>IF($C$32,[1]!obget([1]!obcall("",$C135,"get",[1]!obMake("","int",COLUMN()))),"")</f>
        <v/>
      </c>
      <c r="O135" s="61" t="str">
        <f>IF($C$32,[1]!obget([1]!obcall("",$C135,"get",[1]!obMake("","int",COLUMN()))),"")</f>
        <v/>
      </c>
      <c r="P135" s="61" t="str">
        <f>IF($C$32,[1]!obget([1]!obcall("",$C135,"get",[1]!obMake("","int",COLUMN()))),"")</f>
        <v/>
      </c>
      <c r="Q135" s="61" t="str">
        <f>IF($C$32,[1]!obget([1]!obcall("",$C135,"get",[1]!obMake("","int",COLUMN()))),"")</f>
        <v/>
      </c>
      <c r="R135" s="61" t="str">
        <f>IF($C$32,[1]!obget([1]!obcall("",$C135,"get",[1]!obMake("","int",COLUMN()))),"")</f>
        <v/>
      </c>
      <c r="S135" s="61" t="str">
        <f>IF($C$32,[1]!obget([1]!obcall("",$C135,"get",[1]!obMake("","int",COLUMN()))),"")</f>
        <v/>
      </c>
      <c r="T135" s="50"/>
      <c r="U135" s="50"/>
      <c r="V135" s="50"/>
      <c r="W135" s="50"/>
      <c r="X135" s="50"/>
      <c r="AH135" s="36"/>
      <c r="AI135" s="36"/>
      <c r="IW135" s="50"/>
      <c r="IX135" s="50"/>
    </row>
    <row r="136" spans="1:258" ht="11.85" customHeight="1" x14ac:dyDescent="0.3">
      <c r="A136" s="50" t="str">
        <f t="shared" si="5"/>
        <v/>
      </c>
      <c r="B136" s="50" t="str">
        <f t="shared" si="6"/>
        <v/>
      </c>
      <c r="C136" s="50" t="str">
        <f>IF($C$32,[1]!obMake("RVSwaption"&amp;ROW(),obLibs&amp;"net.finmath.montecarlo.RandomVariable",[1]!obcall("",$C$23,"getInitialMargin",[1]!obMake("","double",$B136),LIBORMarketModel!$J$15,[1]!obMake("","String","EUR"),[1]!obcall("SensitivityMode",$B$7&amp;"$SensitivityMode","valueOf",[1]!obMake("","String",$D$37)),$B$27:$D$27)),"")</f>
        <v/>
      </c>
      <c r="D136" s="94" t="str">
        <f>IF($C$32,[1]!obget([1]!obcall("",$C136,"getAverage")),"")</f>
        <v/>
      </c>
      <c r="E136" s="72" t="str">
        <f>IF(AND($C$31,$F$28&gt;=$B136),[1]!obget([1]!obcall("",[1]!obcall("",$C$23,"getInitialMargin",[1]!obMake("","double",$B136),LIBORMarketModel!$J$15,[1]!obMake("","String","EUR"),[1]!obcall("SensitivityMode",$B$7&amp;"$SensitivityMode","valueOf",[1]!obMake("","String",E$37)),$B$27:$D$27),"getAverage")),"")</f>
        <v/>
      </c>
      <c r="F136" s="72" t="str">
        <f>IF(AND($C$30,$F$28&gt;=$B136),[1]!obget([1]!obcall("",[1]!obcall("",$C$23,"getInitialMargin",[1]!obMake("","double",$B136),LIBORMarketModel!$J$15,[1]!obMake("","String","EUR"),[1]!obcall("SensitivityMode",$B$7&amp;"$SensitivityMode","valueOf",[1]!obMake("","String",F$37)),$B$27:$D$27),"getAverage")),"")</f>
        <v/>
      </c>
      <c r="G136" s="74" t="str">
        <f>IF($C$32,[1]!obget([1]!obcall("",$C136,"getQuantile",[1]!obMake("","double",G$37))),"")</f>
        <v/>
      </c>
      <c r="H136" s="74" t="str">
        <f>IF($C$32,[1]!obget([1]!obcall("",$C136,"getQuantile",[1]!obMake("","double",H$37))),"")</f>
        <v/>
      </c>
      <c r="I136" s="74" t="str">
        <f>IF($C$32,[1]!obget([1]!obcall("",$C136,"get",[1]!obMake("","int",COLUMN()))),"")</f>
        <v/>
      </c>
      <c r="J136" s="61" t="str">
        <f>IF($C$32,[1]!obget([1]!obcall("",$C136,"get",[1]!obMake("","int",COLUMN()))),"")</f>
        <v/>
      </c>
      <c r="K136" s="61" t="str">
        <f>IF($C$32,[1]!obget([1]!obcall("",$C136,"get",[1]!obMake("","int",COLUMN()))),"")</f>
        <v/>
      </c>
      <c r="L136" s="61" t="str">
        <f>IF($C$32,[1]!obget([1]!obcall("",$C136,"get",[1]!obMake("","int",COLUMN()))),"")</f>
        <v/>
      </c>
      <c r="M136" s="61" t="str">
        <f>IF($C$32,[1]!obget([1]!obcall("",$C136,"get",[1]!obMake("","int",COLUMN()))),"")</f>
        <v/>
      </c>
      <c r="N136" s="61" t="str">
        <f>IF($C$32,[1]!obget([1]!obcall("",$C136,"get",[1]!obMake("","int",COLUMN()))),"")</f>
        <v/>
      </c>
      <c r="O136" s="61" t="str">
        <f>IF($C$32,[1]!obget([1]!obcall("",$C136,"get",[1]!obMake("","int",COLUMN()))),"")</f>
        <v/>
      </c>
      <c r="P136" s="61" t="str">
        <f>IF($C$32,[1]!obget([1]!obcall("",$C136,"get",[1]!obMake("","int",COLUMN()))),"")</f>
        <v/>
      </c>
      <c r="Q136" s="61" t="str">
        <f>IF($C$32,[1]!obget([1]!obcall("",$C136,"get",[1]!obMake("","int",COLUMN()))),"")</f>
        <v/>
      </c>
      <c r="R136" s="61" t="str">
        <f>IF($C$32,[1]!obget([1]!obcall("",$C136,"get",[1]!obMake("","int",COLUMN()))),"")</f>
        <v/>
      </c>
      <c r="S136" s="61" t="str">
        <f>IF($C$32,[1]!obget([1]!obcall("",$C136,"get",[1]!obMake("","int",COLUMN()))),"")</f>
        <v/>
      </c>
      <c r="T136" s="50"/>
      <c r="U136" s="50"/>
      <c r="V136" s="50"/>
      <c r="W136" s="50"/>
      <c r="X136" s="50"/>
      <c r="AH136" s="36"/>
      <c r="AI136" s="36"/>
      <c r="IW136" s="50"/>
      <c r="IX136" s="50"/>
    </row>
    <row r="137" spans="1:258" ht="11.85" customHeight="1" x14ac:dyDescent="0.3">
      <c r="A137" s="50" t="str">
        <f t="shared" si="5"/>
        <v/>
      </c>
      <c r="B137" s="50" t="str">
        <f t="shared" si="6"/>
        <v/>
      </c>
      <c r="C137" s="50" t="str">
        <f>IF($C$32,[1]!obMake("RVSwaption"&amp;ROW(),obLibs&amp;"net.finmath.montecarlo.RandomVariable",[1]!obcall("",$C$23,"getInitialMargin",[1]!obMake("","double",$B137),LIBORMarketModel!$J$15,[1]!obMake("","String","EUR"),[1]!obcall("SensitivityMode",$B$7&amp;"$SensitivityMode","valueOf",[1]!obMake("","String",$D$37)),$B$27:$D$27)),"")</f>
        <v/>
      </c>
      <c r="D137" s="94" t="str">
        <f>IF($C$32,[1]!obget([1]!obcall("",$C137,"getAverage")),"")</f>
        <v/>
      </c>
      <c r="E137" s="72" t="str">
        <f>IF(AND($C$31,$F$28&gt;=$B137),[1]!obget([1]!obcall("",[1]!obcall("",$C$23,"getInitialMargin",[1]!obMake("","double",$B137),LIBORMarketModel!$J$15,[1]!obMake("","String","EUR"),[1]!obcall("SensitivityMode",$B$7&amp;"$SensitivityMode","valueOf",[1]!obMake("","String",E$37)),$B$27:$D$27),"getAverage")),"")</f>
        <v/>
      </c>
      <c r="F137" s="72" t="str">
        <f>IF(AND($C$30,$F$28&gt;=$B137),[1]!obget([1]!obcall("",[1]!obcall("",$C$23,"getInitialMargin",[1]!obMake("","double",$B137),LIBORMarketModel!$J$15,[1]!obMake("","String","EUR"),[1]!obcall("SensitivityMode",$B$7&amp;"$SensitivityMode","valueOf",[1]!obMake("","String",F$37)),$B$27:$D$27),"getAverage")),"")</f>
        <v/>
      </c>
      <c r="G137" s="74" t="str">
        <f>IF($C$32,[1]!obget([1]!obcall("",$C137,"getQuantile",[1]!obMake("","double",G$37))),"")</f>
        <v/>
      </c>
      <c r="H137" s="74" t="str">
        <f>IF($C$32,[1]!obget([1]!obcall("",$C137,"getQuantile",[1]!obMake("","double",H$37))),"")</f>
        <v/>
      </c>
      <c r="I137" s="74" t="str">
        <f>IF($C$32,[1]!obget([1]!obcall("",$C137,"get",[1]!obMake("","int",COLUMN()))),"")</f>
        <v/>
      </c>
      <c r="J137" s="61" t="str">
        <f>IF($C$32,[1]!obget([1]!obcall("",$C137,"get",[1]!obMake("","int",COLUMN()))),"")</f>
        <v/>
      </c>
      <c r="K137" s="61" t="str">
        <f>IF($C$32,[1]!obget([1]!obcall("",$C137,"get",[1]!obMake("","int",COLUMN()))),"")</f>
        <v/>
      </c>
      <c r="L137" s="61" t="str">
        <f>IF($C$32,[1]!obget([1]!obcall("",$C137,"get",[1]!obMake("","int",COLUMN()))),"")</f>
        <v/>
      </c>
      <c r="M137" s="61" t="str">
        <f>IF($C$32,[1]!obget([1]!obcall("",$C137,"get",[1]!obMake("","int",COLUMN()))),"")</f>
        <v/>
      </c>
      <c r="N137" s="61" t="str">
        <f>IF($C$32,[1]!obget([1]!obcall("",$C137,"get",[1]!obMake("","int",COLUMN()))),"")</f>
        <v/>
      </c>
      <c r="O137" s="61" t="str">
        <f>IF($C$32,[1]!obget([1]!obcall("",$C137,"get",[1]!obMake("","int",COLUMN()))),"")</f>
        <v/>
      </c>
      <c r="P137" s="61" t="str">
        <f>IF($C$32,[1]!obget([1]!obcall("",$C137,"get",[1]!obMake("","int",COLUMN()))),"")</f>
        <v/>
      </c>
      <c r="Q137" s="61" t="str">
        <f>IF($C$32,[1]!obget([1]!obcall("",$C137,"get",[1]!obMake("","int",COLUMN()))),"")</f>
        <v/>
      </c>
      <c r="R137" s="61" t="str">
        <f>IF($C$32,[1]!obget([1]!obcall("",$C137,"get",[1]!obMake("","int",COLUMN()))),"")</f>
        <v/>
      </c>
      <c r="S137" s="61" t="str">
        <f>IF($C$32,[1]!obget([1]!obcall("",$C137,"get",[1]!obMake("","int",COLUMN()))),"")</f>
        <v/>
      </c>
      <c r="T137" s="50"/>
      <c r="U137" s="50"/>
      <c r="V137" s="50"/>
      <c r="W137" s="50"/>
      <c r="X137" s="50"/>
      <c r="AH137" s="36"/>
      <c r="AI137" s="36"/>
      <c r="IW137" s="50"/>
      <c r="IX137" s="50"/>
    </row>
    <row r="138" spans="1:258" ht="11.85" customHeight="1" x14ac:dyDescent="0.3">
      <c r="A138" s="50" t="str">
        <f t="shared" si="5"/>
        <v/>
      </c>
      <c r="B138" s="50" t="str">
        <f t="shared" si="6"/>
        <v/>
      </c>
      <c r="C138" s="50" t="str">
        <f>IF($C$32,[1]!obMake("RVSwaption"&amp;ROW(),obLibs&amp;"net.finmath.montecarlo.RandomVariable",[1]!obcall("",$C$23,"getInitialMargin",[1]!obMake("","double",$B138),LIBORMarketModel!$J$15,[1]!obMake("","String","EUR"),[1]!obcall("SensitivityMode",$B$7&amp;"$SensitivityMode","valueOf",[1]!obMake("","String",$D$37)),$B$27:$D$27)),"")</f>
        <v/>
      </c>
      <c r="D138" s="94" t="str">
        <f>IF($C$32,[1]!obget([1]!obcall("",$C138,"getAverage")),"")</f>
        <v/>
      </c>
      <c r="E138" s="72" t="str">
        <f>IF(AND($C$31,$F$28&gt;=$B138),[1]!obget([1]!obcall("",[1]!obcall("",$C$23,"getInitialMargin",[1]!obMake("","double",$B138),LIBORMarketModel!$J$15,[1]!obMake("","String","EUR"),[1]!obcall("SensitivityMode",$B$7&amp;"$SensitivityMode","valueOf",[1]!obMake("","String",E$37)),$B$27:$D$27),"getAverage")),"")</f>
        <v/>
      </c>
      <c r="F138" s="72" t="str">
        <f>IF(AND($C$30,$F$28&gt;=$B138),[1]!obget([1]!obcall("",[1]!obcall("",$C$23,"getInitialMargin",[1]!obMake("","double",$B138),LIBORMarketModel!$J$15,[1]!obMake("","String","EUR"),[1]!obcall("SensitivityMode",$B$7&amp;"$SensitivityMode","valueOf",[1]!obMake("","String",F$37)),$B$27:$D$27),"getAverage")),"")</f>
        <v/>
      </c>
      <c r="G138" s="74" t="str">
        <f>IF($C$32,[1]!obget([1]!obcall("",$C138,"getQuantile",[1]!obMake("","double",G$37))),"")</f>
        <v/>
      </c>
      <c r="H138" s="74" t="str">
        <f>IF($C$32,[1]!obget([1]!obcall("",$C138,"getQuantile",[1]!obMake("","double",H$37))),"")</f>
        <v/>
      </c>
      <c r="I138" s="74" t="str">
        <f>IF($C$32,[1]!obget([1]!obcall("",$C138,"get",[1]!obMake("","int",COLUMN()))),"")</f>
        <v/>
      </c>
      <c r="J138" s="61" t="str">
        <f>IF($C$32,[1]!obget([1]!obcall("",$C138,"get",[1]!obMake("","int",COLUMN()))),"")</f>
        <v/>
      </c>
      <c r="K138" s="61" t="str">
        <f>IF($C$32,[1]!obget([1]!obcall("",$C138,"get",[1]!obMake("","int",COLUMN()))),"")</f>
        <v/>
      </c>
      <c r="L138" s="61" t="str">
        <f>IF($C$32,[1]!obget([1]!obcall("",$C138,"get",[1]!obMake("","int",COLUMN()))),"")</f>
        <v/>
      </c>
      <c r="M138" s="61" t="str">
        <f>IF($C$32,[1]!obget([1]!obcall("",$C138,"get",[1]!obMake("","int",COLUMN()))),"")</f>
        <v/>
      </c>
      <c r="N138" s="61" t="str">
        <f>IF($C$32,[1]!obget([1]!obcall("",$C138,"get",[1]!obMake("","int",COLUMN()))),"")</f>
        <v/>
      </c>
      <c r="O138" s="61" t="str">
        <f>IF($C$32,[1]!obget([1]!obcall("",$C138,"get",[1]!obMake("","int",COLUMN()))),"")</f>
        <v/>
      </c>
      <c r="P138" s="61" t="str">
        <f>IF($C$32,[1]!obget([1]!obcall("",$C138,"get",[1]!obMake("","int",COLUMN()))),"")</f>
        <v/>
      </c>
      <c r="Q138" s="61" t="str">
        <f>IF($C$32,[1]!obget([1]!obcall("",$C138,"get",[1]!obMake("","int",COLUMN()))),"")</f>
        <v/>
      </c>
      <c r="R138" s="61" t="str">
        <f>IF($C$32,[1]!obget([1]!obcall("",$C138,"get",[1]!obMake("","int",COLUMN()))),"")</f>
        <v/>
      </c>
      <c r="S138" s="61" t="str">
        <f>IF($C$32,[1]!obget([1]!obcall("",$C138,"get",[1]!obMake("","int",COLUMN()))),"")</f>
        <v/>
      </c>
      <c r="T138" s="50"/>
      <c r="U138" s="50"/>
      <c r="V138" s="50"/>
      <c r="W138" s="50"/>
      <c r="X138" s="50"/>
      <c r="AH138" s="36"/>
      <c r="AI138" s="36"/>
      <c r="IW138" s="50"/>
      <c r="IX138" s="50"/>
    </row>
    <row r="139" spans="1:258" ht="11.85" customHeight="1" x14ac:dyDescent="0.3">
      <c r="A139" s="50" t="str">
        <f t="shared" si="5"/>
        <v/>
      </c>
      <c r="B139" s="50" t="str">
        <f t="shared" si="6"/>
        <v/>
      </c>
      <c r="C139" s="50" t="str">
        <f>IF($C$32,[1]!obMake("RVSwaption"&amp;ROW(),obLibs&amp;"net.finmath.montecarlo.RandomVariable",[1]!obcall("",$C$23,"getInitialMargin",[1]!obMake("","double",$B139),LIBORMarketModel!$J$15,[1]!obMake("","String","EUR"),[1]!obcall("SensitivityMode",$B$7&amp;"$SensitivityMode","valueOf",[1]!obMake("","String",$D$37)),$B$27:$D$27)),"")</f>
        <v/>
      </c>
      <c r="D139" s="94" t="str">
        <f>IF($C$32,[1]!obget([1]!obcall("",$C139,"getAverage")),"")</f>
        <v/>
      </c>
      <c r="E139" s="72" t="str">
        <f>IF(AND($C$31,$F$28&gt;=$B139),[1]!obget([1]!obcall("",[1]!obcall("",$C$23,"getInitialMargin",[1]!obMake("","double",$B139),LIBORMarketModel!$J$15,[1]!obMake("","String","EUR"),[1]!obcall("SensitivityMode",$B$7&amp;"$SensitivityMode","valueOf",[1]!obMake("","String",E$37)),$B$27:$D$27),"getAverage")),"")</f>
        <v/>
      </c>
      <c r="F139" s="72" t="str">
        <f>IF(AND($C$30,$F$28&gt;=$B139),[1]!obget([1]!obcall("",[1]!obcall("",$C$23,"getInitialMargin",[1]!obMake("","double",$B139),LIBORMarketModel!$J$15,[1]!obMake("","String","EUR"),[1]!obcall("SensitivityMode",$B$7&amp;"$SensitivityMode","valueOf",[1]!obMake("","String",F$37)),$B$27:$D$27),"getAverage")),"")</f>
        <v/>
      </c>
      <c r="G139" s="74" t="str">
        <f>IF($C$32,[1]!obget([1]!obcall("",$C139,"getQuantile",[1]!obMake("","double",G$37))),"")</f>
        <v/>
      </c>
      <c r="H139" s="74" t="str">
        <f>IF($C$32,[1]!obget([1]!obcall("",$C139,"getQuantile",[1]!obMake("","double",H$37))),"")</f>
        <v/>
      </c>
      <c r="I139" s="74" t="str">
        <f>IF($C$32,[1]!obget([1]!obcall("",$C139,"get",[1]!obMake("","int",COLUMN()))),"")</f>
        <v/>
      </c>
      <c r="J139" s="61" t="str">
        <f>IF($C$32,[1]!obget([1]!obcall("",$C139,"get",[1]!obMake("","int",COLUMN()))),"")</f>
        <v/>
      </c>
      <c r="K139" s="61" t="str">
        <f>IF($C$32,[1]!obget([1]!obcall("",$C139,"get",[1]!obMake("","int",COLUMN()))),"")</f>
        <v/>
      </c>
      <c r="L139" s="61" t="str">
        <f>IF($C$32,[1]!obget([1]!obcall("",$C139,"get",[1]!obMake("","int",COLUMN()))),"")</f>
        <v/>
      </c>
      <c r="M139" s="61" t="str">
        <f>IF($C$32,[1]!obget([1]!obcall("",$C139,"get",[1]!obMake("","int",COLUMN()))),"")</f>
        <v/>
      </c>
      <c r="N139" s="61" t="str">
        <f>IF($C$32,[1]!obget([1]!obcall("",$C139,"get",[1]!obMake("","int",COLUMN()))),"")</f>
        <v/>
      </c>
      <c r="O139" s="61" t="str">
        <f>IF($C$32,[1]!obget([1]!obcall("",$C139,"get",[1]!obMake("","int",COLUMN()))),"")</f>
        <v/>
      </c>
      <c r="P139" s="61" t="str">
        <f>IF($C$32,[1]!obget([1]!obcall("",$C139,"get",[1]!obMake("","int",COLUMN()))),"")</f>
        <v/>
      </c>
      <c r="Q139" s="61" t="str">
        <f>IF($C$32,[1]!obget([1]!obcall("",$C139,"get",[1]!obMake("","int",COLUMN()))),"")</f>
        <v/>
      </c>
      <c r="R139" s="61" t="str">
        <f>IF($C$32,[1]!obget([1]!obcall("",$C139,"get",[1]!obMake("","int",COLUMN()))),"")</f>
        <v/>
      </c>
      <c r="S139" s="61" t="str">
        <f>IF($C$32,[1]!obget([1]!obcall("",$C139,"get",[1]!obMake("","int",COLUMN()))),"")</f>
        <v/>
      </c>
      <c r="T139" s="50"/>
      <c r="U139" s="50"/>
      <c r="V139" s="50"/>
      <c r="W139" s="50"/>
      <c r="X139" s="50"/>
      <c r="AH139" s="36"/>
      <c r="AI139" s="36"/>
      <c r="IW139" s="50"/>
      <c r="IX139" s="50"/>
    </row>
    <row r="140" spans="1:258" ht="11.85" customHeight="1" x14ac:dyDescent="0.3">
      <c r="A140" s="50" t="str">
        <f t="shared" si="5"/>
        <v/>
      </c>
      <c r="B140" s="50" t="str">
        <f t="shared" si="6"/>
        <v/>
      </c>
      <c r="C140" s="50" t="str">
        <f>IF($C$32,[1]!obMake("RVSwaption"&amp;ROW(),obLibs&amp;"net.finmath.montecarlo.RandomVariable",[1]!obcall("",$C$23,"getInitialMargin",[1]!obMake("","double",$B140),LIBORMarketModel!$J$15,[1]!obMake("","String","EUR"),[1]!obcall("SensitivityMode",$B$7&amp;"$SensitivityMode","valueOf",[1]!obMake("","String",$D$37)),$B$27:$D$27)),"")</f>
        <v/>
      </c>
      <c r="D140" s="94" t="str">
        <f>IF($C$32,[1]!obget([1]!obcall("",$C140,"getAverage")),"")</f>
        <v/>
      </c>
      <c r="E140" s="72" t="str">
        <f>IF(AND($C$31,$F$28&gt;=$B140),[1]!obget([1]!obcall("",[1]!obcall("",$C$23,"getInitialMargin",[1]!obMake("","double",$B140),LIBORMarketModel!$J$15,[1]!obMake("","String","EUR"),[1]!obcall("SensitivityMode",$B$7&amp;"$SensitivityMode","valueOf",[1]!obMake("","String",E$37)),$B$27:$D$27),"getAverage")),"")</f>
        <v/>
      </c>
      <c r="F140" s="72" t="str">
        <f>IF(AND($C$30,$F$28&gt;=$B140),[1]!obget([1]!obcall("",[1]!obcall("",$C$23,"getInitialMargin",[1]!obMake("","double",$B140),LIBORMarketModel!$J$15,[1]!obMake("","String","EUR"),[1]!obcall("SensitivityMode",$B$7&amp;"$SensitivityMode","valueOf",[1]!obMake("","String",F$37)),$B$27:$D$27),"getAverage")),"")</f>
        <v/>
      </c>
      <c r="G140" s="74" t="str">
        <f>IF($C$32,[1]!obget([1]!obcall("",$C140,"getQuantile",[1]!obMake("","double",G$37))),"")</f>
        <v/>
      </c>
      <c r="H140" s="74" t="str">
        <f>IF($C$32,[1]!obget([1]!obcall("",$C140,"getQuantile",[1]!obMake("","double",H$37))),"")</f>
        <v/>
      </c>
      <c r="I140" s="74" t="str">
        <f>IF($C$32,[1]!obget([1]!obcall("",$C140,"get",[1]!obMake("","int",COLUMN()))),"")</f>
        <v/>
      </c>
      <c r="J140" s="61" t="str">
        <f>IF($C$32,[1]!obget([1]!obcall("",$C140,"get",[1]!obMake("","int",COLUMN()))),"")</f>
        <v/>
      </c>
      <c r="K140" s="61" t="str">
        <f>IF($C$32,[1]!obget([1]!obcall("",$C140,"get",[1]!obMake("","int",COLUMN()))),"")</f>
        <v/>
      </c>
      <c r="L140" s="61" t="str">
        <f>IF($C$32,[1]!obget([1]!obcall("",$C140,"get",[1]!obMake("","int",COLUMN()))),"")</f>
        <v/>
      </c>
      <c r="M140" s="61" t="str">
        <f>IF($C$32,[1]!obget([1]!obcall("",$C140,"get",[1]!obMake("","int",COLUMN()))),"")</f>
        <v/>
      </c>
      <c r="N140" s="61" t="str">
        <f>IF($C$32,[1]!obget([1]!obcall("",$C140,"get",[1]!obMake("","int",COLUMN()))),"")</f>
        <v/>
      </c>
      <c r="O140" s="61" t="str">
        <f>IF($C$32,[1]!obget([1]!obcall("",$C140,"get",[1]!obMake("","int",COLUMN()))),"")</f>
        <v/>
      </c>
      <c r="P140" s="61" t="str">
        <f>IF($C$32,[1]!obget([1]!obcall("",$C140,"get",[1]!obMake("","int",COLUMN()))),"")</f>
        <v/>
      </c>
      <c r="Q140" s="61" t="str">
        <f>IF($C$32,[1]!obget([1]!obcall("",$C140,"get",[1]!obMake("","int",COLUMN()))),"")</f>
        <v/>
      </c>
      <c r="R140" s="61" t="str">
        <f>IF($C$32,[1]!obget([1]!obcall("",$C140,"get",[1]!obMake("","int",COLUMN()))),"")</f>
        <v/>
      </c>
      <c r="S140" s="61" t="str">
        <f>IF($C$32,[1]!obget([1]!obcall("",$C140,"get",[1]!obMake("","int",COLUMN()))),"")</f>
        <v/>
      </c>
      <c r="T140" s="50"/>
      <c r="U140" s="50"/>
      <c r="V140" s="50"/>
      <c r="W140" s="50"/>
      <c r="X140" s="50"/>
      <c r="AH140" s="36"/>
      <c r="AI140" s="36"/>
      <c r="IW140" s="50"/>
      <c r="IX140" s="50"/>
    </row>
    <row r="141" spans="1:258" ht="11.85" customHeight="1" x14ac:dyDescent="0.3">
      <c r="A141" s="50" t="str">
        <f t="shared" si="5"/>
        <v/>
      </c>
      <c r="B141" s="50" t="str">
        <f t="shared" si="6"/>
        <v/>
      </c>
      <c r="C141" s="50" t="str">
        <f>IF($C$32,[1]!obMake("RVSwaption"&amp;ROW(),obLibs&amp;"net.finmath.montecarlo.RandomVariable",[1]!obcall("",$C$23,"getInitialMargin",[1]!obMake("","double",$B141),LIBORMarketModel!$J$15,[1]!obMake("","String","EUR"),[1]!obcall("SensitivityMode",$B$7&amp;"$SensitivityMode","valueOf",[1]!obMake("","String",$D$37)),$B$27:$D$27)),"")</f>
        <v/>
      </c>
      <c r="D141" s="94" t="str">
        <f>IF($C$32,[1]!obget([1]!obcall("",$C141,"getAverage")),"")</f>
        <v/>
      </c>
      <c r="E141" s="72" t="str">
        <f>IF(AND($C$31,$F$28&gt;=$B141),[1]!obget([1]!obcall("",[1]!obcall("",$C$23,"getInitialMargin",[1]!obMake("","double",$B141),LIBORMarketModel!$J$15,[1]!obMake("","String","EUR"),[1]!obcall("SensitivityMode",$B$7&amp;"$SensitivityMode","valueOf",[1]!obMake("","String",E$37)),$B$27:$D$27),"getAverage")),"")</f>
        <v/>
      </c>
      <c r="F141" s="72" t="str">
        <f>IF(AND($C$30,$F$28&gt;=$B141),[1]!obget([1]!obcall("",[1]!obcall("",$C$23,"getInitialMargin",[1]!obMake("","double",$B141),LIBORMarketModel!$J$15,[1]!obMake("","String","EUR"),[1]!obcall("SensitivityMode",$B$7&amp;"$SensitivityMode","valueOf",[1]!obMake("","String",F$37)),$B$27:$D$27),"getAverage")),"")</f>
        <v/>
      </c>
      <c r="G141" s="74" t="str">
        <f>IF($C$32,[1]!obget([1]!obcall("",$C141,"getQuantile",[1]!obMake("","double",G$37))),"")</f>
        <v/>
      </c>
      <c r="H141" s="74" t="str">
        <f>IF($C$32,[1]!obget([1]!obcall("",$C141,"getQuantile",[1]!obMake("","double",H$37))),"")</f>
        <v/>
      </c>
      <c r="I141" s="74" t="str">
        <f>IF($C$32,[1]!obget([1]!obcall("",$C141,"get",[1]!obMake("","int",COLUMN()))),"")</f>
        <v/>
      </c>
      <c r="J141" s="61" t="str">
        <f>IF($C$32,[1]!obget([1]!obcall("",$C141,"get",[1]!obMake("","int",COLUMN()))),"")</f>
        <v/>
      </c>
      <c r="K141" s="61" t="str">
        <f>IF($C$32,[1]!obget([1]!obcall("",$C141,"get",[1]!obMake("","int",COLUMN()))),"")</f>
        <v/>
      </c>
      <c r="L141" s="61" t="str">
        <f>IF($C$32,[1]!obget([1]!obcall("",$C141,"get",[1]!obMake("","int",COLUMN()))),"")</f>
        <v/>
      </c>
      <c r="M141" s="61" t="str">
        <f>IF($C$32,[1]!obget([1]!obcall("",$C141,"get",[1]!obMake("","int",COLUMN()))),"")</f>
        <v/>
      </c>
      <c r="N141" s="61" t="str">
        <f>IF($C$32,[1]!obget([1]!obcall("",$C141,"get",[1]!obMake("","int",COLUMN()))),"")</f>
        <v/>
      </c>
      <c r="O141" s="61" t="str">
        <f>IF($C$32,[1]!obget([1]!obcall("",$C141,"get",[1]!obMake("","int",COLUMN()))),"")</f>
        <v/>
      </c>
      <c r="P141" s="61" t="str">
        <f>IF($C$32,[1]!obget([1]!obcall("",$C141,"get",[1]!obMake("","int",COLUMN()))),"")</f>
        <v/>
      </c>
      <c r="Q141" s="61" t="str">
        <f>IF($C$32,[1]!obget([1]!obcall("",$C141,"get",[1]!obMake("","int",COLUMN()))),"")</f>
        <v/>
      </c>
      <c r="R141" s="61" t="str">
        <f>IF($C$32,[1]!obget([1]!obcall("",$C141,"get",[1]!obMake("","int",COLUMN()))),"")</f>
        <v/>
      </c>
      <c r="S141" s="61" t="str">
        <f>IF($C$32,[1]!obget([1]!obcall("",$C141,"get",[1]!obMake("","int",COLUMN()))),"")</f>
        <v/>
      </c>
      <c r="T141" s="50"/>
      <c r="U141" s="50"/>
      <c r="V141" s="50"/>
      <c r="W141" s="50"/>
      <c r="X141" s="50"/>
      <c r="AH141" s="36"/>
      <c r="AI141" s="36"/>
      <c r="IW141" s="50"/>
      <c r="IX141" s="50"/>
    </row>
    <row r="142" spans="1:258" ht="11.85" customHeight="1" x14ac:dyDescent="0.3">
      <c r="A142" s="50" t="str">
        <f t="shared" si="5"/>
        <v/>
      </c>
      <c r="B142" s="50" t="str">
        <f t="shared" si="6"/>
        <v/>
      </c>
      <c r="C142" s="50" t="str">
        <f>IF($C$32,[1]!obMake("RVSwaption"&amp;ROW(),obLibs&amp;"net.finmath.montecarlo.RandomVariable",[1]!obcall("",$C$23,"getInitialMargin",[1]!obMake("","double",$B142),LIBORMarketModel!$J$15,[1]!obMake("","String","EUR"),[1]!obcall("SensitivityMode",$B$7&amp;"$SensitivityMode","valueOf",[1]!obMake("","String",$D$37)),$B$27:$D$27)),"")</f>
        <v/>
      </c>
      <c r="D142" s="94" t="str">
        <f>IF($C$32,[1]!obget([1]!obcall("",$C142,"getAverage")),"")</f>
        <v/>
      </c>
      <c r="E142" s="72" t="str">
        <f>IF(AND($C$31,$F$28&gt;=$B142),[1]!obget([1]!obcall("",[1]!obcall("",$C$23,"getInitialMargin",[1]!obMake("","double",$B142),LIBORMarketModel!$J$15,[1]!obMake("","String","EUR"),[1]!obcall("SensitivityMode",$B$7&amp;"$SensitivityMode","valueOf",[1]!obMake("","String",E$37)),$B$27:$D$27),"getAverage")),"")</f>
        <v/>
      </c>
      <c r="F142" s="72" t="str">
        <f>IF(AND($C$30,$F$28&gt;=$B142),[1]!obget([1]!obcall("",[1]!obcall("",$C$23,"getInitialMargin",[1]!obMake("","double",$B142),LIBORMarketModel!$J$15,[1]!obMake("","String","EUR"),[1]!obcall("SensitivityMode",$B$7&amp;"$SensitivityMode","valueOf",[1]!obMake("","String",F$37)),$B$27:$D$27),"getAverage")),"")</f>
        <v/>
      </c>
      <c r="G142" s="74" t="str">
        <f>IF($C$32,[1]!obget([1]!obcall("",$C142,"getQuantile",[1]!obMake("","double",G$37))),"")</f>
        <v/>
      </c>
      <c r="H142" s="74" t="str">
        <f>IF($C$32,[1]!obget([1]!obcall("",$C142,"getQuantile",[1]!obMake("","double",H$37))),"")</f>
        <v/>
      </c>
      <c r="I142" s="74" t="str">
        <f>IF($C$32,[1]!obget([1]!obcall("",$C142,"get",[1]!obMake("","int",COLUMN()))),"")</f>
        <v/>
      </c>
      <c r="J142" s="61" t="str">
        <f>IF($C$32,[1]!obget([1]!obcall("",$C142,"get",[1]!obMake("","int",COLUMN()))),"")</f>
        <v/>
      </c>
      <c r="K142" s="61" t="str">
        <f>IF($C$32,[1]!obget([1]!obcall("",$C142,"get",[1]!obMake("","int",COLUMN()))),"")</f>
        <v/>
      </c>
      <c r="L142" s="61" t="str">
        <f>IF($C$32,[1]!obget([1]!obcall("",$C142,"get",[1]!obMake("","int",COLUMN()))),"")</f>
        <v/>
      </c>
      <c r="M142" s="61" t="str">
        <f>IF($C$32,[1]!obget([1]!obcall("",$C142,"get",[1]!obMake("","int",COLUMN()))),"")</f>
        <v/>
      </c>
      <c r="N142" s="61" t="str">
        <f>IF($C$32,[1]!obget([1]!obcall("",$C142,"get",[1]!obMake("","int",COLUMN()))),"")</f>
        <v/>
      </c>
      <c r="O142" s="61" t="str">
        <f>IF($C$32,[1]!obget([1]!obcall("",$C142,"get",[1]!obMake("","int",COLUMN()))),"")</f>
        <v/>
      </c>
      <c r="P142" s="61" t="str">
        <f>IF($C$32,[1]!obget([1]!obcall("",$C142,"get",[1]!obMake("","int",COLUMN()))),"")</f>
        <v/>
      </c>
      <c r="Q142" s="61" t="str">
        <f>IF($C$32,[1]!obget([1]!obcall("",$C142,"get",[1]!obMake("","int",COLUMN()))),"")</f>
        <v/>
      </c>
      <c r="R142" s="61" t="str">
        <f>IF($C$32,[1]!obget([1]!obcall("",$C142,"get",[1]!obMake("","int",COLUMN()))),"")</f>
        <v/>
      </c>
      <c r="S142" s="61" t="str">
        <f>IF($C$32,[1]!obget([1]!obcall("",$C142,"get",[1]!obMake("","int",COLUMN()))),"")</f>
        <v/>
      </c>
      <c r="T142" s="50"/>
      <c r="U142" s="50"/>
      <c r="V142" s="50"/>
      <c r="W142" s="50"/>
      <c r="X142" s="50"/>
      <c r="AH142" s="36"/>
      <c r="AI142" s="36"/>
      <c r="IW142" s="50"/>
      <c r="IX142" s="50"/>
    </row>
    <row r="143" spans="1:258" ht="11.85" customHeight="1" x14ac:dyDescent="0.3">
      <c r="A143" s="50" t="str">
        <f t="shared" si="5"/>
        <v/>
      </c>
      <c r="B143" s="50" t="str">
        <f t="shared" si="6"/>
        <v/>
      </c>
      <c r="C143" s="50" t="str">
        <f>IF($C$32,[1]!obMake("RVSwaption"&amp;ROW(),obLibs&amp;"net.finmath.montecarlo.RandomVariable",[1]!obcall("",$C$23,"getInitialMargin",[1]!obMake("","double",$B143),LIBORMarketModel!$J$15,[1]!obMake("","String","EUR"),[1]!obcall("SensitivityMode",$B$7&amp;"$SensitivityMode","valueOf",[1]!obMake("","String",$D$37)),$B$27:$D$27)),"")</f>
        <v/>
      </c>
      <c r="D143" s="94" t="str">
        <f>IF($C$32,[1]!obget([1]!obcall("",$C143,"getAverage")),"")</f>
        <v/>
      </c>
      <c r="E143" s="72" t="str">
        <f>IF(AND($C$31,$F$28&gt;=$B143),[1]!obget([1]!obcall("",[1]!obcall("",$C$23,"getInitialMargin",[1]!obMake("","double",$B143),LIBORMarketModel!$J$15,[1]!obMake("","String","EUR"),[1]!obcall("SensitivityMode",$B$7&amp;"$SensitivityMode","valueOf",[1]!obMake("","String",E$37)),$B$27:$D$27),"getAverage")),"")</f>
        <v/>
      </c>
      <c r="F143" s="72" t="str">
        <f>IF(AND($C$30,$F$28&gt;=$B143),[1]!obget([1]!obcall("",[1]!obcall("",$C$23,"getInitialMargin",[1]!obMake("","double",$B143),LIBORMarketModel!$J$15,[1]!obMake("","String","EUR"),[1]!obcall("SensitivityMode",$B$7&amp;"$SensitivityMode","valueOf",[1]!obMake("","String",F$37)),$B$27:$D$27),"getAverage")),"")</f>
        <v/>
      </c>
      <c r="G143" s="74" t="str">
        <f>IF($C$32,[1]!obget([1]!obcall("",$C143,"getQuantile",[1]!obMake("","double",G$37))),"")</f>
        <v/>
      </c>
      <c r="H143" s="74" t="str">
        <f>IF($C$32,[1]!obget([1]!obcall("",$C143,"getQuantile",[1]!obMake("","double",H$37))),"")</f>
        <v/>
      </c>
      <c r="I143" s="74" t="str">
        <f>IF($C$32,[1]!obget([1]!obcall("",$C143,"get",[1]!obMake("","int",COLUMN()))),"")</f>
        <v/>
      </c>
      <c r="J143" s="61" t="str">
        <f>IF($C$32,[1]!obget([1]!obcall("",$C143,"get",[1]!obMake("","int",COLUMN()))),"")</f>
        <v/>
      </c>
      <c r="K143" s="61" t="str">
        <f>IF($C$32,[1]!obget([1]!obcall("",$C143,"get",[1]!obMake("","int",COLUMN()))),"")</f>
        <v/>
      </c>
      <c r="L143" s="61" t="str">
        <f>IF($C$32,[1]!obget([1]!obcall("",$C143,"get",[1]!obMake("","int",COLUMN()))),"")</f>
        <v/>
      </c>
      <c r="M143" s="61" t="str">
        <f>IF($C$32,[1]!obget([1]!obcall("",$C143,"get",[1]!obMake("","int",COLUMN()))),"")</f>
        <v/>
      </c>
      <c r="N143" s="61" t="str">
        <f>IF($C$32,[1]!obget([1]!obcall("",$C143,"get",[1]!obMake("","int",COLUMN()))),"")</f>
        <v/>
      </c>
      <c r="O143" s="61" t="str">
        <f>IF($C$32,[1]!obget([1]!obcall("",$C143,"get",[1]!obMake("","int",COLUMN()))),"")</f>
        <v/>
      </c>
      <c r="P143" s="61" t="str">
        <f>IF($C$32,[1]!obget([1]!obcall("",$C143,"get",[1]!obMake("","int",COLUMN()))),"")</f>
        <v/>
      </c>
      <c r="Q143" s="61" t="str">
        <f>IF($C$32,[1]!obget([1]!obcall("",$C143,"get",[1]!obMake("","int",COLUMN()))),"")</f>
        <v/>
      </c>
      <c r="R143" s="61" t="str">
        <f>IF($C$32,[1]!obget([1]!obcall("",$C143,"get",[1]!obMake("","int",COLUMN()))),"")</f>
        <v/>
      </c>
      <c r="S143" s="61" t="str">
        <f>IF($C$32,[1]!obget([1]!obcall("",$C143,"get",[1]!obMake("","int",COLUMN()))),"")</f>
        <v/>
      </c>
      <c r="T143" s="50"/>
      <c r="U143" s="50"/>
      <c r="V143" s="50"/>
      <c r="W143" s="50"/>
      <c r="X143" s="50"/>
      <c r="AH143" s="36"/>
      <c r="AI143" s="36"/>
      <c r="IW143" s="50"/>
      <c r="IX143" s="50"/>
    </row>
    <row r="144" spans="1:258" ht="11.85" customHeight="1" x14ac:dyDescent="0.3">
      <c r="A144" s="50" t="str">
        <f t="shared" si="5"/>
        <v/>
      </c>
      <c r="B144" s="50" t="str">
        <f t="shared" si="6"/>
        <v/>
      </c>
      <c r="C144" s="50" t="str">
        <f>IF($C$32,[1]!obMake("RVSwaption"&amp;ROW(),obLibs&amp;"net.finmath.montecarlo.RandomVariable",[1]!obcall("",$C$23,"getInitialMargin",[1]!obMake("","double",$B144),LIBORMarketModel!$J$15,[1]!obMake("","String","EUR"),[1]!obcall("SensitivityMode",$B$7&amp;"$SensitivityMode","valueOf",[1]!obMake("","String",$D$37)),$B$27:$D$27)),"")</f>
        <v/>
      </c>
      <c r="D144" s="94" t="str">
        <f>IF($C$32,[1]!obget([1]!obcall("",$C144,"getAverage")),"")</f>
        <v/>
      </c>
      <c r="E144" s="72" t="str">
        <f>IF(AND($C$31,$F$28&gt;=$B144),[1]!obget([1]!obcall("",[1]!obcall("",$C$23,"getInitialMargin",[1]!obMake("","double",$B144),LIBORMarketModel!$J$15,[1]!obMake("","String","EUR"),[1]!obcall("SensitivityMode",$B$7&amp;"$SensitivityMode","valueOf",[1]!obMake("","String",E$37)),$B$27:$D$27),"getAverage")),"")</f>
        <v/>
      </c>
      <c r="F144" s="72" t="str">
        <f>IF(AND($C$30,$F$28&gt;=$B144),[1]!obget([1]!obcall("",[1]!obcall("",$C$23,"getInitialMargin",[1]!obMake("","double",$B144),LIBORMarketModel!$J$15,[1]!obMake("","String","EUR"),[1]!obcall("SensitivityMode",$B$7&amp;"$SensitivityMode","valueOf",[1]!obMake("","String",F$37)),$B$27:$D$27),"getAverage")),"")</f>
        <v/>
      </c>
      <c r="G144" s="74" t="str">
        <f>IF($C$32,[1]!obget([1]!obcall("",$C144,"getQuantile",[1]!obMake("","double",G$37))),"")</f>
        <v/>
      </c>
      <c r="H144" s="74" t="str">
        <f>IF($C$32,[1]!obget([1]!obcall("",$C144,"getQuantile",[1]!obMake("","double",H$37))),"")</f>
        <v/>
      </c>
      <c r="I144" s="74" t="str">
        <f>IF($C$32,[1]!obget([1]!obcall("",$C144,"get",[1]!obMake("","int",COLUMN()))),"")</f>
        <v/>
      </c>
      <c r="J144" s="61" t="str">
        <f>IF($C$32,[1]!obget([1]!obcall("",$C144,"get",[1]!obMake("","int",COLUMN()))),"")</f>
        <v/>
      </c>
      <c r="K144" s="61" t="str">
        <f>IF($C$32,[1]!obget([1]!obcall("",$C144,"get",[1]!obMake("","int",COLUMN()))),"")</f>
        <v/>
      </c>
      <c r="L144" s="61" t="str">
        <f>IF($C$32,[1]!obget([1]!obcall("",$C144,"get",[1]!obMake("","int",COLUMN()))),"")</f>
        <v/>
      </c>
      <c r="M144" s="61" t="str">
        <f>IF($C$32,[1]!obget([1]!obcall("",$C144,"get",[1]!obMake("","int",COLUMN()))),"")</f>
        <v/>
      </c>
      <c r="N144" s="61" t="str">
        <f>IF($C$32,[1]!obget([1]!obcall("",$C144,"get",[1]!obMake("","int",COLUMN()))),"")</f>
        <v/>
      </c>
      <c r="O144" s="61" t="str">
        <f>IF($C$32,[1]!obget([1]!obcall("",$C144,"get",[1]!obMake("","int",COLUMN()))),"")</f>
        <v/>
      </c>
      <c r="P144" s="61" t="str">
        <f>IF($C$32,[1]!obget([1]!obcall("",$C144,"get",[1]!obMake("","int",COLUMN()))),"")</f>
        <v/>
      </c>
      <c r="Q144" s="61" t="str">
        <f>IF($C$32,[1]!obget([1]!obcall("",$C144,"get",[1]!obMake("","int",COLUMN()))),"")</f>
        <v/>
      </c>
      <c r="R144" s="61" t="str">
        <f>IF($C$32,[1]!obget([1]!obcall("",$C144,"get",[1]!obMake("","int",COLUMN()))),"")</f>
        <v/>
      </c>
      <c r="S144" s="61" t="str">
        <f>IF($C$32,[1]!obget([1]!obcall("",$C144,"get",[1]!obMake("","int",COLUMN()))),"")</f>
        <v/>
      </c>
      <c r="T144" s="50"/>
      <c r="U144" s="50"/>
      <c r="V144" s="50"/>
      <c r="W144" s="50"/>
      <c r="X144" s="50"/>
      <c r="AH144" s="36"/>
      <c r="AI144" s="36"/>
      <c r="IW144" s="50"/>
      <c r="IX144" s="50"/>
    </row>
    <row r="145" spans="1:258" ht="11.85" customHeight="1" x14ac:dyDescent="0.3">
      <c r="A145" s="50" t="str">
        <f t="shared" si="5"/>
        <v/>
      </c>
      <c r="B145" s="50" t="str">
        <f t="shared" si="6"/>
        <v/>
      </c>
      <c r="C145" s="50" t="str">
        <f>IF($C$32,[1]!obMake("RVSwaption"&amp;ROW(),obLibs&amp;"net.finmath.montecarlo.RandomVariable",[1]!obcall("",$C$23,"getInitialMargin",[1]!obMake("","double",$B145),LIBORMarketModel!$J$15,[1]!obMake("","String","EUR"),[1]!obcall("SensitivityMode",$B$7&amp;"$SensitivityMode","valueOf",[1]!obMake("","String",$D$37)),$B$27:$D$27)),"")</f>
        <v/>
      </c>
      <c r="D145" s="94" t="str">
        <f>IF($C$32,[1]!obget([1]!obcall("",$C145,"getAverage")),"")</f>
        <v/>
      </c>
      <c r="E145" s="72" t="str">
        <f>IF(AND($C$31,$F$28&gt;=$B145),[1]!obget([1]!obcall("",[1]!obcall("",$C$23,"getInitialMargin",[1]!obMake("","double",$B145),LIBORMarketModel!$J$15,[1]!obMake("","String","EUR"),[1]!obcall("SensitivityMode",$B$7&amp;"$SensitivityMode","valueOf",[1]!obMake("","String",E$37)),$B$27:$D$27),"getAverage")),"")</f>
        <v/>
      </c>
      <c r="F145" s="72" t="str">
        <f>IF(AND($C$30,$F$28&gt;=$B145),[1]!obget([1]!obcall("",[1]!obcall("",$C$23,"getInitialMargin",[1]!obMake("","double",$B145),LIBORMarketModel!$J$15,[1]!obMake("","String","EUR"),[1]!obcall("SensitivityMode",$B$7&amp;"$SensitivityMode","valueOf",[1]!obMake("","String",F$37)),$B$27:$D$27),"getAverage")),"")</f>
        <v/>
      </c>
      <c r="G145" s="74" t="str">
        <f>IF($C$32,[1]!obget([1]!obcall("",$C145,"getQuantile",[1]!obMake("","double",G$37))),"")</f>
        <v/>
      </c>
      <c r="H145" s="74" t="str">
        <f>IF($C$32,[1]!obget([1]!obcall("",$C145,"getQuantile",[1]!obMake("","double",H$37))),"")</f>
        <v/>
      </c>
      <c r="I145" s="74" t="str">
        <f>IF($C$32,[1]!obget([1]!obcall("",$C145,"get",[1]!obMake("","int",COLUMN()))),"")</f>
        <v/>
      </c>
      <c r="J145" s="61" t="str">
        <f>IF($C$32,[1]!obget([1]!obcall("",$C145,"get",[1]!obMake("","int",COLUMN()))),"")</f>
        <v/>
      </c>
      <c r="K145" s="61" t="str">
        <f>IF($C$32,[1]!obget([1]!obcall("",$C145,"get",[1]!obMake("","int",COLUMN()))),"")</f>
        <v/>
      </c>
      <c r="L145" s="61" t="str">
        <f>IF($C$32,[1]!obget([1]!obcall("",$C145,"get",[1]!obMake("","int",COLUMN()))),"")</f>
        <v/>
      </c>
      <c r="M145" s="61" t="str">
        <f>IF($C$32,[1]!obget([1]!obcall("",$C145,"get",[1]!obMake("","int",COLUMN()))),"")</f>
        <v/>
      </c>
      <c r="N145" s="61" t="str">
        <f>IF($C$32,[1]!obget([1]!obcall("",$C145,"get",[1]!obMake("","int",COLUMN()))),"")</f>
        <v/>
      </c>
      <c r="O145" s="61" t="str">
        <f>IF($C$32,[1]!obget([1]!obcall("",$C145,"get",[1]!obMake("","int",COLUMN()))),"")</f>
        <v/>
      </c>
      <c r="P145" s="61" t="str">
        <f>IF($C$32,[1]!obget([1]!obcall("",$C145,"get",[1]!obMake("","int",COLUMN()))),"")</f>
        <v/>
      </c>
      <c r="Q145" s="61" t="str">
        <f>IF($C$32,[1]!obget([1]!obcall("",$C145,"get",[1]!obMake("","int",COLUMN()))),"")</f>
        <v/>
      </c>
      <c r="R145" s="61" t="str">
        <f>IF($C$32,[1]!obget([1]!obcall("",$C145,"get",[1]!obMake("","int",COLUMN()))),"")</f>
        <v/>
      </c>
      <c r="S145" s="61" t="str">
        <f>IF($C$32,[1]!obget([1]!obcall("",$C145,"get",[1]!obMake("","int",COLUMN()))),"")</f>
        <v/>
      </c>
      <c r="T145" s="50"/>
      <c r="U145" s="50"/>
      <c r="V145" s="50"/>
      <c r="W145" s="50"/>
      <c r="X145" s="50"/>
      <c r="AH145" s="36"/>
      <c r="AI145" s="36"/>
      <c r="IW145" s="50"/>
      <c r="IX145" s="50"/>
    </row>
    <row r="146" spans="1:258" ht="11.85" customHeight="1" x14ac:dyDescent="0.3">
      <c r="A146" s="50" t="str">
        <f t="shared" si="5"/>
        <v/>
      </c>
      <c r="B146" s="50" t="str">
        <f t="shared" si="6"/>
        <v/>
      </c>
      <c r="C146" s="50" t="str">
        <f>IF($C$32,[1]!obMake("RVSwaption"&amp;ROW(),obLibs&amp;"net.finmath.montecarlo.RandomVariable",[1]!obcall("",$C$23,"getInitialMargin",[1]!obMake("","double",$B146),LIBORMarketModel!$J$15,[1]!obMake("","String","EUR"),[1]!obcall("SensitivityMode",$B$7&amp;"$SensitivityMode","valueOf",[1]!obMake("","String",$D$37)),$B$27:$D$27)),"")</f>
        <v/>
      </c>
      <c r="D146" s="94" t="str">
        <f>IF($C$32,[1]!obget([1]!obcall("",$C146,"getAverage")),"")</f>
        <v/>
      </c>
      <c r="E146" s="72" t="str">
        <f>IF(AND($C$31,$F$28&gt;=$B146),[1]!obget([1]!obcall("",[1]!obcall("",$C$23,"getInitialMargin",[1]!obMake("","double",$B146),LIBORMarketModel!$J$15,[1]!obMake("","String","EUR"),[1]!obcall("SensitivityMode",$B$7&amp;"$SensitivityMode","valueOf",[1]!obMake("","String",E$37)),$B$27:$D$27),"getAverage")),"")</f>
        <v/>
      </c>
      <c r="F146" s="72" t="str">
        <f>IF(AND($C$30,$F$28&gt;=$B146),[1]!obget([1]!obcall("",[1]!obcall("",$C$23,"getInitialMargin",[1]!obMake("","double",$B146),LIBORMarketModel!$J$15,[1]!obMake("","String","EUR"),[1]!obcall("SensitivityMode",$B$7&amp;"$SensitivityMode","valueOf",[1]!obMake("","String",F$37)),$B$27:$D$27),"getAverage")),"")</f>
        <v/>
      </c>
      <c r="G146" s="74" t="str">
        <f>IF($C$32,[1]!obget([1]!obcall("",$C146,"getQuantile",[1]!obMake("","double",G$37))),"")</f>
        <v/>
      </c>
      <c r="H146" s="74" t="str">
        <f>IF($C$32,[1]!obget([1]!obcall("",$C146,"getQuantile",[1]!obMake("","double",H$37))),"")</f>
        <v/>
      </c>
      <c r="I146" s="74" t="str">
        <f>IF($C$32,[1]!obget([1]!obcall("",$C146,"get",[1]!obMake("","int",COLUMN()))),"")</f>
        <v/>
      </c>
      <c r="J146" s="61" t="str">
        <f>IF($C$32,[1]!obget([1]!obcall("",$C146,"get",[1]!obMake("","int",COLUMN()))),"")</f>
        <v/>
      </c>
      <c r="K146" s="61" t="str">
        <f>IF($C$32,[1]!obget([1]!obcall("",$C146,"get",[1]!obMake("","int",COLUMN()))),"")</f>
        <v/>
      </c>
      <c r="L146" s="61" t="str">
        <f>IF($C$32,[1]!obget([1]!obcall("",$C146,"get",[1]!obMake("","int",COLUMN()))),"")</f>
        <v/>
      </c>
      <c r="M146" s="61" t="str">
        <f>IF($C$32,[1]!obget([1]!obcall("",$C146,"get",[1]!obMake("","int",COLUMN()))),"")</f>
        <v/>
      </c>
      <c r="N146" s="61" t="str">
        <f>IF($C$32,[1]!obget([1]!obcall("",$C146,"get",[1]!obMake("","int",COLUMN()))),"")</f>
        <v/>
      </c>
      <c r="O146" s="61" t="str">
        <f>IF($C$32,[1]!obget([1]!obcall("",$C146,"get",[1]!obMake("","int",COLUMN()))),"")</f>
        <v/>
      </c>
      <c r="P146" s="61" t="str">
        <f>IF($C$32,[1]!obget([1]!obcall("",$C146,"get",[1]!obMake("","int",COLUMN()))),"")</f>
        <v/>
      </c>
      <c r="Q146" s="61" t="str">
        <f>IF($C$32,[1]!obget([1]!obcall("",$C146,"get",[1]!obMake("","int",COLUMN()))),"")</f>
        <v/>
      </c>
      <c r="R146" s="61" t="str">
        <f>IF($C$32,[1]!obget([1]!obcall("",$C146,"get",[1]!obMake("","int",COLUMN()))),"")</f>
        <v/>
      </c>
      <c r="S146" s="61" t="str">
        <f>IF($C$32,[1]!obget([1]!obcall("",$C146,"get",[1]!obMake("","int",COLUMN()))),"")</f>
        <v/>
      </c>
      <c r="T146" s="50"/>
      <c r="U146" s="50"/>
      <c r="V146" s="50"/>
      <c r="W146" s="50"/>
      <c r="X146" s="50"/>
      <c r="AH146" s="36"/>
      <c r="AI146" s="36"/>
      <c r="IW146" s="50"/>
      <c r="IX146" s="50"/>
    </row>
    <row r="147" spans="1:258" ht="11.85" customHeight="1" x14ac:dyDescent="0.3">
      <c r="A147" s="50" t="str">
        <f t="shared" si="5"/>
        <v/>
      </c>
      <c r="B147" s="50" t="str">
        <f t="shared" si="6"/>
        <v/>
      </c>
      <c r="C147" s="50" t="str">
        <f>IF($C$32,[1]!obMake("RVSwaption"&amp;ROW(),obLibs&amp;"net.finmath.montecarlo.RandomVariable",[1]!obcall("",$C$23,"getInitialMargin",[1]!obMake("","double",$B147),LIBORMarketModel!$J$15,[1]!obMake("","String","EUR"),[1]!obcall("SensitivityMode",$B$7&amp;"$SensitivityMode","valueOf",[1]!obMake("","String",$D$37)),$B$27:$D$27)),"")</f>
        <v/>
      </c>
      <c r="D147" s="94" t="str">
        <f>IF($C$32,[1]!obget([1]!obcall("",$C147,"getAverage")),"")</f>
        <v/>
      </c>
      <c r="E147" s="72" t="str">
        <f>IF(AND($C$31,$F$28&gt;=$B147),[1]!obget([1]!obcall("",[1]!obcall("",$C$23,"getInitialMargin",[1]!obMake("","double",$B147),LIBORMarketModel!$J$15,[1]!obMake("","String","EUR"),[1]!obcall("SensitivityMode",$B$7&amp;"$SensitivityMode","valueOf",[1]!obMake("","String",E$37)),$B$27:$D$27),"getAverage")),"")</f>
        <v/>
      </c>
      <c r="F147" s="72" t="str">
        <f>IF(AND($C$30,$F$28&gt;=$B147),[1]!obget([1]!obcall("",[1]!obcall("",$C$23,"getInitialMargin",[1]!obMake("","double",$B147),LIBORMarketModel!$J$15,[1]!obMake("","String","EUR"),[1]!obcall("SensitivityMode",$B$7&amp;"$SensitivityMode","valueOf",[1]!obMake("","String",F$37)),$B$27:$D$27),"getAverage")),"")</f>
        <v/>
      </c>
      <c r="G147" s="74" t="str">
        <f>IF($C$32,[1]!obget([1]!obcall("",$C147,"getQuantile",[1]!obMake("","double",G$37))),"")</f>
        <v/>
      </c>
      <c r="H147" s="74" t="str">
        <f>IF($C$32,[1]!obget([1]!obcall("",$C147,"getQuantile",[1]!obMake("","double",H$37))),"")</f>
        <v/>
      </c>
      <c r="I147" s="74" t="str">
        <f>IF($C$32,[1]!obget([1]!obcall("",$C147,"get",[1]!obMake("","int",COLUMN()))),"")</f>
        <v/>
      </c>
      <c r="J147" s="61" t="str">
        <f>IF($C$32,[1]!obget([1]!obcall("",$C147,"get",[1]!obMake("","int",COLUMN()))),"")</f>
        <v/>
      </c>
      <c r="K147" s="61" t="str">
        <f>IF($C$32,[1]!obget([1]!obcall("",$C147,"get",[1]!obMake("","int",COLUMN()))),"")</f>
        <v/>
      </c>
      <c r="L147" s="61" t="str">
        <f>IF($C$32,[1]!obget([1]!obcall("",$C147,"get",[1]!obMake("","int",COLUMN()))),"")</f>
        <v/>
      </c>
      <c r="M147" s="61" t="str">
        <f>IF($C$32,[1]!obget([1]!obcall("",$C147,"get",[1]!obMake("","int",COLUMN()))),"")</f>
        <v/>
      </c>
      <c r="N147" s="61" t="str">
        <f>IF($C$32,[1]!obget([1]!obcall("",$C147,"get",[1]!obMake("","int",COLUMN()))),"")</f>
        <v/>
      </c>
      <c r="O147" s="61" t="str">
        <f>IF($C$32,[1]!obget([1]!obcall("",$C147,"get",[1]!obMake("","int",COLUMN()))),"")</f>
        <v/>
      </c>
      <c r="P147" s="61" t="str">
        <f>IF($C$32,[1]!obget([1]!obcall("",$C147,"get",[1]!obMake("","int",COLUMN()))),"")</f>
        <v/>
      </c>
      <c r="Q147" s="61" t="str">
        <f>IF($C$32,[1]!obget([1]!obcall("",$C147,"get",[1]!obMake("","int",COLUMN()))),"")</f>
        <v/>
      </c>
      <c r="R147" s="61" t="str">
        <f>IF($C$32,[1]!obget([1]!obcall("",$C147,"get",[1]!obMake("","int",COLUMN()))),"")</f>
        <v/>
      </c>
      <c r="S147" s="61" t="str">
        <f>IF($C$32,[1]!obget([1]!obcall("",$C147,"get",[1]!obMake("","int",COLUMN()))),"")</f>
        <v/>
      </c>
      <c r="T147" s="50"/>
      <c r="U147" s="50"/>
      <c r="V147" s="50"/>
      <c r="W147" s="50"/>
      <c r="X147" s="50"/>
      <c r="AH147" s="36"/>
      <c r="AI147" s="36"/>
      <c r="IW147" s="50"/>
      <c r="IX147" s="50"/>
    </row>
    <row r="148" spans="1:258" ht="11.85" customHeight="1" x14ac:dyDescent="0.3">
      <c r="A148" s="50" t="str">
        <f t="shared" si="5"/>
        <v/>
      </c>
      <c r="B148" s="50" t="str">
        <f t="shared" si="6"/>
        <v/>
      </c>
      <c r="C148" s="50" t="str">
        <f>IF($C$32,[1]!obMake("RVSwaption"&amp;ROW(),obLibs&amp;"net.finmath.montecarlo.RandomVariable",[1]!obcall("",$C$23,"getInitialMargin",[1]!obMake("","double",$B148),LIBORMarketModel!$J$15,[1]!obMake("","String","EUR"),[1]!obcall("SensitivityMode",$B$7&amp;"$SensitivityMode","valueOf",[1]!obMake("","String",$D$37)),$B$27:$D$27)),"")</f>
        <v/>
      </c>
      <c r="D148" s="94" t="str">
        <f>IF($C$32,[1]!obget([1]!obcall("",$C148,"getAverage")),"")</f>
        <v/>
      </c>
      <c r="E148" s="72" t="str">
        <f>IF(AND($C$31,$F$28&gt;=$B148),[1]!obget([1]!obcall("",[1]!obcall("",$C$23,"getInitialMargin",[1]!obMake("","double",$B148),LIBORMarketModel!$J$15,[1]!obMake("","String","EUR"),[1]!obcall("SensitivityMode",$B$7&amp;"$SensitivityMode","valueOf",[1]!obMake("","String",E$37)),$B$27:$D$27),"getAverage")),"")</f>
        <v/>
      </c>
      <c r="F148" s="72" t="str">
        <f>IF(AND($C$30,$F$28&gt;=$B148),[1]!obget([1]!obcall("",[1]!obcall("",$C$23,"getInitialMargin",[1]!obMake("","double",$B148),LIBORMarketModel!$J$15,[1]!obMake("","String","EUR"),[1]!obcall("SensitivityMode",$B$7&amp;"$SensitivityMode","valueOf",[1]!obMake("","String",F$37)),$B$27:$D$27),"getAverage")),"")</f>
        <v/>
      </c>
      <c r="G148" s="74" t="str">
        <f>IF($C$32,[1]!obget([1]!obcall("",$C148,"getQuantile",[1]!obMake("","double",G$37))),"")</f>
        <v/>
      </c>
      <c r="H148" s="74" t="str">
        <f>IF($C$32,[1]!obget([1]!obcall("",$C148,"getQuantile",[1]!obMake("","double",H$37))),"")</f>
        <v/>
      </c>
      <c r="I148" s="74" t="str">
        <f>IF($C$32,[1]!obget([1]!obcall("",$C148,"get",[1]!obMake("","int",COLUMN()))),"")</f>
        <v/>
      </c>
      <c r="J148" s="61" t="str">
        <f>IF($C$32,[1]!obget([1]!obcall("",$C148,"get",[1]!obMake("","int",COLUMN()))),"")</f>
        <v/>
      </c>
      <c r="K148" s="61" t="str">
        <f>IF($C$32,[1]!obget([1]!obcall("",$C148,"get",[1]!obMake("","int",COLUMN()))),"")</f>
        <v/>
      </c>
      <c r="L148" s="61" t="str">
        <f>IF($C$32,[1]!obget([1]!obcall("",$C148,"get",[1]!obMake("","int",COLUMN()))),"")</f>
        <v/>
      </c>
      <c r="M148" s="61" t="str">
        <f>IF($C$32,[1]!obget([1]!obcall("",$C148,"get",[1]!obMake("","int",COLUMN()))),"")</f>
        <v/>
      </c>
      <c r="N148" s="61" t="str">
        <f>IF($C$32,[1]!obget([1]!obcall("",$C148,"get",[1]!obMake("","int",COLUMN()))),"")</f>
        <v/>
      </c>
      <c r="O148" s="61" t="str">
        <f>IF($C$32,[1]!obget([1]!obcall("",$C148,"get",[1]!obMake("","int",COLUMN()))),"")</f>
        <v/>
      </c>
      <c r="P148" s="61" t="str">
        <f>IF($C$32,[1]!obget([1]!obcall("",$C148,"get",[1]!obMake("","int",COLUMN()))),"")</f>
        <v/>
      </c>
      <c r="Q148" s="61" t="str">
        <f>IF($C$32,[1]!obget([1]!obcall("",$C148,"get",[1]!obMake("","int",COLUMN()))),"")</f>
        <v/>
      </c>
      <c r="R148" s="61" t="str">
        <f>IF($C$32,[1]!obget([1]!obcall("",$C148,"get",[1]!obMake("","int",COLUMN()))),"")</f>
        <v/>
      </c>
      <c r="S148" s="61" t="str">
        <f>IF($C$32,[1]!obget([1]!obcall("",$C148,"get",[1]!obMake("","int",COLUMN()))),"")</f>
        <v/>
      </c>
      <c r="T148" s="50"/>
      <c r="U148" s="50"/>
      <c r="V148" s="50"/>
      <c r="W148" s="50"/>
      <c r="X148" s="50"/>
      <c r="AH148" s="36"/>
      <c r="AI148" s="36"/>
      <c r="IW148" s="50"/>
      <c r="IX148" s="50"/>
    </row>
    <row r="149" spans="1:258" ht="11.85" customHeight="1" x14ac:dyDescent="0.3">
      <c r="A149" s="50" t="str">
        <f t="shared" si="5"/>
        <v/>
      </c>
      <c r="B149" s="50" t="str">
        <f t="shared" si="6"/>
        <v/>
      </c>
      <c r="C149" s="50" t="str">
        <f>IF($C$32,[1]!obMake("RVSwaption"&amp;ROW(),obLibs&amp;"net.finmath.montecarlo.RandomVariable",[1]!obcall("",$C$23,"getInitialMargin",[1]!obMake("","double",$B149),LIBORMarketModel!$J$15,[1]!obMake("","String","EUR"),[1]!obcall("SensitivityMode",$B$7&amp;"$SensitivityMode","valueOf",[1]!obMake("","String",$D$37)),$B$27:$D$27)),"")</f>
        <v/>
      </c>
      <c r="D149" s="94" t="str">
        <f>IF($C$32,[1]!obget([1]!obcall("",$C149,"getAverage")),"")</f>
        <v/>
      </c>
      <c r="E149" s="72" t="str">
        <f>IF(AND($C$31,$F$28&gt;=$B149),[1]!obget([1]!obcall("",[1]!obcall("",$C$23,"getInitialMargin",[1]!obMake("","double",$B149),LIBORMarketModel!$J$15,[1]!obMake("","String","EUR"),[1]!obcall("SensitivityMode",$B$7&amp;"$SensitivityMode","valueOf",[1]!obMake("","String",E$37)),$B$27:$D$27),"getAverage")),"")</f>
        <v/>
      </c>
      <c r="F149" s="72" t="str">
        <f>IF(AND($C$30,$F$28&gt;=$B149),[1]!obget([1]!obcall("",[1]!obcall("",$C$23,"getInitialMargin",[1]!obMake("","double",$B149),LIBORMarketModel!$J$15,[1]!obMake("","String","EUR"),[1]!obcall("SensitivityMode",$B$7&amp;"$SensitivityMode","valueOf",[1]!obMake("","String",F$37)),$B$27:$D$27),"getAverage")),"")</f>
        <v/>
      </c>
      <c r="G149" s="74" t="str">
        <f>IF($C$32,[1]!obget([1]!obcall("",$C149,"getQuantile",[1]!obMake("","double",G$37))),"")</f>
        <v/>
      </c>
      <c r="H149" s="74" t="str">
        <f>IF($C$32,[1]!obget([1]!obcall("",$C149,"getQuantile",[1]!obMake("","double",H$37))),"")</f>
        <v/>
      </c>
      <c r="I149" s="74" t="str">
        <f>IF($C$32,[1]!obget([1]!obcall("",$C149,"get",[1]!obMake("","int",COLUMN()))),"")</f>
        <v/>
      </c>
      <c r="J149" s="61" t="str">
        <f>IF($C$32,[1]!obget([1]!obcall("",$C149,"get",[1]!obMake("","int",COLUMN()))),"")</f>
        <v/>
      </c>
      <c r="K149" s="61" t="str">
        <f>IF($C$32,[1]!obget([1]!obcall("",$C149,"get",[1]!obMake("","int",COLUMN()))),"")</f>
        <v/>
      </c>
      <c r="L149" s="61" t="str">
        <f>IF($C$32,[1]!obget([1]!obcall("",$C149,"get",[1]!obMake("","int",COLUMN()))),"")</f>
        <v/>
      </c>
      <c r="M149" s="61" t="str">
        <f>IF($C$32,[1]!obget([1]!obcall("",$C149,"get",[1]!obMake("","int",COLUMN()))),"")</f>
        <v/>
      </c>
      <c r="N149" s="61" t="str">
        <f>IF($C$32,[1]!obget([1]!obcall("",$C149,"get",[1]!obMake("","int",COLUMN()))),"")</f>
        <v/>
      </c>
      <c r="O149" s="61" t="str">
        <f>IF($C$32,[1]!obget([1]!obcall("",$C149,"get",[1]!obMake("","int",COLUMN()))),"")</f>
        <v/>
      </c>
      <c r="P149" s="61" t="str">
        <f>IF($C$32,[1]!obget([1]!obcall("",$C149,"get",[1]!obMake("","int",COLUMN()))),"")</f>
        <v/>
      </c>
      <c r="Q149" s="61" t="str">
        <f>IF($C$32,[1]!obget([1]!obcall("",$C149,"get",[1]!obMake("","int",COLUMN()))),"")</f>
        <v/>
      </c>
      <c r="R149" s="61" t="str">
        <f>IF($C$32,[1]!obget([1]!obcall("",$C149,"get",[1]!obMake("","int",COLUMN()))),"")</f>
        <v/>
      </c>
      <c r="S149" s="61" t="str">
        <f>IF($C$32,[1]!obget([1]!obcall("",$C149,"get",[1]!obMake("","int",COLUMN()))),"")</f>
        <v/>
      </c>
      <c r="T149" s="50"/>
      <c r="U149" s="50"/>
      <c r="V149" s="50"/>
      <c r="W149" s="50"/>
      <c r="X149" s="50"/>
      <c r="AH149" s="36"/>
      <c r="AI149" s="36"/>
      <c r="IW149" s="50"/>
      <c r="IX149" s="50"/>
    </row>
    <row r="150" spans="1:258" ht="11.85" customHeight="1" x14ac:dyDescent="0.3">
      <c r="A150" s="50" t="str">
        <f t="shared" si="5"/>
        <v/>
      </c>
      <c r="B150" s="50" t="str">
        <f t="shared" si="6"/>
        <v/>
      </c>
      <c r="C150" s="50" t="str">
        <f>IF($C$32,[1]!obMake("RVSwaption"&amp;ROW(),obLibs&amp;"net.finmath.montecarlo.RandomVariable",[1]!obcall("",$C$23,"getInitialMargin",[1]!obMake("","double",$B150),LIBORMarketModel!$J$15,[1]!obMake("","String","EUR"),[1]!obcall("SensitivityMode",$B$7&amp;"$SensitivityMode","valueOf",[1]!obMake("","String",$D$37)),$B$27:$D$27)),"")</f>
        <v/>
      </c>
      <c r="D150" s="94" t="str">
        <f>IF($C$32,[1]!obget([1]!obcall("",$C150,"getAverage")),"")</f>
        <v/>
      </c>
      <c r="E150" s="72" t="str">
        <f>IF(AND($C$31,$F$28&gt;=$B150),[1]!obget([1]!obcall("",[1]!obcall("",$C$23,"getInitialMargin",[1]!obMake("","double",$B150),LIBORMarketModel!$J$15,[1]!obMake("","String","EUR"),[1]!obcall("SensitivityMode",$B$7&amp;"$SensitivityMode","valueOf",[1]!obMake("","String",E$37)),$B$27:$D$27),"getAverage")),"")</f>
        <v/>
      </c>
      <c r="F150" s="72" t="str">
        <f>IF(AND($C$30,$F$28&gt;=$B150),[1]!obget([1]!obcall("",[1]!obcall("",$C$23,"getInitialMargin",[1]!obMake("","double",$B150),LIBORMarketModel!$J$15,[1]!obMake("","String","EUR"),[1]!obcall("SensitivityMode",$B$7&amp;"$SensitivityMode","valueOf",[1]!obMake("","String",F$37)),$B$27:$D$27),"getAverage")),"")</f>
        <v/>
      </c>
      <c r="G150" s="74" t="str">
        <f>IF($C$32,[1]!obget([1]!obcall("",$C150,"getQuantile",[1]!obMake("","double",G$37))),"")</f>
        <v/>
      </c>
      <c r="H150" s="74" t="str">
        <f>IF($C$32,[1]!obget([1]!obcall("",$C150,"getQuantile",[1]!obMake("","double",H$37))),"")</f>
        <v/>
      </c>
      <c r="I150" s="74" t="str">
        <f>IF($C$32,[1]!obget([1]!obcall("",$C150,"get",[1]!obMake("","int",COLUMN()))),"")</f>
        <v/>
      </c>
      <c r="J150" s="61" t="str">
        <f>IF($C$32,[1]!obget([1]!obcall("",$C150,"get",[1]!obMake("","int",COLUMN()))),"")</f>
        <v/>
      </c>
      <c r="K150" s="61" t="str">
        <f>IF($C$32,[1]!obget([1]!obcall("",$C150,"get",[1]!obMake("","int",COLUMN()))),"")</f>
        <v/>
      </c>
      <c r="L150" s="61" t="str">
        <f>IF($C$32,[1]!obget([1]!obcall("",$C150,"get",[1]!obMake("","int",COLUMN()))),"")</f>
        <v/>
      </c>
      <c r="M150" s="61" t="str">
        <f>IF($C$32,[1]!obget([1]!obcall("",$C150,"get",[1]!obMake("","int",COLUMN()))),"")</f>
        <v/>
      </c>
      <c r="N150" s="61" t="str">
        <f>IF($C$32,[1]!obget([1]!obcall("",$C150,"get",[1]!obMake("","int",COLUMN()))),"")</f>
        <v/>
      </c>
      <c r="O150" s="61" t="str">
        <f>IF($C$32,[1]!obget([1]!obcall("",$C150,"get",[1]!obMake("","int",COLUMN()))),"")</f>
        <v/>
      </c>
      <c r="P150" s="61" t="str">
        <f>IF($C$32,[1]!obget([1]!obcall("",$C150,"get",[1]!obMake("","int",COLUMN()))),"")</f>
        <v/>
      </c>
      <c r="Q150" s="61" t="str">
        <f>IF($C$32,[1]!obget([1]!obcall("",$C150,"get",[1]!obMake("","int",COLUMN()))),"")</f>
        <v/>
      </c>
      <c r="R150" s="61" t="str">
        <f>IF($C$32,[1]!obget([1]!obcall("",$C150,"get",[1]!obMake("","int",COLUMN()))),"")</f>
        <v/>
      </c>
      <c r="S150" s="61" t="str">
        <f>IF($C$32,[1]!obget([1]!obcall("",$C150,"get",[1]!obMake("","int",COLUMN()))),"")</f>
        <v/>
      </c>
      <c r="T150" s="50"/>
      <c r="U150" s="50"/>
      <c r="V150" s="50"/>
      <c r="W150" s="50"/>
      <c r="X150" s="50"/>
      <c r="AH150" s="36"/>
      <c r="AI150" s="36"/>
      <c r="IW150" s="50"/>
      <c r="IX150" s="50"/>
    </row>
    <row r="151" spans="1:258" ht="11.85" customHeight="1" x14ac:dyDescent="0.3">
      <c r="A151" s="50" t="str">
        <f t="shared" si="5"/>
        <v/>
      </c>
      <c r="B151" s="50" t="str">
        <f t="shared" si="6"/>
        <v/>
      </c>
      <c r="C151" s="50" t="str">
        <f>IF($C$32,[1]!obMake("RVSwaption"&amp;ROW(),obLibs&amp;"net.finmath.montecarlo.RandomVariable",[1]!obcall("",$C$23,"getInitialMargin",[1]!obMake("","double",$B151),LIBORMarketModel!$J$15,[1]!obMake("","String","EUR"),[1]!obcall("SensitivityMode",$B$7&amp;"$SensitivityMode","valueOf",[1]!obMake("","String",$D$37)),$B$27:$D$27)),"")</f>
        <v/>
      </c>
      <c r="D151" s="94" t="str">
        <f>IF($C$32,[1]!obget([1]!obcall("",$C151,"getAverage")),"")</f>
        <v/>
      </c>
      <c r="E151" s="72" t="str">
        <f>IF(AND($C$31,$F$28&gt;=$B151),[1]!obget([1]!obcall("",[1]!obcall("",$C$23,"getInitialMargin",[1]!obMake("","double",$B151),LIBORMarketModel!$J$15,[1]!obMake("","String","EUR"),[1]!obcall("SensitivityMode",$B$7&amp;"$SensitivityMode","valueOf",[1]!obMake("","String",E$37)),$B$27:$D$27),"getAverage")),"")</f>
        <v/>
      </c>
      <c r="F151" s="72" t="str">
        <f>IF(AND($C$30,$F$28&gt;=$B151),[1]!obget([1]!obcall("",[1]!obcall("",$C$23,"getInitialMargin",[1]!obMake("","double",$B151),LIBORMarketModel!$J$15,[1]!obMake("","String","EUR"),[1]!obcall("SensitivityMode",$B$7&amp;"$SensitivityMode","valueOf",[1]!obMake("","String",F$37)),$B$27:$D$27),"getAverage")),"")</f>
        <v/>
      </c>
      <c r="G151" s="74" t="str">
        <f>IF($C$32,[1]!obget([1]!obcall("",$C151,"getQuantile",[1]!obMake("","double",G$37))),"")</f>
        <v/>
      </c>
      <c r="H151" s="74" t="str">
        <f>IF($C$32,[1]!obget([1]!obcall("",$C151,"getQuantile",[1]!obMake("","double",H$37))),"")</f>
        <v/>
      </c>
      <c r="I151" s="74" t="str">
        <f>IF($C$32,[1]!obget([1]!obcall("",$C151,"get",[1]!obMake("","int",COLUMN()))),"")</f>
        <v/>
      </c>
      <c r="J151" s="61" t="str">
        <f>IF($C$32,[1]!obget([1]!obcall("",$C151,"get",[1]!obMake("","int",COLUMN()))),"")</f>
        <v/>
      </c>
      <c r="K151" s="61" t="str">
        <f>IF($C$32,[1]!obget([1]!obcall("",$C151,"get",[1]!obMake("","int",COLUMN()))),"")</f>
        <v/>
      </c>
      <c r="L151" s="61" t="str">
        <f>IF($C$32,[1]!obget([1]!obcall("",$C151,"get",[1]!obMake("","int",COLUMN()))),"")</f>
        <v/>
      </c>
      <c r="M151" s="61" t="str">
        <f>IF($C$32,[1]!obget([1]!obcall("",$C151,"get",[1]!obMake("","int",COLUMN()))),"")</f>
        <v/>
      </c>
      <c r="N151" s="61" t="str">
        <f>IF($C$32,[1]!obget([1]!obcall("",$C151,"get",[1]!obMake("","int",COLUMN()))),"")</f>
        <v/>
      </c>
      <c r="O151" s="61" t="str">
        <f>IF($C$32,[1]!obget([1]!obcall("",$C151,"get",[1]!obMake("","int",COLUMN()))),"")</f>
        <v/>
      </c>
      <c r="P151" s="61" t="str">
        <f>IF($C$32,[1]!obget([1]!obcall("",$C151,"get",[1]!obMake("","int",COLUMN()))),"")</f>
        <v/>
      </c>
      <c r="Q151" s="61" t="str">
        <f>IF($C$32,[1]!obget([1]!obcall("",$C151,"get",[1]!obMake("","int",COLUMN()))),"")</f>
        <v/>
      </c>
      <c r="R151" s="61" t="str">
        <f>IF($C$32,[1]!obget([1]!obcall("",$C151,"get",[1]!obMake("","int",COLUMN()))),"")</f>
        <v/>
      </c>
      <c r="S151" s="61" t="str">
        <f>IF($C$32,[1]!obget([1]!obcall("",$C151,"get",[1]!obMake("","int",COLUMN()))),"")</f>
        <v/>
      </c>
      <c r="T151" s="50"/>
      <c r="U151" s="50"/>
      <c r="V151" s="50"/>
      <c r="W151" s="50"/>
      <c r="X151" s="50"/>
      <c r="AH151" s="36"/>
      <c r="AI151" s="36"/>
      <c r="IW151" s="50"/>
      <c r="IX151" s="50"/>
    </row>
    <row r="152" spans="1:258" ht="11.85" customHeight="1" x14ac:dyDescent="0.3">
      <c r="A152" s="50" t="str">
        <f t="shared" si="5"/>
        <v/>
      </c>
      <c r="B152" s="50" t="str">
        <f t="shared" si="6"/>
        <v/>
      </c>
      <c r="C152" s="50" t="str">
        <f>IF($C$32,[1]!obMake("RVSwaption"&amp;ROW(),obLibs&amp;"net.finmath.montecarlo.RandomVariable",[1]!obcall("",$C$23,"getInitialMargin",[1]!obMake("","double",$B152),LIBORMarketModel!$J$15,[1]!obMake("","String","EUR"),[1]!obcall("SensitivityMode",$B$7&amp;"$SensitivityMode","valueOf",[1]!obMake("","String",$D$37)),$B$27:$D$27)),"")</f>
        <v/>
      </c>
      <c r="D152" s="94" t="str">
        <f>IF($C$32,[1]!obget([1]!obcall("",$C152,"getAverage")),"")</f>
        <v/>
      </c>
      <c r="E152" s="72" t="str">
        <f>IF(AND($C$31,$F$28&gt;=$B152),[1]!obget([1]!obcall("",[1]!obcall("",$C$23,"getInitialMargin",[1]!obMake("","double",$B152),LIBORMarketModel!$J$15,[1]!obMake("","String","EUR"),[1]!obcall("SensitivityMode",$B$7&amp;"$SensitivityMode","valueOf",[1]!obMake("","String",E$37)),$B$27:$D$27),"getAverage")),"")</f>
        <v/>
      </c>
      <c r="F152" s="72" t="str">
        <f>IF(AND($C$30,$F$28&gt;=$B152),[1]!obget([1]!obcall("",[1]!obcall("",$C$23,"getInitialMargin",[1]!obMake("","double",$B152),LIBORMarketModel!$J$15,[1]!obMake("","String","EUR"),[1]!obcall("SensitivityMode",$B$7&amp;"$SensitivityMode","valueOf",[1]!obMake("","String",F$37)),$B$27:$D$27),"getAverage")),"")</f>
        <v/>
      </c>
      <c r="G152" s="74" t="str">
        <f>IF($C$32,[1]!obget([1]!obcall("",$C152,"getQuantile",[1]!obMake("","double",G$37))),"")</f>
        <v/>
      </c>
      <c r="H152" s="74" t="str">
        <f>IF($C$32,[1]!obget([1]!obcall("",$C152,"getQuantile",[1]!obMake("","double",H$37))),"")</f>
        <v/>
      </c>
      <c r="I152" s="74" t="str">
        <f>IF($C$32,[1]!obget([1]!obcall("",$C152,"get",[1]!obMake("","int",COLUMN()))),"")</f>
        <v/>
      </c>
      <c r="J152" s="61" t="str">
        <f>IF($C$32,[1]!obget([1]!obcall("",$C152,"get",[1]!obMake("","int",COLUMN()))),"")</f>
        <v/>
      </c>
      <c r="K152" s="61" t="str">
        <f>IF($C$32,[1]!obget([1]!obcall("",$C152,"get",[1]!obMake("","int",COLUMN()))),"")</f>
        <v/>
      </c>
      <c r="L152" s="61" t="str">
        <f>IF($C$32,[1]!obget([1]!obcall("",$C152,"get",[1]!obMake("","int",COLUMN()))),"")</f>
        <v/>
      </c>
      <c r="M152" s="61" t="str">
        <f>IF($C$32,[1]!obget([1]!obcall("",$C152,"get",[1]!obMake("","int",COLUMN()))),"")</f>
        <v/>
      </c>
      <c r="N152" s="61" t="str">
        <f>IF($C$32,[1]!obget([1]!obcall("",$C152,"get",[1]!obMake("","int",COLUMN()))),"")</f>
        <v/>
      </c>
      <c r="O152" s="61" t="str">
        <f>IF($C$32,[1]!obget([1]!obcall("",$C152,"get",[1]!obMake("","int",COLUMN()))),"")</f>
        <v/>
      </c>
      <c r="P152" s="61" t="str">
        <f>IF($C$32,[1]!obget([1]!obcall("",$C152,"get",[1]!obMake("","int",COLUMN()))),"")</f>
        <v/>
      </c>
      <c r="Q152" s="61" t="str">
        <f>IF($C$32,[1]!obget([1]!obcall("",$C152,"get",[1]!obMake("","int",COLUMN()))),"")</f>
        <v/>
      </c>
      <c r="R152" s="61" t="str">
        <f>IF($C$32,[1]!obget([1]!obcall("",$C152,"get",[1]!obMake("","int",COLUMN()))),"")</f>
        <v/>
      </c>
      <c r="S152" s="61" t="str">
        <f>IF($C$32,[1]!obget([1]!obcall("",$C152,"get",[1]!obMake("","int",COLUMN()))),"")</f>
        <v/>
      </c>
      <c r="T152" s="50"/>
      <c r="U152" s="50"/>
      <c r="V152" s="50"/>
      <c r="W152" s="50"/>
      <c r="X152" s="50"/>
      <c r="AH152" s="36"/>
      <c r="AI152" s="36"/>
      <c r="IW152" s="50"/>
      <c r="IX152" s="50"/>
    </row>
    <row r="153" spans="1:258" ht="11.85" customHeight="1" x14ac:dyDescent="0.3">
      <c r="A153" s="50" t="str">
        <f t="shared" si="5"/>
        <v/>
      </c>
      <c r="B153" s="50" t="str">
        <f t="shared" si="6"/>
        <v/>
      </c>
      <c r="C153" s="50" t="str">
        <f>IF($C$32,[1]!obMake("RVSwaption"&amp;ROW(),obLibs&amp;"net.finmath.montecarlo.RandomVariable",[1]!obcall("",$C$23,"getInitialMargin",[1]!obMake("","double",$B153),LIBORMarketModel!$J$15,[1]!obMake("","String","EUR"),[1]!obcall("SensitivityMode",$B$7&amp;"$SensitivityMode","valueOf",[1]!obMake("","String",$D$37)),$B$27:$D$27)),"")</f>
        <v/>
      </c>
      <c r="D153" s="94" t="str">
        <f>IF($C$32,[1]!obget([1]!obcall("",$C153,"getAverage")),"")</f>
        <v/>
      </c>
      <c r="E153" s="72" t="str">
        <f>IF(AND($C$31,$F$28&gt;=$B153),[1]!obget([1]!obcall("",[1]!obcall("",$C$23,"getInitialMargin",[1]!obMake("","double",$B153),LIBORMarketModel!$J$15,[1]!obMake("","String","EUR"),[1]!obcall("SensitivityMode",$B$7&amp;"$SensitivityMode","valueOf",[1]!obMake("","String",E$37)),$B$27:$D$27),"getAverage")),"")</f>
        <v/>
      </c>
      <c r="F153" s="72" t="str">
        <f>IF(AND($C$30,$F$28&gt;=$B153),[1]!obget([1]!obcall("",[1]!obcall("",$C$23,"getInitialMargin",[1]!obMake("","double",$B153),LIBORMarketModel!$J$15,[1]!obMake("","String","EUR"),[1]!obcall("SensitivityMode",$B$7&amp;"$SensitivityMode","valueOf",[1]!obMake("","String",F$37)),$B$27:$D$27),"getAverage")),"")</f>
        <v/>
      </c>
      <c r="G153" s="74" t="str">
        <f>IF($C$32,[1]!obget([1]!obcall("",$C153,"getQuantile",[1]!obMake("","double",G$37))),"")</f>
        <v/>
      </c>
      <c r="H153" s="74" t="str">
        <f>IF($C$32,[1]!obget([1]!obcall("",$C153,"getQuantile",[1]!obMake("","double",H$37))),"")</f>
        <v/>
      </c>
      <c r="I153" s="74" t="str">
        <f>IF($C$32,[1]!obget([1]!obcall("",$C153,"get",[1]!obMake("","int",COLUMN()))),"")</f>
        <v/>
      </c>
      <c r="J153" s="61" t="str">
        <f>IF($C$32,[1]!obget([1]!obcall("",$C153,"get",[1]!obMake("","int",COLUMN()))),"")</f>
        <v/>
      </c>
      <c r="K153" s="61" t="str">
        <f>IF($C$32,[1]!obget([1]!obcall("",$C153,"get",[1]!obMake("","int",COLUMN()))),"")</f>
        <v/>
      </c>
      <c r="L153" s="61" t="str">
        <f>IF($C$32,[1]!obget([1]!obcall("",$C153,"get",[1]!obMake("","int",COLUMN()))),"")</f>
        <v/>
      </c>
      <c r="M153" s="61" t="str">
        <f>IF($C$32,[1]!obget([1]!obcall("",$C153,"get",[1]!obMake("","int",COLUMN()))),"")</f>
        <v/>
      </c>
      <c r="N153" s="61" t="str">
        <f>IF($C$32,[1]!obget([1]!obcall("",$C153,"get",[1]!obMake("","int",COLUMN()))),"")</f>
        <v/>
      </c>
      <c r="O153" s="61" t="str">
        <f>IF($C$32,[1]!obget([1]!obcall("",$C153,"get",[1]!obMake("","int",COLUMN()))),"")</f>
        <v/>
      </c>
      <c r="P153" s="61" t="str">
        <f>IF($C$32,[1]!obget([1]!obcall("",$C153,"get",[1]!obMake("","int",COLUMN()))),"")</f>
        <v/>
      </c>
      <c r="Q153" s="61" t="str">
        <f>IF($C$32,[1]!obget([1]!obcall("",$C153,"get",[1]!obMake("","int",COLUMN()))),"")</f>
        <v/>
      </c>
      <c r="R153" s="61" t="str">
        <f>IF($C$32,[1]!obget([1]!obcall("",$C153,"get",[1]!obMake("","int",COLUMN()))),"")</f>
        <v/>
      </c>
      <c r="S153" s="61" t="str">
        <f>IF($C$32,[1]!obget([1]!obcall("",$C153,"get",[1]!obMake("","int",COLUMN()))),"")</f>
        <v/>
      </c>
      <c r="T153" s="50"/>
      <c r="U153" s="50"/>
      <c r="V153" s="50"/>
      <c r="W153" s="50"/>
      <c r="X153" s="50"/>
      <c r="AH153" s="36"/>
      <c r="AI153" s="36"/>
      <c r="IW153" s="50"/>
      <c r="IX153" s="50"/>
    </row>
    <row r="154" spans="1:258" ht="11.85" customHeight="1" x14ac:dyDescent="0.3">
      <c r="A154" s="50" t="str">
        <f t="shared" si="5"/>
        <v/>
      </c>
      <c r="B154" s="50" t="str">
        <f t="shared" si="6"/>
        <v/>
      </c>
      <c r="C154" s="50" t="str">
        <f>IF($C$32,[1]!obMake("RVSwaption"&amp;ROW(),obLibs&amp;"net.finmath.montecarlo.RandomVariable",[1]!obcall("",$C$23,"getInitialMargin",[1]!obMake("","double",$B154),LIBORMarketModel!$J$15,[1]!obMake("","String","EUR"),[1]!obcall("SensitivityMode",$B$7&amp;"$SensitivityMode","valueOf",[1]!obMake("","String",$D$37)),$B$27:$D$27)),"")</f>
        <v/>
      </c>
      <c r="D154" s="94" t="str">
        <f>IF($C$32,[1]!obget([1]!obcall("",$C154,"getAverage")),"")</f>
        <v/>
      </c>
      <c r="E154" s="72" t="str">
        <f>IF(AND($C$31,$F$28&gt;=$B154),[1]!obget([1]!obcall("",[1]!obcall("",$C$23,"getInitialMargin",[1]!obMake("","double",$B154),LIBORMarketModel!$J$15,[1]!obMake("","String","EUR"),[1]!obcall("SensitivityMode",$B$7&amp;"$SensitivityMode","valueOf",[1]!obMake("","String",E$37)),$B$27:$D$27),"getAverage")),"")</f>
        <v/>
      </c>
      <c r="F154" s="72" t="str">
        <f>IF(AND($C$30,$F$28&gt;=$B154),[1]!obget([1]!obcall("",[1]!obcall("",$C$23,"getInitialMargin",[1]!obMake("","double",$B154),LIBORMarketModel!$J$15,[1]!obMake("","String","EUR"),[1]!obcall("SensitivityMode",$B$7&amp;"$SensitivityMode","valueOf",[1]!obMake("","String",F$37)),$B$27:$D$27),"getAverage")),"")</f>
        <v/>
      </c>
      <c r="G154" s="74" t="str">
        <f>IF($C$32,[1]!obget([1]!obcall("",$C154,"getQuantile",[1]!obMake("","double",G$37))),"")</f>
        <v/>
      </c>
      <c r="H154" s="74" t="str">
        <f>IF($C$32,[1]!obget([1]!obcall("",$C154,"getQuantile",[1]!obMake("","double",H$37))),"")</f>
        <v/>
      </c>
      <c r="I154" s="74" t="str">
        <f>IF($C$32,[1]!obget([1]!obcall("",$C154,"get",[1]!obMake("","int",COLUMN()))),"")</f>
        <v/>
      </c>
      <c r="J154" s="61" t="str">
        <f>IF($C$32,[1]!obget([1]!obcall("",$C154,"get",[1]!obMake("","int",COLUMN()))),"")</f>
        <v/>
      </c>
      <c r="K154" s="61" t="str">
        <f>IF($C$32,[1]!obget([1]!obcall("",$C154,"get",[1]!obMake("","int",COLUMN()))),"")</f>
        <v/>
      </c>
      <c r="L154" s="61" t="str">
        <f>IF($C$32,[1]!obget([1]!obcall("",$C154,"get",[1]!obMake("","int",COLUMN()))),"")</f>
        <v/>
      </c>
      <c r="M154" s="61" t="str">
        <f>IF($C$32,[1]!obget([1]!obcall("",$C154,"get",[1]!obMake("","int",COLUMN()))),"")</f>
        <v/>
      </c>
      <c r="N154" s="61" t="str">
        <f>IF($C$32,[1]!obget([1]!obcall("",$C154,"get",[1]!obMake("","int",COLUMN()))),"")</f>
        <v/>
      </c>
      <c r="O154" s="61" t="str">
        <f>IF($C$32,[1]!obget([1]!obcall("",$C154,"get",[1]!obMake("","int",COLUMN()))),"")</f>
        <v/>
      </c>
      <c r="P154" s="61" t="str">
        <f>IF($C$32,[1]!obget([1]!obcall("",$C154,"get",[1]!obMake("","int",COLUMN()))),"")</f>
        <v/>
      </c>
      <c r="Q154" s="61" t="str">
        <f>IF($C$32,[1]!obget([1]!obcall("",$C154,"get",[1]!obMake("","int",COLUMN()))),"")</f>
        <v/>
      </c>
      <c r="R154" s="61" t="str">
        <f>IF($C$32,[1]!obget([1]!obcall("",$C154,"get",[1]!obMake("","int",COLUMN()))),"")</f>
        <v/>
      </c>
      <c r="S154" s="61" t="str">
        <f>IF($C$32,[1]!obget([1]!obcall("",$C154,"get",[1]!obMake("","int",COLUMN()))),"")</f>
        <v/>
      </c>
      <c r="T154" s="50"/>
      <c r="U154" s="50"/>
      <c r="V154" s="50"/>
      <c r="W154" s="50"/>
      <c r="X154" s="50"/>
      <c r="AH154" s="36"/>
      <c r="AI154" s="36"/>
      <c r="IW154" s="50"/>
      <c r="IX154" s="50"/>
    </row>
    <row r="155" spans="1:258" ht="11.85" customHeight="1" x14ac:dyDescent="0.3">
      <c r="A155" s="50" t="str">
        <f t="shared" si="5"/>
        <v/>
      </c>
      <c r="B155" s="50" t="str">
        <f t="shared" si="6"/>
        <v/>
      </c>
      <c r="C155" s="50" t="str">
        <f>IF($C$32,[1]!obMake("RVSwaption"&amp;ROW(),obLibs&amp;"net.finmath.montecarlo.RandomVariable",[1]!obcall("",$C$23,"getInitialMargin",[1]!obMake("","double",$B155),LIBORMarketModel!$J$15,[1]!obMake("","String","EUR"),[1]!obcall("SensitivityMode",$B$7&amp;"$SensitivityMode","valueOf",[1]!obMake("","String",$D$37)),$B$27:$D$27)),"")</f>
        <v/>
      </c>
      <c r="D155" s="94" t="str">
        <f>IF($C$32,[1]!obget([1]!obcall("",$C155,"getAverage")),"")</f>
        <v/>
      </c>
      <c r="E155" s="72" t="str">
        <f>IF(AND($C$31,$F$28&gt;=$B155),[1]!obget([1]!obcall("",[1]!obcall("",$C$23,"getInitialMargin",[1]!obMake("","double",$B155),LIBORMarketModel!$J$15,[1]!obMake("","String","EUR"),[1]!obcall("SensitivityMode",$B$7&amp;"$SensitivityMode","valueOf",[1]!obMake("","String",E$37)),$B$27:$D$27),"getAverage")),"")</f>
        <v/>
      </c>
      <c r="F155" s="72" t="str">
        <f>IF(AND($C$30,$F$28&gt;=$B155),[1]!obget([1]!obcall("",[1]!obcall("",$C$23,"getInitialMargin",[1]!obMake("","double",$B155),LIBORMarketModel!$J$15,[1]!obMake("","String","EUR"),[1]!obcall("SensitivityMode",$B$7&amp;"$SensitivityMode","valueOf",[1]!obMake("","String",F$37)),$B$27:$D$27),"getAverage")),"")</f>
        <v/>
      </c>
      <c r="G155" s="74" t="str">
        <f>IF($C$32,[1]!obget([1]!obcall("",$C155,"getQuantile",[1]!obMake("","double",G$37))),"")</f>
        <v/>
      </c>
      <c r="H155" s="74" t="str">
        <f>IF($C$32,[1]!obget([1]!obcall("",$C155,"getQuantile",[1]!obMake("","double",H$37))),"")</f>
        <v/>
      </c>
      <c r="I155" s="74" t="str">
        <f>IF($C$32,[1]!obget([1]!obcall("",$C155,"get",[1]!obMake("","int",COLUMN()))),"")</f>
        <v/>
      </c>
      <c r="J155" s="61" t="str">
        <f>IF($C$32,[1]!obget([1]!obcall("",$C155,"get",[1]!obMake("","int",COLUMN()))),"")</f>
        <v/>
      </c>
      <c r="K155" s="61" t="str">
        <f>IF($C$32,[1]!obget([1]!obcall("",$C155,"get",[1]!obMake("","int",COLUMN()))),"")</f>
        <v/>
      </c>
      <c r="L155" s="61" t="str">
        <f>IF($C$32,[1]!obget([1]!obcall("",$C155,"get",[1]!obMake("","int",COLUMN()))),"")</f>
        <v/>
      </c>
      <c r="M155" s="61" t="str">
        <f>IF($C$32,[1]!obget([1]!obcall("",$C155,"get",[1]!obMake("","int",COLUMN()))),"")</f>
        <v/>
      </c>
      <c r="N155" s="61" t="str">
        <f>IF($C$32,[1]!obget([1]!obcall("",$C155,"get",[1]!obMake("","int",COLUMN()))),"")</f>
        <v/>
      </c>
      <c r="O155" s="61" t="str">
        <f>IF($C$32,[1]!obget([1]!obcall("",$C155,"get",[1]!obMake("","int",COLUMN()))),"")</f>
        <v/>
      </c>
      <c r="P155" s="61" t="str">
        <f>IF($C$32,[1]!obget([1]!obcall("",$C155,"get",[1]!obMake("","int",COLUMN()))),"")</f>
        <v/>
      </c>
      <c r="Q155" s="61" t="str">
        <f>IF($C$32,[1]!obget([1]!obcall("",$C155,"get",[1]!obMake("","int",COLUMN()))),"")</f>
        <v/>
      </c>
      <c r="R155" s="61" t="str">
        <f>IF($C$32,[1]!obget([1]!obcall("",$C155,"get",[1]!obMake("","int",COLUMN()))),"")</f>
        <v/>
      </c>
      <c r="S155" s="61" t="str">
        <f>IF($C$32,[1]!obget([1]!obcall("",$C155,"get",[1]!obMake("","int",COLUMN()))),"")</f>
        <v/>
      </c>
      <c r="T155" s="50"/>
      <c r="U155" s="50"/>
      <c r="V155" s="50"/>
      <c r="W155" s="50"/>
      <c r="X155" s="50"/>
      <c r="AH155" s="36"/>
      <c r="AI155" s="36"/>
      <c r="IW155" s="50"/>
      <c r="IX155" s="50"/>
    </row>
    <row r="156" spans="1:258" ht="11.85" customHeight="1" x14ac:dyDescent="0.3">
      <c r="A156" s="50" t="str">
        <f t="shared" si="5"/>
        <v/>
      </c>
      <c r="B156" s="50" t="str">
        <f t="shared" si="6"/>
        <v/>
      </c>
      <c r="C156" s="50" t="str">
        <f>IF($C$32,[1]!obMake("RVSwaption"&amp;ROW(),obLibs&amp;"net.finmath.montecarlo.RandomVariable",[1]!obcall("",$C$23,"getInitialMargin",[1]!obMake("","double",$B156),LIBORMarketModel!$J$15,[1]!obMake("","String","EUR"),[1]!obcall("SensitivityMode",$B$7&amp;"$SensitivityMode","valueOf",[1]!obMake("","String",$D$37)),$B$27:$D$27)),"")</f>
        <v/>
      </c>
      <c r="D156" s="94" t="str">
        <f>IF($C$32,[1]!obget([1]!obcall("",$C156,"getAverage")),"")</f>
        <v/>
      </c>
      <c r="E156" s="72" t="str">
        <f>IF(AND($C$31,$F$28&gt;=$B156),[1]!obget([1]!obcall("",[1]!obcall("",$C$23,"getInitialMargin",[1]!obMake("","double",$B156),LIBORMarketModel!$J$15,[1]!obMake("","String","EUR"),[1]!obcall("SensitivityMode",$B$7&amp;"$SensitivityMode","valueOf",[1]!obMake("","String",E$37)),$B$27:$D$27),"getAverage")),"")</f>
        <v/>
      </c>
      <c r="F156" s="72" t="str">
        <f>IF(AND($C$30,$F$28&gt;=$B156),[1]!obget([1]!obcall("",[1]!obcall("",$C$23,"getInitialMargin",[1]!obMake("","double",$B156),LIBORMarketModel!$J$15,[1]!obMake("","String","EUR"),[1]!obcall("SensitivityMode",$B$7&amp;"$SensitivityMode","valueOf",[1]!obMake("","String",F$37)),$B$27:$D$27),"getAverage")),"")</f>
        <v/>
      </c>
      <c r="G156" s="74" t="str">
        <f>IF($C$32,[1]!obget([1]!obcall("",$C156,"getQuantile",[1]!obMake("","double",G$37))),"")</f>
        <v/>
      </c>
      <c r="H156" s="74" t="str">
        <f>IF($C$32,[1]!obget([1]!obcall("",$C156,"getQuantile",[1]!obMake("","double",H$37))),"")</f>
        <v/>
      </c>
      <c r="I156" s="74" t="str">
        <f>IF($C$32,[1]!obget([1]!obcall("",$C156,"get",[1]!obMake("","int",COLUMN()))),"")</f>
        <v/>
      </c>
      <c r="J156" s="61" t="str">
        <f>IF($C$32,[1]!obget([1]!obcall("",$C156,"get",[1]!obMake("","int",COLUMN()))),"")</f>
        <v/>
      </c>
      <c r="K156" s="61" t="str">
        <f>IF($C$32,[1]!obget([1]!obcall("",$C156,"get",[1]!obMake("","int",COLUMN()))),"")</f>
        <v/>
      </c>
      <c r="L156" s="61" t="str">
        <f>IF($C$32,[1]!obget([1]!obcall("",$C156,"get",[1]!obMake("","int",COLUMN()))),"")</f>
        <v/>
      </c>
      <c r="M156" s="61" t="str">
        <f>IF($C$32,[1]!obget([1]!obcall("",$C156,"get",[1]!obMake("","int",COLUMN()))),"")</f>
        <v/>
      </c>
      <c r="N156" s="61" t="str">
        <f>IF($C$32,[1]!obget([1]!obcall("",$C156,"get",[1]!obMake("","int",COLUMN()))),"")</f>
        <v/>
      </c>
      <c r="O156" s="61" t="str">
        <f>IF($C$32,[1]!obget([1]!obcall("",$C156,"get",[1]!obMake("","int",COLUMN()))),"")</f>
        <v/>
      </c>
      <c r="P156" s="61" t="str">
        <f>IF($C$32,[1]!obget([1]!obcall("",$C156,"get",[1]!obMake("","int",COLUMN()))),"")</f>
        <v/>
      </c>
      <c r="Q156" s="61" t="str">
        <f>IF($C$32,[1]!obget([1]!obcall("",$C156,"get",[1]!obMake("","int",COLUMN()))),"")</f>
        <v/>
      </c>
      <c r="R156" s="61" t="str">
        <f>IF($C$32,[1]!obget([1]!obcall("",$C156,"get",[1]!obMake("","int",COLUMN()))),"")</f>
        <v/>
      </c>
      <c r="S156" s="61" t="str">
        <f>IF($C$32,[1]!obget([1]!obcall("",$C156,"get",[1]!obMake("","int",COLUMN()))),"")</f>
        <v/>
      </c>
      <c r="T156" s="50"/>
      <c r="U156" s="50"/>
      <c r="V156" s="50"/>
      <c r="W156" s="50"/>
      <c r="X156" s="50"/>
      <c r="AH156" s="36"/>
      <c r="AI156" s="36"/>
      <c r="IW156" s="50"/>
      <c r="IX156" s="50"/>
    </row>
    <row r="157" spans="1:258" ht="11.85" customHeight="1" x14ac:dyDescent="0.3">
      <c r="A157" s="50" t="str">
        <f t="shared" si="5"/>
        <v/>
      </c>
      <c r="B157" s="50" t="str">
        <f t="shared" si="6"/>
        <v/>
      </c>
      <c r="C157" s="50" t="str">
        <f>IF($C$32,[1]!obMake("RVSwaption"&amp;ROW(),obLibs&amp;"net.finmath.montecarlo.RandomVariable",[1]!obcall("",$C$23,"getInitialMargin",[1]!obMake("","double",$B157),LIBORMarketModel!$J$15,[1]!obMake("","String","EUR"),[1]!obcall("SensitivityMode",$B$7&amp;"$SensitivityMode","valueOf",[1]!obMake("","String",$D$37)),$B$27:$D$27)),"")</f>
        <v/>
      </c>
      <c r="D157" s="94" t="str">
        <f>IF($C$32,[1]!obget([1]!obcall("",$C157,"getAverage")),"")</f>
        <v/>
      </c>
      <c r="E157" s="72" t="str">
        <f>IF(AND($C$31,$F$28&gt;=$B157),[1]!obget([1]!obcall("",[1]!obcall("",$C$23,"getInitialMargin",[1]!obMake("","double",$B157),LIBORMarketModel!$J$15,[1]!obMake("","String","EUR"),[1]!obcall("SensitivityMode",$B$7&amp;"$SensitivityMode","valueOf",[1]!obMake("","String",E$37)),$B$27:$D$27),"getAverage")),"")</f>
        <v/>
      </c>
      <c r="F157" s="72" t="str">
        <f>IF(AND($C$30,$F$28&gt;=$B157),[1]!obget([1]!obcall("",[1]!obcall("",$C$23,"getInitialMargin",[1]!obMake("","double",$B157),LIBORMarketModel!$J$15,[1]!obMake("","String","EUR"),[1]!obcall("SensitivityMode",$B$7&amp;"$SensitivityMode","valueOf",[1]!obMake("","String",F$37)),$B$27:$D$27),"getAverage")),"")</f>
        <v/>
      </c>
      <c r="G157" s="74" t="str">
        <f>IF($C$32,[1]!obget([1]!obcall("",$C157,"getQuantile",[1]!obMake("","double",G$37))),"")</f>
        <v/>
      </c>
      <c r="H157" s="74" t="str">
        <f>IF($C$32,[1]!obget([1]!obcall("",$C157,"getQuantile",[1]!obMake("","double",H$37))),"")</f>
        <v/>
      </c>
      <c r="I157" s="74" t="str">
        <f>IF($C$32,[1]!obget([1]!obcall("",$C157,"get",[1]!obMake("","int",COLUMN()))),"")</f>
        <v/>
      </c>
      <c r="J157" s="61" t="str">
        <f>IF($C$32,[1]!obget([1]!obcall("",$C157,"get",[1]!obMake("","int",COLUMN()))),"")</f>
        <v/>
      </c>
      <c r="K157" s="61" t="str">
        <f>IF($C$32,[1]!obget([1]!obcall("",$C157,"get",[1]!obMake("","int",COLUMN()))),"")</f>
        <v/>
      </c>
      <c r="L157" s="61" t="str">
        <f>IF($C$32,[1]!obget([1]!obcall("",$C157,"get",[1]!obMake("","int",COLUMN()))),"")</f>
        <v/>
      </c>
      <c r="M157" s="61" t="str">
        <f>IF($C$32,[1]!obget([1]!obcall("",$C157,"get",[1]!obMake("","int",COLUMN()))),"")</f>
        <v/>
      </c>
      <c r="N157" s="61" t="str">
        <f>IF($C$32,[1]!obget([1]!obcall("",$C157,"get",[1]!obMake("","int",COLUMN()))),"")</f>
        <v/>
      </c>
      <c r="O157" s="61" t="str">
        <f>IF($C$32,[1]!obget([1]!obcall("",$C157,"get",[1]!obMake("","int",COLUMN()))),"")</f>
        <v/>
      </c>
      <c r="P157" s="61" t="str">
        <f>IF($C$32,[1]!obget([1]!obcall("",$C157,"get",[1]!obMake("","int",COLUMN()))),"")</f>
        <v/>
      </c>
      <c r="Q157" s="61" t="str">
        <f>IF($C$32,[1]!obget([1]!obcall("",$C157,"get",[1]!obMake("","int",COLUMN()))),"")</f>
        <v/>
      </c>
      <c r="R157" s="61" t="str">
        <f>IF($C$32,[1]!obget([1]!obcall("",$C157,"get",[1]!obMake("","int",COLUMN()))),"")</f>
        <v/>
      </c>
      <c r="S157" s="61" t="str">
        <f>IF($C$32,[1]!obget([1]!obcall("",$C157,"get",[1]!obMake("","int",COLUMN()))),"")</f>
        <v/>
      </c>
      <c r="T157" s="50"/>
      <c r="U157" s="50"/>
      <c r="V157" s="50"/>
      <c r="W157" s="50"/>
      <c r="X157" s="50"/>
      <c r="AH157" s="36"/>
      <c r="AI157" s="36"/>
      <c r="IW157" s="50"/>
      <c r="IX157" s="50"/>
    </row>
    <row r="158" spans="1:258" ht="11.85" customHeight="1" x14ac:dyDescent="0.3">
      <c r="A158" s="50" t="str">
        <f t="shared" si="5"/>
        <v/>
      </c>
      <c r="B158" s="50" t="str">
        <f t="shared" si="6"/>
        <v/>
      </c>
      <c r="C158" s="50" t="str">
        <f>IF($C$32,[1]!obMake("RVSwaption"&amp;ROW(),obLibs&amp;"net.finmath.montecarlo.RandomVariable",[1]!obcall("",$C$23,"getInitialMargin",[1]!obMake("","double",$B158),LIBORMarketModel!$J$15,[1]!obMake("","String","EUR"),[1]!obcall("SensitivityMode",$B$7&amp;"$SensitivityMode","valueOf",[1]!obMake("","String",$D$37)),$B$27:$D$27)),"")</f>
        <v/>
      </c>
      <c r="D158" s="94" t="str">
        <f>IF($C$32,[1]!obget([1]!obcall("",$C158,"getAverage")),"")</f>
        <v/>
      </c>
      <c r="E158" s="72" t="str">
        <f>IF(AND($C$31,$F$28&gt;=$B158),[1]!obget([1]!obcall("",[1]!obcall("",$C$23,"getInitialMargin",[1]!obMake("","double",$B158),LIBORMarketModel!$J$15,[1]!obMake("","String","EUR"),[1]!obcall("SensitivityMode",$B$7&amp;"$SensitivityMode","valueOf",[1]!obMake("","String",E$37)),$B$27:$D$27),"getAverage")),"")</f>
        <v/>
      </c>
      <c r="F158" s="72" t="str">
        <f>IF(AND($C$30,$F$28&gt;=$B158),[1]!obget([1]!obcall("",[1]!obcall("",$C$23,"getInitialMargin",[1]!obMake("","double",$B158),LIBORMarketModel!$J$15,[1]!obMake("","String","EUR"),[1]!obcall("SensitivityMode",$B$7&amp;"$SensitivityMode","valueOf",[1]!obMake("","String",F$37)),$B$27:$D$27),"getAverage")),"")</f>
        <v/>
      </c>
      <c r="G158" s="74" t="str">
        <f>IF($C$32,[1]!obget([1]!obcall("",$C158,"getQuantile",[1]!obMake("","double",G$37))),"")</f>
        <v/>
      </c>
      <c r="H158" s="74" t="str">
        <f>IF($C$32,[1]!obget([1]!obcall("",$C158,"getQuantile",[1]!obMake("","double",H$37))),"")</f>
        <v/>
      </c>
      <c r="I158" s="74" t="str">
        <f>IF($C$32,[1]!obget([1]!obcall("",$C158,"get",[1]!obMake("","int",COLUMN()))),"")</f>
        <v/>
      </c>
      <c r="J158" s="61" t="str">
        <f>IF($C$32,[1]!obget([1]!obcall("",$C158,"get",[1]!obMake("","int",COLUMN()))),"")</f>
        <v/>
      </c>
      <c r="K158" s="61" t="str">
        <f>IF($C$32,[1]!obget([1]!obcall("",$C158,"get",[1]!obMake("","int",COLUMN()))),"")</f>
        <v/>
      </c>
      <c r="L158" s="61" t="str">
        <f>IF($C$32,[1]!obget([1]!obcall("",$C158,"get",[1]!obMake("","int",COLUMN()))),"")</f>
        <v/>
      </c>
      <c r="M158" s="61" t="str">
        <f>IF($C$32,[1]!obget([1]!obcall("",$C158,"get",[1]!obMake("","int",COLUMN()))),"")</f>
        <v/>
      </c>
      <c r="N158" s="61" t="str">
        <f>IF($C$32,[1]!obget([1]!obcall("",$C158,"get",[1]!obMake("","int",COLUMN()))),"")</f>
        <v/>
      </c>
      <c r="O158" s="61" t="str">
        <f>IF($C$32,[1]!obget([1]!obcall("",$C158,"get",[1]!obMake("","int",COLUMN()))),"")</f>
        <v/>
      </c>
      <c r="P158" s="61" t="str">
        <f>IF($C$32,[1]!obget([1]!obcall("",$C158,"get",[1]!obMake("","int",COLUMN()))),"")</f>
        <v/>
      </c>
      <c r="Q158" s="61" t="str">
        <f>IF($C$32,[1]!obget([1]!obcall("",$C158,"get",[1]!obMake("","int",COLUMN()))),"")</f>
        <v/>
      </c>
      <c r="R158" s="61" t="str">
        <f>IF($C$32,[1]!obget([1]!obcall("",$C158,"get",[1]!obMake("","int",COLUMN()))),"")</f>
        <v/>
      </c>
      <c r="S158" s="61" t="str">
        <f>IF($C$32,[1]!obget([1]!obcall("",$C158,"get",[1]!obMake("","int",COLUMN()))),"")</f>
        <v/>
      </c>
      <c r="T158" s="50"/>
      <c r="U158" s="50"/>
      <c r="V158" s="50"/>
      <c r="W158" s="50"/>
      <c r="X158" s="50"/>
      <c r="AH158" s="36"/>
      <c r="AI158" s="36"/>
      <c r="IW158" s="50"/>
      <c r="IX158" s="50"/>
    </row>
    <row r="159" spans="1:258" ht="11.85" customHeight="1" x14ac:dyDescent="0.3">
      <c r="A159" s="50" t="str">
        <f t="shared" si="5"/>
        <v/>
      </c>
      <c r="B159" s="50" t="str">
        <f t="shared" si="6"/>
        <v/>
      </c>
      <c r="C159" s="50" t="str">
        <f>IF($C$32,[1]!obMake("RVSwaption"&amp;ROW(),obLibs&amp;"net.finmath.montecarlo.RandomVariable",[1]!obcall("",$C$23,"getInitialMargin",[1]!obMake("","double",$B159),LIBORMarketModel!$J$15,[1]!obMake("","String","EUR"),[1]!obcall("SensitivityMode",$B$7&amp;"$SensitivityMode","valueOf",[1]!obMake("","String",$D$37)),$B$27:$D$27)),"")</f>
        <v/>
      </c>
      <c r="D159" s="94" t="str">
        <f>IF($C$32,[1]!obget([1]!obcall("",$C159,"getAverage")),"")</f>
        <v/>
      </c>
      <c r="E159" s="72" t="str">
        <f>IF(AND($C$31,$F$28&gt;=$B159),[1]!obget([1]!obcall("",[1]!obcall("",$C$23,"getInitialMargin",[1]!obMake("","double",$B159),LIBORMarketModel!$J$15,[1]!obMake("","String","EUR"),[1]!obcall("SensitivityMode",$B$7&amp;"$SensitivityMode","valueOf",[1]!obMake("","String",E$37)),$B$27:$D$27),"getAverage")),"")</f>
        <v/>
      </c>
      <c r="F159" s="72" t="str">
        <f>IF(AND($C$30,$F$28&gt;=$B159),[1]!obget([1]!obcall("",[1]!obcall("",$C$23,"getInitialMargin",[1]!obMake("","double",$B159),LIBORMarketModel!$J$15,[1]!obMake("","String","EUR"),[1]!obcall("SensitivityMode",$B$7&amp;"$SensitivityMode","valueOf",[1]!obMake("","String",F$37)),$B$27:$D$27),"getAverage")),"")</f>
        <v/>
      </c>
      <c r="G159" s="74" t="str">
        <f>IF($C$32,[1]!obget([1]!obcall("",$C159,"getQuantile",[1]!obMake("","double",G$37))),"")</f>
        <v/>
      </c>
      <c r="H159" s="74" t="str">
        <f>IF($C$32,[1]!obget([1]!obcall("",$C159,"getQuantile",[1]!obMake("","double",H$37))),"")</f>
        <v/>
      </c>
      <c r="I159" s="74" t="str">
        <f>IF($C$32,[1]!obget([1]!obcall("",$C159,"get",[1]!obMake("","int",COLUMN()))),"")</f>
        <v/>
      </c>
      <c r="J159" s="61" t="str">
        <f>IF($C$32,[1]!obget([1]!obcall("",$C159,"get",[1]!obMake("","int",COLUMN()))),"")</f>
        <v/>
      </c>
      <c r="K159" s="61" t="str">
        <f>IF($C$32,[1]!obget([1]!obcall("",$C159,"get",[1]!obMake("","int",COLUMN()))),"")</f>
        <v/>
      </c>
      <c r="L159" s="61" t="str">
        <f>IF($C$32,[1]!obget([1]!obcall("",$C159,"get",[1]!obMake("","int",COLUMN()))),"")</f>
        <v/>
      </c>
      <c r="M159" s="61" t="str">
        <f>IF($C$32,[1]!obget([1]!obcall("",$C159,"get",[1]!obMake("","int",COLUMN()))),"")</f>
        <v/>
      </c>
      <c r="N159" s="61" t="str">
        <f>IF($C$32,[1]!obget([1]!obcall("",$C159,"get",[1]!obMake("","int",COLUMN()))),"")</f>
        <v/>
      </c>
      <c r="O159" s="61" t="str">
        <f>IF($C$32,[1]!obget([1]!obcall("",$C159,"get",[1]!obMake("","int",COLUMN()))),"")</f>
        <v/>
      </c>
      <c r="P159" s="61" t="str">
        <f>IF($C$32,[1]!obget([1]!obcall("",$C159,"get",[1]!obMake("","int",COLUMN()))),"")</f>
        <v/>
      </c>
      <c r="Q159" s="61" t="str">
        <f>IF($C$32,[1]!obget([1]!obcall("",$C159,"get",[1]!obMake("","int",COLUMN()))),"")</f>
        <v/>
      </c>
      <c r="R159" s="61" t="str">
        <f>IF($C$32,[1]!obget([1]!obcall("",$C159,"get",[1]!obMake("","int",COLUMN()))),"")</f>
        <v/>
      </c>
      <c r="S159" s="61" t="str">
        <f>IF($C$32,[1]!obget([1]!obcall("",$C159,"get",[1]!obMake("","int",COLUMN()))),"")</f>
        <v/>
      </c>
      <c r="T159" s="50"/>
      <c r="U159" s="50"/>
      <c r="V159" s="50"/>
      <c r="W159" s="50"/>
      <c r="X159" s="50"/>
      <c r="AH159" s="36"/>
      <c r="AI159" s="36"/>
      <c r="IW159" s="50"/>
      <c r="IX159" s="50"/>
    </row>
    <row r="160" spans="1:258" ht="11.85" customHeight="1" x14ac:dyDescent="0.3">
      <c r="A160" s="50" t="str">
        <f t="shared" si="5"/>
        <v/>
      </c>
      <c r="B160" s="50" t="str">
        <f t="shared" si="6"/>
        <v/>
      </c>
      <c r="C160" s="50" t="str">
        <f>IF($C$32,[1]!obMake("RVSwaption"&amp;ROW(),obLibs&amp;"net.finmath.montecarlo.RandomVariable",[1]!obcall("",$C$23,"getInitialMargin",[1]!obMake("","double",$B160),LIBORMarketModel!$J$15,[1]!obMake("","String","EUR"),[1]!obcall("SensitivityMode",$B$7&amp;"$SensitivityMode","valueOf",[1]!obMake("","String",$D$37)),$B$27:$D$27)),"")</f>
        <v/>
      </c>
      <c r="D160" s="94" t="str">
        <f>IF($C$32,[1]!obget([1]!obcall("",$C160,"getAverage")),"")</f>
        <v/>
      </c>
      <c r="E160" s="72" t="str">
        <f>IF(AND($C$31,$F$28&gt;=$B160),[1]!obget([1]!obcall("",[1]!obcall("",$C$23,"getInitialMargin",[1]!obMake("","double",$B160),LIBORMarketModel!$J$15,[1]!obMake("","String","EUR"),[1]!obcall("SensitivityMode",$B$7&amp;"$SensitivityMode","valueOf",[1]!obMake("","String",E$37)),$B$27:$D$27),"getAverage")),"")</f>
        <v/>
      </c>
      <c r="F160" s="72" t="str">
        <f>IF(AND($C$30,$F$28&gt;=$B160),[1]!obget([1]!obcall("",[1]!obcall("",$C$23,"getInitialMargin",[1]!obMake("","double",$B160),LIBORMarketModel!$J$15,[1]!obMake("","String","EUR"),[1]!obcall("SensitivityMode",$B$7&amp;"$SensitivityMode","valueOf",[1]!obMake("","String",F$37)),$B$27:$D$27),"getAverage")),"")</f>
        <v/>
      </c>
      <c r="G160" s="74" t="str">
        <f>IF($C$32,[1]!obget([1]!obcall("",$C160,"getQuantile",[1]!obMake("","double",G$37))),"")</f>
        <v/>
      </c>
      <c r="H160" s="74" t="str">
        <f>IF($C$32,[1]!obget([1]!obcall("",$C160,"getQuantile",[1]!obMake("","double",H$37))),"")</f>
        <v/>
      </c>
      <c r="I160" s="74" t="str">
        <f>IF($C$32,[1]!obget([1]!obcall("",$C160,"get",[1]!obMake("","int",COLUMN()))),"")</f>
        <v/>
      </c>
      <c r="J160" s="61" t="str">
        <f>IF($C$32,[1]!obget([1]!obcall("",$C160,"get",[1]!obMake("","int",COLUMN()))),"")</f>
        <v/>
      </c>
      <c r="K160" s="61" t="str">
        <f>IF($C$32,[1]!obget([1]!obcall("",$C160,"get",[1]!obMake("","int",COLUMN()))),"")</f>
        <v/>
      </c>
      <c r="L160" s="61" t="str">
        <f>IF($C$32,[1]!obget([1]!obcall("",$C160,"get",[1]!obMake("","int",COLUMN()))),"")</f>
        <v/>
      </c>
      <c r="M160" s="61" t="str">
        <f>IF($C$32,[1]!obget([1]!obcall("",$C160,"get",[1]!obMake("","int",COLUMN()))),"")</f>
        <v/>
      </c>
      <c r="N160" s="61" t="str">
        <f>IF($C$32,[1]!obget([1]!obcall("",$C160,"get",[1]!obMake("","int",COLUMN()))),"")</f>
        <v/>
      </c>
      <c r="O160" s="61" t="str">
        <f>IF($C$32,[1]!obget([1]!obcall("",$C160,"get",[1]!obMake("","int",COLUMN()))),"")</f>
        <v/>
      </c>
      <c r="P160" s="61" t="str">
        <f>IF($C$32,[1]!obget([1]!obcall("",$C160,"get",[1]!obMake("","int",COLUMN()))),"")</f>
        <v/>
      </c>
      <c r="Q160" s="61" t="str">
        <f>IF($C$32,[1]!obget([1]!obcall("",$C160,"get",[1]!obMake("","int",COLUMN()))),"")</f>
        <v/>
      </c>
      <c r="R160" s="61" t="str">
        <f>IF($C$32,[1]!obget([1]!obcall("",$C160,"get",[1]!obMake("","int",COLUMN()))),"")</f>
        <v/>
      </c>
      <c r="S160" s="61" t="str">
        <f>IF($C$32,[1]!obget([1]!obcall("",$C160,"get",[1]!obMake("","int",COLUMN()))),"")</f>
        <v/>
      </c>
      <c r="T160" s="50"/>
      <c r="U160" s="50"/>
      <c r="V160" s="50"/>
      <c r="W160" s="50"/>
      <c r="X160" s="50"/>
      <c r="AH160" s="36"/>
      <c r="AI160" s="36"/>
      <c r="IW160" s="50"/>
      <c r="IX160" s="50"/>
    </row>
    <row r="161" spans="1:258" ht="11.85" customHeight="1" x14ac:dyDescent="0.3">
      <c r="A161" s="50" t="str">
        <f t="shared" si="5"/>
        <v/>
      </c>
      <c r="B161" s="50" t="str">
        <f t="shared" si="6"/>
        <v/>
      </c>
      <c r="C161" s="50" t="str">
        <f>IF($C$32,[1]!obMake("RVSwaption"&amp;ROW(),obLibs&amp;"net.finmath.montecarlo.RandomVariable",[1]!obcall("",$C$23,"getInitialMargin",[1]!obMake("","double",$B161),LIBORMarketModel!$J$15,[1]!obMake("","String","EUR"),[1]!obcall("SensitivityMode",$B$7&amp;"$SensitivityMode","valueOf",[1]!obMake("","String",$D$37)),$B$27:$D$27)),"")</f>
        <v/>
      </c>
      <c r="D161" s="94" t="str">
        <f>IF($C$32,[1]!obget([1]!obcall("",$C161,"getAverage")),"")</f>
        <v/>
      </c>
      <c r="E161" s="72" t="str">
        <f>IF(AND($C$31,$F$28&gt;=$B161),[1]!obget([1]!obcall("",[1]!obcall("",$C$23,"getInitialMargin",[1]!obMake("","double",$B161),LIBORMarketModel!$J$15,[1]!obMake("","String","EUR"),[1]!obcall("SensitivityMode",$B$7&amp;"$SensitivityMode","valueOf",[1]!obMake("","String",E$37)),$B$27:$D$27),"getAverage")),"")</f>
        <v/>
      </c>
      <c r="F161" s="72" t="str">
        <f>IF(AND($C$30,$F$28&gt;=$B161),[1]!obget([1]!obcall("",[1]!obcall("",$C$23,"getInitialMargin",[1]!obMake("","double",$B161),LIBORMarketModel!$J$15,[1]!obMake("","String","EUR"),[1]!obcall("SensitivityMode",$B$7&amp;"$SensitivityMode","valueOf",[1]!obMake("","String",F$37)),$B$27:$D$27),"getAverage")),"")</f>
        <v/>
      </c>
      <c r="G161" s="74" t="str">
        <f>IF($C$32,[1]!obget([1]!obcall("",$C161,"getQuantile",[1]!obMake("","double",G$37))),"")</f>
        <v/>
      </c>
      <c r="H161" s="74" t="str">
        <f>IF($C$32,[1]!obget([1]!obcall("",$C161,"getQuantile",[1]!obMake("","double",H$37))),"")</f>
        <v/>
      </c>
      <c r="I161" s="74" t="str">
        <f>IF($C$32,[1]!obget([1]!obcall("",$C161,"get",[1]!obMake("","int",COLUMN()))),"")</f>
        <v/>
      </c>
      <c r="J161" s="61" t="str">
        <f>IF($C$32,[1]!obget([1]!obcall("",$C161,"get",[1]!obMake("","int",COLUMN()))),"")</f>
        <v/>
      </c>
      <c r="K161" s="61" t="str">
        <f>IF($C$32,[1]!obget([1]!obcall("",$C161,"get",[1]!obMake("","int",COLUMN()))),"")</f>
        <v/>
      </c>
      <c r="L161" s="61" t="str">
        <f>IF($C$32,[1]!obget([1]!obcall("",$C161,"get",[1]!obMake("","int",COLUMN()))),"")</f>
        <v/>
      </c>
      <c r="M161" s="61" t="str">
        <f>IF($C$32,[1]!obget([1]!obcall("",$C161,"get",[1]!obMake("","int",COLUMN()))),"")</f>
        <v/>
      </c>
      <c r="N161" s="61" t="str">
        <f>IF($C$32,[1]!obget([1]!obcall("",$C161,"get",[1]!obMake("","int",COLUMN()))),"")</f>
        <v/>
      </c>
      <c r="O161" s="61" t="str">
        <f>IF($C$32,[1]!obget([1]!obcall("",$C161,"get",[1]!obMake("","int",COLUMN()))),"")</f>
        <v/>
      </c>
      <c r="P161" s="61" t="str">
        <f>IF($C$32,[1]!obget([1]!obcall("",$C161,"get",[1]!obMake("","int",COLUMN()))),"")</f>
        <v/>
      </c>
      <c r="Q161" s="61" t="str">
        <f>IF($C$32,[1]!obget([1]!obcall("",$C161,"get",[1]!obMake("","int",COLUMN()))),"")</f>
        <v/>
      </c>
      <c r="R161" s="61" t="str">
        <f>IF($C$32,[1]!obget([1]!obcall("",$C161,"get",[1]!obMake("","int",COLUMN()))),"")</f>
        <v/>
      </c>
      <c r="S161" s="61" t="str">
        <f>IF($C$32,[1]!obget([1]!obcall("",$C161,"get",[1]!obMake("","int",COLUMN()))),"")</f>
        <v/>
      </c>
      <c r="T161" s="50"/>
      <c r="U161" s="50"/>
      <c r="V161" s="50"/>
      <c r="W161" s="50"/>
      <c r="X161" s="50"/>
      <c r="AH161" s="36"/>
      <c r="AI161" s="36"/>
      <c r="IW161" s="50"/>
      <c r="IX161" s="50"/>
    </row>
    <row r="162" spans="1:258" ht="11.85" customHeight="1" x14ac:dyDescent="0.3">
      <c r="A162" s="50" t="str">
        <f t="shared" si="5"/>
        <v/>
      </c>
      <c r="B162" s="50" t="str">
        <f t="shared" si="6"/>
        <v/>
      </c>
      <c r="C162" s="50" t="str">
        <f>IF($C$32,[1]!obMake("RVSwaption"&amp;ROW(),obLibs&amp;"net.finmath.montecarlo.RandomVariable",[1]!obcall("",$C$23,"getInitialMargin",[1]!obMake("","double",$B162),LIBORMarketModel!$J$15,[1]!obMake("","String","EUR"),[1]!obcall("SensitivityMode",$B$7&amp;"$SensitivityMode","valueOf",[1]!obMake("","String",$D$37)),$B$27:$D$27)),"")</f>
        <v/>
      </c>
      <c r="D162" s="94" t="str">
        <f>IF($C$32,[1]!obget([1]!obcall("",$C162,"getAverage")),"")</f>
        <v/>
      </c>
      <c r="E162" s="72" t="str">
        <f>IF(AND($C$31,$F$28&gt;=$B162),[1]!obget([1]!obcall("",[1]!obcall("",$C$23,"getInitialMargin",[1]!obMake("","double",$B162),LIBORMarketModel!$J$15,[1]!obMake("","String","EUR"),[1]!obcall("SensitivityMode",$B$7&amp;"$SensitivityMode","valueOf",[1]!obMake("","String",E$37)),$B$27:$D$27),"getAverage")),"")</f>
        <v/>
      </c>
      <c r="F162" s="72" t="str">
        <f>IF(AND($C$30,$F$28&gt;=$B162),[1]!obget([1]!obcall("",[1]!obcall("",$C$23,"getInitialMargin",[1]!obMake("","double",$B162),LIBORMarketModel!$J$15,[1]!obMake("","String","EUR"),[1]!obcall("SensitivityMode",$B$7&amp;"$SensitivityMode","valueOf",[1]!obMake("","String",F$37)),$B$27:$D$27),"getAverage")),"")</f>
        <v/>
      </c>
      <c r="G162" s="74" t="str">
        <f>IF($C$32,[1]!obget([1]!obcall("",$C162,"getQuantile",[1]!obMake("","double",G$37))),"")</f>
        <v/>
      </c>
      <c r="H162" s="74" t="str">
        <f>IF($C$32,[1]!obget([1]!obcall("",$C162,"getQuantile",[1]!obMake("","double",H$37))),"")</f>
        <v/>
      </c>
      <c r="I162" s="74" t="str">
        <f>IF($C$32,[1]!obget([1]!obcall("",$C162,"get",[1]!obMake("","int",COLUMN()))),"")</f>
        <v/>
      </c>
      <c r="J162" s="61" t="str">
        <f>IF($C$32,[1]!obget([1]!obcall("",$C162,"get",[1]!obMake("","int",COLUMN()))),"")</f>
        <v/>
      </c>
      <c r="K162" s="61" t="str">
        <f>IF($C$32,[1]!obget([1]!obcall("",$C162,"get",[1]!obMake("","int",COLUMN()))),"")</f>
        <v/>
      </c>
      <c r="L162" s="61" t="str">
        <f>IF($C$32,[1]!obget([1]!obcall("",$C162,"get",[1]!obMake("","int",COLUMN()))),"")</f>
        <v/>
      </c>
      <c r="M162" s="61" t="str">
        <f>IF($C$32,[1]!obget([1]!obcall("",$C162,"get",[1]!obMake("","int",COLUMN()))),"")</f>
        <v/>
      </c>
      <c r="N162" s="61" t="str">
        <f>IF($C$32,[1]!obget([1]!obcall("",$C162,"get",[1]!obMake("","int",COLUMN()))),"")</f>
        <v/>
      </c>
      <c r="O162" s="61" t="str">
        <f>IF($C$32,[1]!obget([1]!obcall("",$C162,"get",[1]!obMake("","int",COLUMN()))),"")</f>
        <v/>
      </c>
      <c r="P162" s="61" t="str">
        <f>IF($C$32,[1]!obget([1]!obcall("",$C162,"get",[1]!obMake("","int",COLUMN()))),"")</f>
        <v/>
      </c>
      <c r="Q162" s="61" t="str">
        <f>IF($C$32,[1]!obget([1]!obcall("",$C162,"get",[1]!obMake("","int",COLUMN()))),"")</f>
        <v/>
      </c>
      <c r="R162" s="61" t="str">
        <f>IF($C$32,[1]!obget([1]!obcall("",$C162,"get",[1]!obMake("","int",COLUMN()))),"")</f>
        <v/>
      </c>
      <c r="S162" s="61" t="str">
        <f>IF($C$32,[1]!obget([1]!obcall("",$C162,"get",[1]!obMake("","int",COLUMN()))),"")</f>
        <v/>
      </c>
      <c r="T162" s="50"/>
      <c r="U162" s="50"/>
      <c r="V162" s="50"/>
      <c r="W162" s="50"/>
      <c r="X162" s="50"/>
      <c r="AH162" s="36"/>
      <c r="AI162" s="36"/>
      <c r="IW162" s="50"/>
      <c r="IX162" s="50"/>
    </row>
    <row r="163" spans="1:258" ht="11.85" customHeight="1" x14ac:dyDescent="0.3">
      <c r="A163" s="50" t="str">
        <f t="shared" si="5"/>
        <v/>
      </c>
      <c r="B163" s="50" t="str">
        <f t="shared" si="6"/>
        <v/>
      </c>
      <c r="C163" s="50" t="str">
        <f>IF($C$32,[1]!obMake("RVSwaption"&amp;ROW(),obLibs&amp;"net.finmath.montecarlo.RandomVariable",[1]!obcall("",$C$23,"getInitialMargin",[1]!obMake("","double",$B163),LIBORMarketModel!$J$15,[1]!obMake("","String","EUR"),[1]!obcall("SensitivityMode",$B$7&amp;"$SensitivityMode","valueOf",[1]!obMake("","String",$D$37)),$B$27:$D$27)),"")</f>
        <v/>
      </c>
      <c r="D163" s="94" t="str">
        <f>IF($C$32,[1]!obget([1]!obcall("",$C163,"getAverage")),"")</f>
        <v/>
      </c>
      <c r="E163" s="72" t="str">
        <f>IF(AND($C$31,$F$28&gt;=$B163),[1]!obget([1]!obcall("",[1]!obcall("",$C$23,"getInitialMargin",[1]!obMake("","double",$B163),LIBORMarketModel!$J$15,[1]!obMake("","String","EUR"),[1]!obcall("SensitivityMode",$B$7&amp;"$SensitivityMode","valueOf",[1]!obMake("","String",E$37)),$B$27:$D$27),"getAverage")),"")</f>
        <v/>
      </c>
      <c r="F163" s="72" t="str">
        <f>IF(AND($C$30,$F$28&gt;=$B163),[1]!obget([1]!obcall("",[1]!obcall("",$C$23,"getInitialMargin",[1]!obMake("","double",$B163),LIBORMarketModel!$J$15,[1]!obMake("","String","EUR"),[1]!obcall("SensitivityMode",$B$7&amp;"$SensitivityMode","valueOf",[1]!obMake("","String",F$37)),$B$27:$D$27),"getAverage")),"")</f>
        <v/>
      </c>
      <c r="G163" s="74" t="str">
        <f>IF($C$32,[1]!obget([1]!obcall("",$C163,"getQuantile",[1]!obMake("","double",G$37))),"")</f>
        <v/>
      </c>
      <c r="H163" s="74" t="str">
        <f>IF($C$32,[1]!obget([1]!obcall("",$C163,"getQuantile",[1]!obMake("","double",H$37))),"")</f>
        <v/>
      </c>
      <c r="I163" s="74" t="str">
        <f>IF($C$32,[1]!obget([1]!obcall("",$C163,"get",[1]!obMake("","int",COLUMN()))),"")</f>
        <v/>
      </c>
      <c r="J163" s="61" t="str">
        <f>IF($C$32,[1]!obget([1]!obcall("",$C163,"get",[1]!obMake("","int",COLUMN()))),"")</f>
        <v/>
      </c>
      <c r="K163" s="61" t="str">
        <f>IF($C$32,[1]!obget([1]!obcall("",$C163,"get",[1]!obMake("","int",COLUMN()))),"")</f>
        <v/>
      </c>
      <c r="L163" s="61" t="str">
        <f>IF($C$32,[1]!obget([1]!obcall("",$C163,"get",[1]!obMake("","int",COLUMN()))),"")</f>
        <v/>
      </c>
      <c r="M163" s="61" t="str">
        <f>IF($C$32,[1]!obget([1]!obcall("",$C163,"get",[1]!obMake("","int",COLUMN()))),"")</f>
        <v/>
      </c>
      <c r="N163" s="61" t="str">
        <f>IF($C$32,[1]!obget([1]!obcall("",$C163,"get",[1]!obMake("","int",COLUMN()))),"")</f>
        <v/>
      </c>
      <c r="O163" s="61" t="str">
        <f>IF($C$32,[1]!obget([1]!obcall("",$C163,"get",[1]!obMake("","int",COLUMN()))),"")</f>
        <v/>
      </c>
      <c r="P163" s="61" t="str">
        <f>IF($C$32,[1]!obget([1]!obcall("",$C163,"get",[1]!obMake("","int",COLUMN()))),"")</f>
        <v/>
      </c>
      <c r="Q163" s="61" t="str">
        <f>IF($C$32,[1]!obget([1]!obcall("",$C163,"get",[1]!obMake("","int",COLUMN()))),"")</f>
        <v/>
      </c>
      <c r="R163" s="61" t="str">
        <f>IF($C$32,[1]!obget([1]!obcall("",$C163,"get",[1]!obMake("","int",COLUMN()))),"")</f>
        <v/>
      </c>
      <c r="S163" s="61" t="str">
        <f>IF($C$32,[1]!obget([1]!obcall("",$C163,"get",[1]!obMake("","int",COLUMN()))),"")</f>
        <v/>
      </c>
      <c r="T163" s="50"/>
      <c r="U163" s="50"/>
      <c r="V163" s="50"/>
      <c r="W163" s="50"/>
      <c r="X163" s="50"/>
      <c r="AH163" s="36"/>
      <c r="AI163" s="36"/>
      <c r="IW163" s="50"/>
      <c r="IX163" s="50"/>
    </row>
    <row r="164" spans="1:258" ht="11.85" customHeight="1" x14ac:dyDescent="0.3">
      <c r="A164" s="50" t="str">
        <f t="shared" si="5"/>
        <v/>
      </c>
      <c r="B164" s="50" t="str">
        <f t="shared" si="6"/>
        <v/>
      </c>
      <c r="C164" s="50" t="str">
        <f>IF($C$32,[1]!obMake("RVSwaption"&amp;ROW(),obLibs&amp;"net.finmath.montecarlo.RandomVariable",[1]!obcall("",$C$23,"getInitialMargin",[1]!obMake("","double",$B164),LIBORMarketModel!$J$15,[1]!obMake("","String","EUR"),[1]!obcall("SensitivityMode",$B$7&amp;"$SensitivityMode","valueOf",[1]!obMake("","String",$D$37)),$B$27:$D$27)),"")</f>
        <v/>
      </c>
      <c r="D164" s="94" t="str">
        <f>IF($C$32,[1]!obget([1]!obcall("",$C164,"getAverage")),"")</f>
        <v/>
      </c>
      <c r="E164" s="72" t="str">
        <f>IF(AND($C$31,$F$28&gt;=$B164),[1]!obget([1]!obcall("",[1]!obcall("",$C$23,"getInitialMargin",[1]!obMake("","double",$B164),LIBORMarketModel!$J$15,[1]!obMake("","String","EUR"),[1]!obcall("SensitivityMode",$B$7&amp;"$SensitivityMode","valueOf",[1]!obMake("","String",E$37)),$B$27:$D$27),"getAverage")),"")</f>
        <v/>
      </c>
      <c r="F164" s="72" t="str">
        <f>IF(AND($C$30,$F$28&gt;=$B164),[1]!obget([1]!obcall("",[1]!obcall("",$C$23,"getInitialMargin",[1]!obMake("","double",$B164),LIBORMarketModel!$J$15,[1]!obMake("","String","EUR"),[1]!obcall("SensitivityMode",$B$7&amp;"$SensitivityMode","valueOf",[1]!obMake("","String",F$37)),$B$27:$D$27),"getAverage")),"")</f>
        <v/>
      </c>
      <c r="G164" s="74" t="str">
        <f>IF($C$32,[1]!obget([1]!obcall("",$C164,"getQuantile",[1]!obMake("","double",G$37))),"")</f>
        <v/>
      </c>
      <c r="H164" s="74" t="str">
        <f>IF($C$32,[1]!obget([1]!obcall("",$C164,"getQuantile",[1]!obMake("","double",H$37))),"")</f>
        <v/>
      </c>
      <c r="I164" s="74" t="str">
        <f>IF($C$32,[1]!obget([1]!obcall("",$C164,"get",[1]!obMake("","int",COLUMN()))),"")</f>
        <v/>
      </c>
      <c r="J164" s="61" t="str">
        <f>IF($C$32,[1]!obget([1]!obcall("",$C164,"get",[1]!obMake("","int",COLUMN()))),"")</f>
        <v/>
      </c>
      <c r="K164" s="61" t="str">
        <f>IF($C$32,[1]!obget([1]!obcall("",$C164,"get",[1]!obMake("","int",COLUMN()))),"")</f>
        <v/>
      </c>
      <c r="L164" s="61" t="str">
        <f>IF($C$32,[1]!obget([1]!obcall("",$C164,"get",[1]!obMake("","int",COLUMN()))),"")</f>
        <v/>
      </c>
      <c r="M164" s="61" t="str">
        <f>IF($C$32,[1]!obget([1]!obcall("",$C164,"get",[1]!obMake("","int",COLUMN()))),"")</f>
        <v/>
      </c>
      <c r="N164" s="61" t="str">
        <f>IF($C$32,[1]!obget([1]!obcall("",$C164,"get",[1]!obMake("","int",COLUMN()))),"")</f>
        <v/>
      </c>
      <c r="O164" s="61" t="str">
        <f>IF($C$32,[1]!obget([1]!obcall("",$C164,"get",[1]!obMake("","int",COLUMN()))),"")</f>
        <v/>
      </c>
      <c r="P164" s="61" t="str">
        <f>IF($C$32,[1]!obget([1]!obcall("",$C164,"get",[1]!obMake("","int",COLUMN()))),"")</f>
        <v/>
      </c>
      <c r="Q164" s="61" t="str">
        <f>IF($C$32,[1]!obget([1]!obcall("",$C164,"get",[1]!obMake("","int",COLUMN()))),"")</f>
        <v/>
      </c>
      <c r="R164" s="61" t="str">
        <f>IF($C$32,[1]!obget([1]!obcall("",$C164,"get",[1]!obMake("","int",COLUMN()))),"")</f>
        <v/>
      </c>
      <c r="S164" s="61" t="str">
        <f>IF($C$32,[1]!obget([1]!obcall("",$C164,"get",[1]!obMake("","int",COLUMN()))),"")</f>
        <v/>
      </c>
      <c r="T164" s="50"/>
      <c r="U164" s="50"/>
      <c r="V164" s="50"/>
      <c r="W164" s="50"/>
      <c r="X164" s="50"/>
      <c r="AH164" s="36"/>
      <c r="AI164" s="36"/>
      <c r="IW164" s="50"/>
      <c r="IX164" s="50"/>
    </row>
    <row r="165" spans="1:258" ht="11.85" customHeight="1" x14ac:dyDescent="0.3">
      <c r="A165" s="50" t="str">
        <f t="shared" si="5"/>
        <v/>
      </c>
      <c r="B165" s="50" t="str">
        <f t="shared" si="6"/>
        <v/>
      </c>
      <c r="C165" s="50" t="str">
        <f>IF($C$32,[1]!obMake("RVSwaption"&amp;ROW(),obLibs&amp;"net.finmath.montecarlo.RandomVariable",[1]!obcall("",$C$23,"getInitialMargin",[1]!obMake("","double",$B165),LIBORMarketModel!$J$15,[1]!obMake("","String","EUR"),[1]!obcall("SensitivityMode",$B$7&amp;"$SensitivityMode","valueOf",[1]!obMake("","String",$D$37)),$B$27:$D$27)),"")</f>
        <v/>
      </c>
      <c r="D165" s="94" t="str">
        <f>IF($C$32,[1]!obget([1]!obcall("",$C165,"getAverage")),"")</f>
        <v/>
      </c>
      <c r="E165" s="72" t="str">
        <f>IF(AND($C$31,$F$28&gt;=$B165),[1]!obget([1]!obcall("",[1]!obcall("",$C$23,"getInitialMargin",[1]!obMake("","double",$B165),LIBORMarketModel!$J$15,[1]!obMake("","String","EUR"),[1]!obcall("SensitivityMode",$B$7&amp;"$SensitivityMode","valueOf",[1]!obMake("","String",E$37)),$B$27:$D$27),"getAverage")),"")</f>
        <v/>
      </c>
      <c r="F165" s="72" t="str">
        <f>IF(AND($C$30,$F$28&gt;=$B165),[1]!obget([1]!obcall("",[1]!obcall("",$C$23,"getInitialMargin",[1]!obMake("","double",$B165),LIBORMarketModel!$J$15,[1]!obMake("","String","EUR"),[1]!obcall("SensitivityMode",$B$7&amp;"$SensitivityMode","valueOf",[1]!obMake("","String",F$37)),$B$27:$D$27),"getAverage")),"")</f>
        <v/>
      </c>
      <c r="G165" s="74" t="str">
        <f>IF($C$32,[1]!obget([1]!obcall("",$C165,"getQuantile",[1]!obMake("","double",G$37))),"")</f>
        <v/>
      </c>
      <c r="H165" s="74" t="str">
        <f>IF($C$32,[1]!obget([1]!obcall("",$C165,"getQuantile",[1]!obMake("","double",H$37))),"")</f>
        <v/>
      </c>
      <c r="I165" s="74" t="str">
        <f>IF($C$32,[1]!obget([1]!obcall("",$C165,"get",[1]!obMake("","int",COLUMN()))),"")</f>
        <v/>
      </c>
      <c r="J165" s="61" t="str">
        <f>IF($C$32,[1]!obget([1]!obcall("",$C165,"get",[1]!obMake("","int",COLUMN()))),"")</f>
        <v/>
      </c>
      <c r="K165" s="61" t="str">
        <f>IF($C$32,[1]!obget([1]!obcall("",$C165,"get",[1]!obMake("","int",COLUMN()))),"")</f>
        <v/>
      </c>
      <c r="L165" s="61" t="str">
        <f>IF($C$32,[1]!obget([1]!obcall("",$C165,"get",[1]!obMake("","int",COLUMN()))),"")</f>
        <v/>
      </c>
      <c r="M165" s="61" t="str">
        <f>IF($C$32,[1]!obget([1]!obcall("",$C165,"get",[1]!obMake("","int",COLUMN()))),"")</f>
        <v/>
      </c>
      <c r="N165" s="61" t="str">
        <f>IF($C$32,[1]!obget([1]!obcall("",$C165,"get",[1]!obMake("","int",COLUMN()))),"")</f>
        <v/>
      </c>
      <c r="O165" s="61" t="str">
        <f>IF($C$32,[1]!obget([1]!obcall("",$C165,"get",[1]!obMake("","int",COLUMN()))),"")</f>
        <v/>
      </c>
      <c r="P165" s="61" t="str">
        <f>IF($C$32,[1]!obget([1]!obcall("",$C165,"get",[1]!obMake("","int",COLUMN()))),"")</f>
        <v/>
      </c>
      <c r="Q165" s="61" t="str">
        <f>IF($C$32,[1]!obget([1]!obcall("",$C165,"get",[1]!obMake("","int",COLUMN()))),"")</f>
        <v/>
      </c>
      <c r="R165" s="61" t="str">
        <f>IF($C$32,[1]!obget([1]!obcall("",$C165,"get",[1]!obMake("","int",COLUMN()))),"")</f>
        <v/>
      </c>
      <c r="S165" s="61" t="str">
        <f>IF($C$32,[1]!obget([1]!obcall("",$C165,"get",[1]!obMake("","int",COLUMN()))),"")</f>
        <v/>
      </c>
      <c r="T165" s="50"/>
      <c r="U165" s="50"/>
      <c r="V165" s="50"/>
      <c r="W165" s="50"/>
      <c r="X165" s="50"/>
      <c r="AH165" s="36"/>
      <c r="AI165" s="36"/>
      <c r="IW165" s="50"/>
      <c r="IX165" s="50"/>
    </row>
    <row r="166" spans="1:258" ht="11.85" customHeight="1" x14ac:dyDescent="0.3">
      <c r="A166" s="50" t="str">
        <f t="shared" si="5"/>
        <v/>
      </c>
      <c r="B166" s="50" t="str">
        <f t="shared" si="6"/>
        <v/>
      </c>
      <c r="C166" s="50" t="str">
        <f>IF($C$32,[1]!obMake("RVSwaption"&amp;ROW(),obLibs&amp;"net.finmath.montecarlo.RandomVariable",[1]!obcall("",$C$23,"getInitialMargin",[1]!obMake("","double",$B166),LIBORMarketModel!$J$15,[1]!obMake("","String","EUR"),[1]!obcall("SensitivityMode",$B$7&amp;"$SensitivityMode","valueOf",[1]!obMake("","String",$D$37)),$B$27:$D$27)),"")</f>
        <v/>
      </c>
      <c r="D166" s="94" t="str">
        <f>IF($C$32,[1]!obget([1]!obcall("",$C166,"getAverage")),"")</f>
        <v/>
      </c>
      <c r="E166" s="72" t="str">
        <f>IF(AND($C$31,$F$28&gt;=$B166),[1]!obget([1]!obcall("",[1]!obcall("",$C$23,"getInitialMargin",[1]!obMake("","double",$B166),LIBORMarketModel!$J$15,[1]!obMake("","String","EUR"),[1]!obcall("SensitivityMode",$B$7&amp;"$SensitivityMode","valueOf",[1]!obMake("","String",E$37)),$B$27:$D$27),"getAverage")),"")</f>
        <v/>
      </c>
      <c r="F166" s="72" t="str">
        <f>IF(AND($C$30,$F$28&gt;=$B166),[1]!obget([1]!obcall("",[1]!obcall("",$C$23,"getInitialMargin",[1]!obMake("","double",$B166),LIBORMarketModel!$J$15,[1]!obMake("","String","EUR"),[1]!obcall("SensitivityMode",$B$7&amp;"$SensitivityMode","valueOf",[1]!obMake("","String",F$37)),$B$27:$D$27),"getAverage")),"")</f>
        <v/>
      </c>
      <c r="G166" s="74" t="str">
        <f>IF($C$32,[1]!obget([1]!obcall("",$C166,"getQuantile",[1]!obMake("","double",G$37))),"")</f>
        <v/>
      </c>
      <c r="H166" s="74" t="str">
        <f>IF($C$32,[1]!obget([1]!obcall("",$C166,"getQuantile",[1]!obMake("","double",H$37))),"")</f>
        <v/>
      </c>
      <c r="I166" s="74" t="str">
        <f>IF($C$32,[1]!obget([1]!obcall("",$C166,"get",[1]!obMake("","int",COLUMN()))),"")</f>
        <v/>
      </c>
      <c r="J166" s="61" t="str">
        <f>IF($C$32,[1]!obget([1]!obcall("",$C166,"get",[1]!obMake("","int",COLUMN()))),"")</f>
        <v/>
      </c>
      <c r="K166" s="61" t="str">
        <f>IF($C$32,[1]!obget([1]!obcall("",$C166,"get",[1]!obMake("","int",COLUMN()))),"")</f>
        <v/>
      </c>
      <c r="L166" s="61" t="str">
        <f>IF($C$32,[1]!obget([1]!obcall("",$C166,"get",[1]!obMake("","int",COLUMN()))),"")</f>
        <v/>
      </c>
      <c r="M166" s="61" t="str">
        <f>IF($C$32,[1]!obget([1]!obcall("",$C166,"get",[1]!obMake("","int",COLUMN()))),"")</f>
        <v/>
      </c>
      <c r="N166" s="61" t="str">
        <f>IF($C$32,[1]!obget([1]!obcall("",$C166,"get",[1]!obMake("","int",COLUMN()))),"")</f>
        <v/>
      </c>
      <c r="O166" s="61" t="str">
        <f>IF($C$32,[1]!obget([1]!obcall("",$C166,"get",[1]!obMake("","int",COLUMN()))),"")</f>
        <v/>
      </c>
      <c r="P166" s="61" t="str">
        <f>IF($C$32,[1]!obget([1]!obcall("",$C166,"get",[1]!obMake("","int",COLUMN()))),"")</f>
        <v/>
      </c>
      <c r="Q166" s="61" t="str">
        <f>IF($C$32,[1]!obget([1]!obcall("",$C166,"get",[1]!obMake("","int",COLUMN()))),"")</f>
        <v/>
      </c>
      <c r="R166" s="61" t="str">
        <f>IF($C$32,[1]!obget([1]!obcall("",$C166,"get",[1]!obMake("","int",COLUMN()))),"")</f>
        <v/>
      </c>
      <c r="S166" s="61" t="str">
        <f>IF($C$32,[1]!obget([1]!obcall("",$C166,"get",[1]!obMake("","int",COLUMN()))),"")</f>
        <v/>
      </c>
      <c r="T166" s="50"/>
      <c r="U166" s="50"/>
      <c r="V166" s="50"/>
      <c r="W166" s="50"/>
      <c r="X166" s="50"/>
      <c r="AH166" s="36"/>
      <c r="AI166" s="36"/>
      <c r="IW166" s="50"/>
      <c r="IX166" s="50"/>
    </row>
    <row r="167" spans="1:258" ht="11.85" customHeight="1" x14ac:dyDescent="0.3">
      <c r="A167" s="50" t="str">
        <f t="shared" ref="A167:A230" si="7">IF(OR($C$32,$C$30,$C$31),IF(MOD((ROW(A167)-ROW($A$38))*$E$28,$F$28/5)&lt;0.0001,(ROW(A167)-ROW($A$38))*$E$28,""),"")</f>
        <v/>
      </c>
      <c r="B167" s="50" t="str">
        <f t="shared" si="6"/>
        <v/>
      </c>
      <c r="C167" s="50" t="str">
        <f>IF($C$32,[1]!obMake("RVSwaption"&amp;ROW(),obLibs&amp;"net.finmath.montecarlo.RandomVariable",[1]!obcall("",$C$23,"getInitialMargin",[1]!obMake("","double",$B167),LIBORMarketModel!$J$15,[1]!obMake("","String","EUR"),[1]!obcall("SensitivityMode",$B$7&amp;"$SensitivityMode","valueOf",[1]!obMake("","String",$D$37)),$B$27:$D$27)),"")</f>
        <v/>
      </c>
      <c r="D167" s="94" t="str">
        <f>IF($C$32,[1]!obget([1]!obcall("",$C167,"getAverage")),"")</f>
        <v/>
      </c>
      <c r="E167" s="72" t="str">
        <f>IF(AND($C$31,$F$28&gt;=$B167),[1]!obget([1]!obcall("",[1]!obcall("",$C$23,"getInitialMargin",[1]!obMake("","double",$B167),LIBORMarketModel!$J$15,[1]!obMake("","String","EUR"),[1]!obcall("SensitivityMode",$B$7&amp;"$SensitivityMode","valueOf",[1]!obMake("","String",E$37)),$B$27:$D$27),"getAverage")),"")</f>
        <v/>
      </c>
      <c r="F167" s="72" t="str">
        <f>IF(AND($C$30,$F$28&gt;=$B167),[1]!obget([1]!obcall("",[1]!obcall("",$C$23,"getInitialMargin",[1]!obMake("","double",$B167),LIBORMarketModel!$J$15,[1]!obMake("","String","EUR"),[1]!obcall("SensitivityMode",$B$7&amp;"$SensitivityMode","valueOf",[1]!obMake("","String",F$37)),$B$27:$D$27),"getAverage")),"")</f>
        <v/>
      </c>
      <c r="G167" s="74" t="str">
        <f>IF($C$32,[1]!obget([1]!obcall("",$C167,"getQuantile",[1]!obMake("","double",G$37))),"")</f>
        <v/>
      </c>
      <c r="H167" s="74" t="str">
        <f>IF($C$32,[1]!obget([1]!obcall("",$C167,"getQuantile",[1]!obMake("","double",H$37))),"")</f>
        <v/>
      </c>
      <c r="I167" s="74" t="str">
        <f>IF($C$32,[1]!obget([1]!obcall("",$C167,"get",[1]!obMake("","int",COLUMN()))),"")</f>
        <v/>
      </c>
      <c r="J167" s="61" t="str">
        <f>IF($C$32,[1]!obget([1]!obcall("",$C167,"get",[1]!obMake("","int",COLUMN()))),"")</f>
        <v/>
      </c>
      <c r="K167" s="61" t="str">
        <f>IF($C$32,[1]!obget([1]!obcall("",$C167,"get",[1]!obMake("","int",COLUMN()))),"")</f>
        <v/>
      </c>
      <c r="L167" s="61" t="str">
        <f>IF($C$32,[1]!obget([1]!obcall("",$C167,"get",[1]!obMake("","int",COLUMN()))),"")</f>
        <v/>
      </c>
      <c r="M167" s="61" t="str">
        <f>IF($C$32,[1]!obget([1]!obcall("",$C167,"get",[1]!obMake("","int",COLUMN()))),"")</f>
        <v/>
      </c>
      <c r="N167" s="61" t="str">
        <f>IF($C$32,[1]!obget([1]!obcall("",$C167,"get",[1]!obMake("","int",COLUMN()))),"")</f>
        <v/>
      </c>
      <c r="O167" s="61" t="str">
        <f>IF($C$32,[1]!obget([1]!obcall("",$C167,"get",[1]!obMake("","int",COLUMN()))),"")</f>
        <v/>
      </c>
      <c r="P167" s="61" t="str">
        <f>IF($C$32,[1]!obget([1]!obcall("",$C167,"get",[1]!obMake("","int",COLUMN()))),"")</f>
        <v/>
      </c>
      <c r="Q167" s="61" t="str">
        <f>IF($C$32,[1]!obget([1]!obcall("",$C167,"get",[1]!obMake("","int",COLUMN()))),"")</f>
        <v/>
      </c>
      <c r="R167" s="61" t="str">
        <f>IF($C$32,[1]!obget([1]!obcall("",$C167,"get",[1]!obMake("","int",COLUMN()))),"")</f>
        <v/>
      </c>
      <c r="S167" s="61" t="str">
        <f>IF($C$32,[1]!obget([1]!obcall("",$C167,"get",[1]!obMake("","int",COLUMN()))),"")</f>
        <v/>
      </c>
      <c r="T167" s="50"/>
      <c r="U167" s="50"/>
      <c r="V167" s="50"/>
      <c r="W167" s="50"/>
      <c r="X167" s="50"/>
      <c r="AH167" s="36"/>
      <c r="AI167" s="36"/>
      <c r="IW167" s="50"/>
      <c r="IX167" s="50"/>
    </row>
    <row r="168" spans="1:258" ht="11.85" customHeight="1" x14ac:dyDescent="0.3">
      <c r="A168" s="50" t="str">
        <f t="shared" si="7"/>
        <v/>
      </c>
      <c r="B168" s="50" t="str">
        <f t="shared" ref="B168:B231" si="8">IF(IF(OR($C$32,$C$31,$C$30),(ROW(A170)-ROW($A$40))*$E$28,"")&lt;=$F$28,IF(OR($C$32,$C$31,$C$30),(ROW(A170)-ROW($A$40))*$E$28,""),"")</f>
        <v/>
      </c>
      <c r="C168" s="50" t="str">
        <f>IF($C$32,[1]!obMake("RVSwaption"&amp;ROW(),obLibs&amp;"net.finmath.montecarlo.RandomVariable",[1]!obcall("",$C$23,"getInitialMargin",[1]!obMake("","double",$B168),LIBORMarketModel!$J$15,[1]!obMake("","String","EUR"),[1]!obcall("SensitivityMode",$B$7&amp;"$SensitivityMode","valueOf",[1]!obMake("","String",$D$37)),$B$27:$D$27)),"")</f>
        <v/>
      </c>
      <c r="D168" s="94" t="str">
        <f>IF($C$32,[1]!obget([1]!obcall("",$C168,"getAverage")),"")</f>
        <v/>
      </c>
      <c r="E168" s="72" t="str">
        <f>IF(AND($C$31,$F$28&gt;=$B168),[1]!obget([1]!obcall("",[1]!obcall("",$C$23,"getInitialMargin",[1]!obMake("","double",$B168),LIBORMarketModel!$J$15,[1]!obMake("","String","EUR"),[1]!obcall("SensitivityMode",$B$7&amp;"$SensitivityMode","valueOf",[1]!obMake("","String",E$37)),$B$27:$D$27),"getAverage")),"")</f>
        <v/>
      </c>
      <c r="F168" s="72" t="str">
        <f>IF(AND($C$30,$F$28&gt;=$B168),[1]!obget([1]!obcall("",[1]!obcall("",$C$23,"getInitialMargin",[1]!obMake("","double",$B168),LIBORMarketModel!$J$15,[1]!obMake("","String","EUR"),[1]!obcall("SensitivityMode",$B$7&amp;"$SensitivityMode","valueOf",[1]!obMake("","String",F$37)),$B$27:$D$27),"getAverage")),"")</f>
        <v/>
      </c>
      <c r="G168" s="74" t="str">
        <f>IF($C$32,[1]!obget([1]!obcall("",$C168,"getQuantile",[1]!obMake("","double",G$37))),"")</f>
        <v/>
      </c>
      <c r="H168" s="74" t="str">
        <f>IF($C$32,[1]!obget([1]!obcall("",$C168,"getQuantile",[1]!obMake("","double",H$37))),"")</f>
        <v/>
      </c>
      <c r="I168" s="74" t="str">
        <f>IF($C$32,[1]!obget([1]!obcall("",$C168,"get",[1]!obMake("","int",COLUMN()))),"")</f>
        <v/>
      </c>
      <c r="J168" s="61" t="str">
        <f>IF($C$32,[1]!obget([1]!obcall("",$C168,"get",[1]!obMake("","int",COLUMN()))),"")</f>
        <v/>
      </c>
      <c r="K168" s="61" t="str">
        <f>IF($C$32,[1]!obget([1]!obcall("",$C168,"get",[1]!obMake("","int",COLUMN()))),"")</f>
        <v/>
      </c>
      <c r="L168" s="61" t="str">
        <f>IF($C$32,[1]!obget([1]!obcall("",$C168,"get",[1]!obMake("","int",COLUMN()))),"")</f>
        <v/>
      </c>
      <c r="M168" s="61" t="str">
        <f>IF($C$32,[1]!obget([1]!obcall("",$C168,"get",[1]!obMake("","int",COLUMN()))),"")</f>
        <v/>
      </c>
      <c r="N168" s="61" t="str">
        <f>IF($C$32,[1]!obget([1]!obcall("",$C168,"get",[1]!obMake("","int",COLUMN()))),"")</f>
        <v/>
      </c>
      <c r="O168" s="61" t="str">
        <f>IF($C$32,[1]!obget([1]!obcall("",$C168,"get",[1]!obMake("","int",COLUMN()))),"")</f>
        <v/>
      </c>
      <c r="P168" s="61" t="str">
        <f>IF($C$32,[1]!obget([1]!obcall("",$C168,"get",[1]!obMake("","int",COLUMN()))),"")</f>
        <v/>
      </c>
      <c r="Q168" s="61" t="str">
        <f>IF($C$32,[1]!obget([1]!obcall("",$C168,"get",[1]!obMake("","int",COLUMN()))),"")</f>
        <v/>
      </c>
      <c r="R168" s="61" t="str">
        <f>IF($C$32,[1]!obget([1]!obcall("",$C168,"get",[1]!obMake("","int",COLUMN()))),"")</f>
        <v/>
      </c>
      <c r="S168" s="61" t="str">
        <f>IF($C$32,[1]!obget([1]!obcall("",$C168,"get",[1]!obMake("","int",COLUMN()))),"")</f>
        <v/>
      </c>
      <c r="T168" s="50"/>
      <c r="U168" s="50"/>
      <c r="V168" s="50"/>
      <c r="W168" s="50"/>
      <c r="X168" s="50"/>
      <c r="AH168" s="36"/>
      <c r="AI168" s="36"/>
      <c r="IW168" s="50"/>
      <c r="IX168" s="50"/>
    </row>
    <row r="169" spans="1:258" ht="11.85" customHeight="1" x14ac:dyDescent="0.3">
      <c r="A169" s="50" t="str">
        <f t="shared" si="7"/>
        <v/>
      </c>
      <c r="B169" s="50" t="str">
        <f t="shared" si="8"/>
        <v/>
      </c>
      <c r="C169" s="50" t="str">
        <f>IF($C$32,[1]!obMake("RVSwaption"&amp;ROW(),obLibs&amp;"net.finmath.montecarlo.RandomVariable",[1]!obcall("",$C$23,"getInitialMargin",[1]!obMake("","double",$B169),LIBORMarketModel!$J$15,[1]!obMake("","String","EUR"),[1]!obcall("SensitivityMode",$B$7&amp;"$SensitivityMode","valueOf",[1]!obMake("","String",$D$37)),$B$27:$D$27)),"")</f>
        <v/>
      </c>
      <c r="D169" s="94" t="str">
        <f>IF($C$32,[1]!obget([1]!obcall("",$C169,"getAverage")),"")</f>
        <v/>
      </c>
      <c r="E169" s="72" t="str">
        <f>IF(AND($C$31,$F$28&gt;=$B169),[1]!obget([1]!obcall("",[1]!obcall("",$C$23,"getInitialMargin",[1]!obMake("","double",$B169),LIBORMarketModel!$J$15,[1]!obMake("","String","EUR"),[1]!obcall("SensitivityMode",$B$7&amp;"$SensitivityMode","valueOf",[1]!obMake("","String",E$37)),$B$27:$D$27),"getAverage")),"")</f>
        <v/>
      </c>
      <c r="F169" s="72" t="str">
        <f>IF(AND($C$30,$F$28&gt;=$B169),[1]!obget([1]!obcall("",[1]!obcall("",$C$23,"getInitialMargin",[1]!obMake("","double",$B169),LIBORMarketModel!$J$15,[1]!obMake("","String","EUR"),[1]!obcall("SensitivityMode",$B$7&amp;"$SensitivityMode","valueOf",[1]!obMake("","String",F$37)),$B$27:$D$27),"getAverage")),"")</f>
        <v/>
      </c>
      <c r="G169" s="74" t="str">
        <f>IF($C$32,[1]!obget([1]!obcall("",$C169,"getQuantile",[1]!obMake("","double",G$37))),"")</f>
        <v/>
      </c>
      <c r="H169" s="74" t="str">
        <f>IF($C$32,[1]!obget([1]!obcall("",$C169,"getQuantile",[1]!obMake("","double",H$37))),"")</f>
        <v/>
      </c>
      <c r="I169" s="74" t="str">
        <f>IF($C$32,[1]!obget([1]!obcall("",$C169,"get",[1]!obMake("","int",COLUMN()))),"")</f>
        <v/>
      </c>
      <c r="J169" s="61" t="str">
        <f>IF($C$32,[1]!obget([1]!obcall("",$C169,"get",[1]!obMake("","int",COLUMN()))),"")</f>
        <v/>
      </c>
      <c r="K169" s="61" t="str">
        <f>IF($C$32,[1]!obget([1]!obcall("",$C169,"get",[1]!obMake("","int",COLUMN()))),"")</f>
        <v/>
      </c>
      <c r="L169" s="61" t="str">
        <f>IF($C$32,[1]!obget([1]!obcall("",$C169,"get",[1]!obMake("","int",COLUMN()))),"")</f>
        <v/>
      </c>
      <c r="M169" s="61" t="str">
        <f>IF($C$32,[1]!obget([1]!obcall("",$C169,"get",[1]!obMake("","int",COLUMN()))),"")</f>
        <v/>
      </c>
      <c r="N169" s="61" t="str">
        <f>IF($C$32,[1]!obget([1]!obcall("",$C169,"get",[1]!obMake("","int",COLUMN()))),"")</f>
        <v/>
      </c>
      <c r="O169" s="61" t="str">
        <f>IF($C$32,[1]!obget([1]!obcall("",$C169,"get",[1]!obMake("","int",COLUMN()))),"")</f>
        <v/>
      </c>
      <c r="P169" s="61" t="str">
        <f>IF($C$32,[1]!obget([1]!obcall("",$C169,"get",[1]!obMake("","int",COLUMN()))),"")</f>
        <v/>
      </c>
      <c r="Q169" s="61" t="str">
        <f>IF($C$32,[1]!obget([1]!obcall("",$C169,"get",[1]!obMake("","int",COLUMN()))),"")</f>
        <v/>
      </c>
      <c r="R169" s="61" t="str">
        <f>IF($C$32,[1]!obget([1]!obcall("",$C169,"get",[1]!obMake("","int",COLUMN()))),"")</f>
        <v/>
      </c>
      <c r="S169" s="61" t="str">
        <f>IF($C$32,[1]!obget([1]!obcall("",$C169,"get",[1]!obMake("","int",COLUMN()))),"")</f>
        <v/>
      </c>
      <c r="T169" s="50"/>
      <c r="U169" s="50"/>
      <c r="V169" s="50"/>
      <c r="W169" s="50"/>
      <c r="X169" s="50"/>
      <c r="AH169" s="36"/>
      <c r="AI169" s="36"/>
      <c r="IW169" s="50"/>
      <c r="IX169" s="50"/>
    </row>
    <row r="170" spans="1:258" ht="11.85" customHeight="1" x14ac:dyDescent="0.3">
      <c r="A170" s="50" t="str">
        <f t="shared" si="7"/>
        <v/>
      </c>
      <c r="B170" s="50" t="str">
        <f t="shared" si="8"/>
        <v/>
      </c>
      <c r="C170" s="50" t="str">
        <f>IF($C$32,[1]!obMake("RVSwaption"&amp;ROW(),obLibs&amp;"net.finmath.montecarlo.RandomVariable",[1]!obcall("",$C$23,"getInitialMargin",[1]!obMake("","double",$B170),LIBORMarketModel!$J$15,[1]!obMake("","String","EUR"),[1]!obcall("SensitivityMode",$B$7&amp;"$SensitivityMode","valueOf",[1]!obMake("","String",$D$37)),$B$27:$D$27)),"")</f>
        <v/>
      </c>
      <c r="D170" s="94" t="str">
        <f>IF($C$32,[1]!obget([1]!obcall("",$C170,"getAverage")),"")</f>
        <v/>
      </c>
      <c r="E170" s="72" t="str">
        <f>IF(AND($C$31,$F$28&gt;=$B170),[1]!obget([1]!obcall("",[1]!obcall("",$C$23,"getInitialMargin",[1]!obMake("","double",$B170),LIBORMarketModel!$J$15,[1]!obMake("","String","EUR"),[1]!obcall("SensitivityMode",$B$7&amp;"$SensitivityMode","valueOf",[1]!obMake("","String",E$37)),$B$27:$D$27),"getAverage")),"")</f>
        <v/>
      </c>
      <c r="F170" s="72" t="str">
        <f>IF(AND($C$30,$F$28&gt;=$B170),[1]!obget([1]!obcall("",[1]!obcall("",$C$23,"getInitialMargin",[1]!obMake("","double",$B170),LIBORMarketModel!$J$15,[1]!obMake("","String","EUR"),[1]!obcall("SensitivityMode",$B$7&amp;"$SensitivityMode","valueOf",[1]!obMake("","String",F$37)),$B$27:$D$27),"getAverage")),"")</f>
        <v/>
      </c>
      <c r="G170" s="74" t="str">
        <f>IF($C$32,[1]!obget([1]!obcall("",$C170,"getQuantile",[1]!obMake("","double",G$37))),"")</f>
        <v/>
      </c>
      <c r="H170" s="74" t="str">
        <f>IF($C$32,[1]!obget([1]!obcall("",$C170,"getQuantile",[1]!obMake("","double",H$37))),"")</f>
        <v/>
      </c>
      <c r="I170" s="74" t="str">
        <f>IF($C$32,[1]!obget([1]!obcall("",$C170,"get",[1]!obMake("","int",COLUMN()))),"")</f>
        <v/>
      </c>
      <c r="J170" s="61" t="str">
        <f>IF($C$32,[1]!obget([1]!obcall("",$C170,"get",[1]!obMake("","int",COLUMN()))),"")</f>
        <v/>
      </c>
      <c r="K170" s="61" t="str">
        <f>IF($C$32,[1]!obget([1]!obcall("",$C170,"get",[1]!obMake("","int",COLUMN()))),"")</f>
        <v/>
      </c>
      <c r="L170" s="61" t="str">
        <f>IF($C$32,[1]!obget([1]!obcall("",$C170,"get",[1]!obMake("","int",COLUMN()))),"")</f>
        <v/>
      </c>
      <c r="M170" s="61" t="str">
        <f>IF($C$32,[1]!obget([1]!obcall("",$C170,"get",[1]!obMake("","int",COLUMN()))),"")</f>
        <v/>
      </c>
      <c r="N170" s="61" t="str">
        <f>IF($C$32,[1]!obget([1]!obcall("",$C170,"get",[1]!obMake("","int",COLUMN()))),"")</f>
        <v/>
      </c>
      <c r="O170" s="61" t="str">
        <f>IF($C$32,[1]!obget([1]!obcall("",$C170,"get",[1]!obMake("","int",COLUMN()))),"")</f>
        <v/>
      </c>
      <c r="P170" s="61" t="str">
        <f>IF($C$32,[1]!obget([1]!obcall("",$C170,"get",[1]!obMake("","int",COLUMN()))),"")</f>
        <v/>
      </c>
      <c r="Q170" s="61" t="str">
        <f>IF($C$32,[1]!obget([1]!obcall("",$C170,"get",[1]!obMake("","int",COLUMN()))),"")</f>
        <v/>
      </c>
      <c r="R170" s="61" t="str">
        <f>IF($C$32,[1]!obget([1]!obcall("",$C170,"get",[1]!obMake("","int",COLUMN()))),"")</f>
        <v/>
      </c>
      <c r="S170" s="61" t="str">
        <f>IF($C$32,[1]!obget([1]!obcall("",$C170,"get",[1]!obMake("","int",COLUMN()))),"")</f>
        <v/>
      </c>
      <c r="T170" s="50"/>
      <c r="U170" s="50"/>
      <c r="V170" s="50"/>
      <c r="W170" s="50"/>
      <c r="X170" s="50"/>
      <c r="AH170" s="36"/>
      <c r="AI170" s="36"/>
      <c r="IW170" s="50"/>
      <c r="IX170" s="50"/>
    </row>
    <row r="171" spans="1:258" ht="11.85" customHeight="1" x14ac:dyDescent="0.3">
      <c r="A171" s="50" t="str">
        <f t="shared" si="7"/>
        <v/>
      </c>
      <c r="B171" s="50" t="str">
        <f t="shared" si="8"/>
        <v/>
      </c>
      <c r="C171" s="50" t="str">
        <f>IF($C$32,[1]!obMake("RVSwaption"&amp;ROW(),obLibs&amp;"net.finmath.montecarlo.RandomVariable",[1]!obcall("",$C$23,"getInitialMargin",[1]!obMake("","double",$B171),LIBORMarketModel!$J$15,[1]!obMake("","String","EUR"),[1]!obcall("SensitivityMode",$B$7&amp;"$SensitivityMode","valueOf",[1]!obMake("","String",$D$37)),$B$27:$D$27)),"")</f>
        <v/>
      </c>
      <c r="D171" s="94" t="str">
        <f>IF($C$32,[1]!obget([1]!obcall("",$C171,"getAverage")),"")</f>
        <v/>
      </c>
      <c r="E171" s="72" t="str">
        <f>IF(AND($C$31,$F$28&gt;=$B171),[1]!obget([1]!obcall("",[1]!obcall("",$C$23,"getInitialMargin",[1]!obMake("","double",$B171),LIBORMarketModel!$J$15,[1]!obMake("","String","EUR"),[1]!obcall("SensitivityMode",$B$7&amp;"$SensitivityMode","valueOf",[1]!obMake("","String",E$37)),$B$27:$D$27),"getAverage")),"")</f>
        <v/>
      </c>
      <c r="F171" s="72" t="str">
        <f>IF(AND($C$30,$F$28&gt;=$B171),[1]!obget([1]!obcall("",[1]!obcall("",$C$23,"getInitialMargin",[1]!obMake("","double",$B171),LIBORMarketModel!$J$15,[1]!obMake("","String","EUR"),[1]!obcall("SensitivityMode",$B$7&amp;"$SensitivityMode","valueOf",[1]!obMake("","String",F$37)),$B$27:$D$27),"getAverage")),"")</f>
        <v/>
      </c>
      <c r="G171" s="74" t="str">
        <f>IF($C$32,[1]!obget([1]!obcall("",$C171,"getQuantile",[1]!obMake("","double",G$37))),"")</f>
        <v/>
      </c>
      <c r="H171" s="74" t="str">
        <f>IF($C$32,[1]!obget([1]!obcall("",$C171,"getQuantile",[1]!obMake("","double",H$37))),"")</f>
        <v/>
      </c>
      <c r="I171" s="74" t="str">
        <f>IF($C$32,[1]!obget([1]!obcall("",$C171,"get",[1]!obMake("","int",COLUMN()))),"")</f>
        <v/>
      </c>
      <c r="J171" s="61" t="str">
        <f>IF($C$32,[1]!obget([1]!obcall("",$C171,"get",[1]!obMake("","int",COLUMN()))),"")</f>
        <v/>
      </c>
      <c r="K171" s="61" t="str">
        <f>IF($C$32,[1]!obget([1]!obcall("",$C171,"get",[1]!obMake("","int",COLUMN()))),"")</f>
        <v/>
      </c>
      <c r="L171" s="61" t="str">
        <f>IF($C$32,[1]!obget([1]!obcall("",$C171,"get",[1]!obMake("","int",COLUMN()))),"")</f>
        <v/>
      </c>
      <c r="M171" s="61" t="str">
        <f>IF($C$32,[1]!obget([1]!obcall("",$C171,"get",[1]!obMake("","int",COLUMN()))),"")</f>
        <v/>
      </c>
      <c r="N171" s="61" t="str">
        <f>IF($C$32,[1]!obget([1]!obcall("",$C171,"get",[1]!obMake("","int",COLUMN()))),"")</f>
        <v/>
      </c>
      <c r="O171" s="61" t="str">
        <f>IF($C$32,[1]!obget([1]!obcall("",$C171,"get",[1]!obMake("","int",COLUMN()))),"")</f>
        <v/>
      </c>
      <c r="P171" s="61" t="str">
        <f>IF($C$32,[1]!obget([1]!obcall("",$C171,"get",[1]!obMake("","int",COLUMN()))),"")</f>
        <v/>
      </c>
      <c r="Q171" s="61" t="str">
        <f>IF($C$32,[1]!obget([1]!obcall("",$C171,"get",[1]!obMake("","int",COLUMN()))),"")</f>
        <v/>
      </c>
      <c r="R171" s="61" t="str">
        <f>IF($C$32,[1]!obget([1]!obcall("",$C171,"get",[1]!obMake("","int",COLUMN()))),"")</f>
        <v/>
      </c>
      <c r="S171" s="61" t="str">
        <f>IF($C$32,[1]!obget([1]!obcall("",$C171,"get",[1]!obMake("","int",COLUMN()))),"")</f>
        <v/>
      </c>
      <c r="T171" s="50"/>
      <c r="U171" s="50"/>
      <c r="V171" s="50"/>
      <c r="W171" s="50"/>
      <c r="X171" s="50"/>
      <c r="AH171" s="36"/>
      <c r="AI171" s="36"/>
      <c r="IW171" s="50"/>
      <c r="IX171" s="50"/>
    </row>
    <row r="172" spans="1:258" ht="11.85" customHeight="1" x14ac:dyDescent="0.3">
      <c r="A172" s="50" t="str">
        <f t="shared" si="7"/>
        <v/>
      </c>
      <c r="B172" s="50" t="str">
        <f t="shared" si="8"/>
        <v/>
      </c>
      <c r="C172" s="50" t="str">
        <f>IF($C$32,[1]!obMake("RVSwaption"&amp;ROW(),obLibs&amp;"net.finmath.montecarlo.RandomVariable",[1]!obcall("",$C$23,"getInitialMargin",[1]!obMake("","double",$B172),LIBORMarketModel!$J$15,[1]!obMake("","String","EUR"),[1]!obcall("SensitivityMode",$B$7&amp;"$SensitivityMode","valueOf",[1]!obMake("","String",$D$37)),$B$27:$D$27)),"")</f>
        <v/>
      </c>
      <c r="D172" s="94" t="str">
        <f>IF($C$32,[1]!obget([1]!obcall("",$C172,"getAverage")),"")</f>
        <v/>
      </c>
      <c r="E172" s="72" t="str">
        <f>IF(AND($C$31,$F$28&gt;=$B172),[1]!obget([1]!obcall("",[1]!obcall("",$C$23,"getInitialMargin",[1]!obMake("","double",$B172),LIBORMarketModel!$J$15,[1]!obMake("","String","EUR"),[1]!obcall("SensitivityMode",$B$7&amp;"$SensitivityMode","valueOf",[1]!obMake("","String",E$37)),$B$27:$D$27),"getAverage")),"")</f>
        <v/>
      </c>
      <c r="F172" s="72" t="str">
        <f>IF(AND($C$30,$F$28&gt;=$B172),[1]!obget([1]!obcall("",[1]!obcall("",$C$23,"getInitialMargin",[1]!obMake("","double",$B172),LIBORMarketModel!$J$15,[1]!obMake("","String","EUR"),[1]!obcall("SensitivityMode",$B$7&amp;"$SensitivityMode","valueOf",[1]!obMake("","String",F$37)),$B$27:$D$27),"getAverage")),"")</f>
        <v/>
      </c>
      <c r="G172" s="74" t="str">
        <f>IF($C$32,[1]!obget([1]!obcall("",$C172,"getQuantile",[1]!obMake("","double",G$37))),"")</f>
        <v/>
      </c>
      <c r="H172" s="74" t="str">
        <f>IF($C$32,[1]!obget([1]!obcall("",$C172,"getQuantile",[1]!obMake("","double",H$37))),"")</f>
        <v/>
      </c>
      <c r="I172" s="74" t="str">
        <f>IF($C$32,[1]!obget([1]!obcall("",$C172,"get",[1]!obMake("","int",COLUMN()))),"")</f>
        <v/>
      </c>
      <c r="J172" s="61" t="str">
        <f>IF($C$32,[1]!obget([1]!obcall("",$C172,"get",[1]!obMake("","int",COLUMN()))),"")</f>
        <v/>
      </c>
      <c r="K172" s="61" t="str">
        <f>IF($C$32,[1]!obget([1]!obcall("",$C172,"get",[1]!obMake("","int",COLUMN()))),"")</f>
        <v/>
      </c>
      <c r="L172" s="61" t="str">
        <f>IF($C$32,[1]!obget([1]!obcall("",$C172,"get",[1]!obMake("","int",COLUMN()))),"")</f>
        <v/>
      </c>
      <c r="M172" s="61" t="str">
        <f>IF($C$32,[1]!obget([1]!obcall("",$C172,"get",[1]!obMake("","int",COLUMN()))),"")</f>
        <v/>
      </c>
      <c r="N172" s="61" t="str">
        <f>IF($C$32,[1]!obget([1]!obcall("",$C172,"get",[1]!obMake("","int",COLUMN()))),"")</f>
        <v/>
      </c>
      <c r="O172" s="61" t="str">
        <f>IF($C$32,[1]!obget([1]!obcall("",$C172,"get",[1]!obMake("","int",COLUMN()))),"")</f>
        <v/>
      </c>
      <c r="P172" s="61" t="str">
        <f>IF($C$32,[1]!obget([1]!obcall("",$C172,"get",[1]!obMake("","int",COLUMN()))),"")</f>
        <v/>
      </c>
      <c r="Q172" s="61" t="str">
        <f>IF($C$32,[1]!obget([1]!obcall("",$C172,"get",[1]!obMake("","int",COLUMN()))),"")</f>
        <v/>
      </c>
      <c r="R172" s="61" t="str">
        <f>IF($C$32,[1]!obget([1]!obcall("",$C172,"get",[1]!obMake("","int",COLUMN()))),"")</f>
        <v/>
      </c>
      <c r="S172" s="61" t="str">
        <f>IF($C$32,[1]!obget([1]!obcall("",$C172,"get",[1]!obMake("","int",COLUMN()))),"")</f>
        <v/>
      </c>
      <c r="T172" s="50"/>
      <c r="U172" s="50"/>
      <c r="V172" s="50"/>
      <c r="W172" s="50"/>
      <c r="X172" s="50"/>
      <c r="AH172" s="36"/>
      <c r="AI172" s="36"/>
      <c r="IW172" s="50"/>
      <c r="IX172" s="50"/>
    </row>
    <row r="173" spans="1:258" ht="11.85" customHeight="1" x14ac:dyDescent="0.3">
      <c r="A173" s="50" t="str">
        <f t="shared" si="7"/>
        <v/>
      </c>
      <c r="B173" s="50" t="str">
        <f t="shared" si="8"/>
        <v/>
      </c>
      <c r="C173" s="50" t="str">
        <f>IF($C$32,[1]!obMake("RVSwaption"&amp;ROW(),obLibs&amp;"net.finmath.montecarlo.RandomVariable",[1]!obcall("",$C$23,"getInitialMargin",[1]!obMake("","double",$B173),LIBORMarketModel!$J$15,[1]!obMake("","String","EUR"),[1]!obcall("SensitivityMode",$B$7&amp;"$SensitivityMode","valueOf",[1]!obMake("","String",$D$37)),$B$27:$D$27)),"")</f>
        <v/>
      </c>
      <c r="D173" s="94" t="str">
        <f>IF($C$32,[1]!obget([1]!obcall("",$C173,"getAverage")),"")</f>
        <v/>
      </c>
      <c r="E173" s="72" t="str">
        <f>IF(AND($C$31,$F$28&gt;=$B173),[1]!obget([1]!obcall("",[1]!obcall("",$C$23,"getInitialMargin",[1]!obMake("","double",$B173),LIBORMarketModel!$J$15,[1]!obMake("","String","EUR"),[1]!obcall("SensitivityMode",$B$7&amp;"$SensitivityMode","valueOf",[1]!obMake("","String",E$37)),$B$27:$D$27),"getAverage")),"")</f>
        <v/>
      </c>
      <c r="F173" s="72" t="str">
        <f>IF(AND($C$30,$F$28&gt;=$B173),[1]!obget([1]!obcall("",[1]!obcall("",$C$23,"getInitialMargin",[1]!obMake("","double",$B173),LIBORMarketModel!$J$15,[1]!obMake("","String","EUR"),[1]!obcall("SensitivityMode",$B$7&amp;"$SensitivityMode","valueOf",[1]!obMake("","String",F$37)),$B$27:$D$27),"getAverage")),"")</f>
        <v/>
      </c>
      <c r="G173" s="74" t="str">
        <f>IF($C$32,[1]!obget([1]!obcall("",$C173,"getQuantile",[1]!obMake("","double",G$37))),"")</f>
        <v/>
      </c>
      <c r="H173" s="74" t="str">
        <f>IF($C$32,[1]!obget([1]!obcall("",$C173,"getQuantile",[1]!obMake("","double",H$37))),"")</f>
        <v/>
      </c>
      <c r="I173" s="74" t="str">
        <f>IF($C$32,[1]!obget([1]!obcall("",$C173,"get",[1]!obMake("","int",COLUMN()))),"")</f>
        <v/>
      </c>
      <c r="J173" s="61" t="str">
        <f>IF($C$32,[1]!obget([1]!obcall("",$C173,"get",[1]!obMake("","int",COLUMN()))),"")</f>
        <v/>
      </c>
      <c r="K173" s="61" t="str">
        <f>IF($C$32,[1]!obget([1]!obcall("",$C173,"get",[1]!obMake("","int",COLUMN()))),"")</f>
        <v/>
      </c>
      <c r="L173" s="61" t="str">
        <f>IF($C$32,[1]!obget([1]!obcall("",$C173,"get",[1]!obMake("","int",COLUMN()))),"")</f>
        <v/>
      </c>
      <c r="M173" s="61" t="str">
        <f>IF($C$32,[1]!obget([1]!obcall("",$C173,"get",[1]!obMake("","int",COLUMN()))),"")</f>
        <v/>
      </c>
      <c r="N173" s="61" t="str">
        <f>IF($C$32,[1]!obget([1]!obcall("",$C173,"get",[1]!obMake("","int",COLUMN()))),"")</f>
        <v/>
      </c>
      <c r="O173" s="61" t="str">
        <f>IF($C$32,[1]!obget([1]!obcall("",$C173,"get",[1]!obMake("","int",COLUMN()))),"")</f>
        <v/>
      </c>
      <c r="P173" s="61" t="str">
        <f>IF($C$32,[1]!obget([1]!obcall("",$C173,"get",[1]!obMake("","int",COLUMN()))),"")</f>
        <v/>
      </c>
      <c r="Q173" s="61" t="str">
        <f>IF($C$32,[1]!obget([1]!obcall("",$C173,"get",[1]!obMake("","int",COLUMN()))),"")</f>
        <v/>
      </c>
      <c r="R173" s="61" t="str">
        <f>IF($C$32,[1]!obget([1]!obcall("",$C173,"get",[1]!obMake("","int",COLUMN()))),"")</f>
        <v/>
      </c>
      <c r="S173" s="61" t="str">
        <f>IF($C$32,[1]!obget([1]!obcall("",$C173,"get",[1]!obMake("","int",COLUMN()))),"")</f>
        <v/>
      </c>
      <c r="T173" s="50"/>
      <c r="U173" s="50"/>
      <c r="V173" s="50"/>
      <c r="W173" s="50"/>
      <c r="X173" s="50"/>
      <c r="AH173" s="36"/>
      <c r="AI173" s="36"/>
      <c r="IW173" s="50"/>
      <c r="IX173" s="50"/>
    </row>
    <row r="174" spans="1:258" ht="11.85" customHeight="1" x14ac:dyDescent="0.3">
      <c r="A174" s="50" t="str">
        <f t="shared" si="7"/>
        <v/>
      </c>
      <c r="B174" s="50" t="str">
        <f t="shared" si="8"/>
        <v/>
      </c>
      <c r="C174" s="50" t="str">
        <f>IF($C$32,[1]!obMake("RVSwaption"&amp;ROW(),obLibs&amp;"net.finmath.montecarlo.RandomVariable",[1]!obcall("",$C$23,"getInitialMargin",[1]!obMake("","double",$B174),LIBORMarketModel!$J$15,[1]!obMake("","String","EUR"),[1]!obcall("SensitivityMode",$B$7&amp;"$SensitivityMode","valueOf",[1]!obMake("","String",$D$37)),$B$27:$D$27)),"")</f>
        <v/>
      </c>
      <c r="D174" s="94" t="str">
        <f>IF($C$32,[1]!obget([1]!obcall("",$C174,"getAverage")),"")</f>
        <v/>
      </c>
      <c r="E174" s="72" t="str">
        <f>IF(AND($C$31,$F$28&gt;=$B174),[1]!obget([1]!obcall("",[1]!obcall("",$C$23,"getInitialMargin",[1]!obMake("","double",$B174),LIBORMarketModel!$J$15,[1]!obMake("","String","EUR"),[1]!obcall("SensitivityMode",$B$7&amp;"$SensitivityMode","valueOf",[1]!obMake("","String",E$37)),$B$27:$D$27),"getAverage")),"")</f>
        <v/>
      </c>
      <c r="F174" s="72" t="str">
        <f>IF(AND($C$30,$F$28&gt;=$B174),[1]!obget([1]!obcall("",[1]!obcall("",$C$23,"getInitialMargin",[1]!obMake("","double",$B174),LIBORMarketModel!$J$15,[1]!obMake("","String","EUR"),[1]!obcall("SensitivityMode",$B$7&amp;"$SensitivityMode","valueOf",[1]!obMake("","String",F$37)),$B$27:$D$27),"getAverage")),"")</f>
        <v/>
      </c>
      <c r="G174" s="74" t="str">
        <f>IF($C$32,[1]!obget([1]!obcall("",$C174,"getQuantile",[1]!obMake("","double",G$37))),"")</f>
        <v/>
      </c>
      <c r="H174" s="74" t="str">
        <f>IF($C$32,[1]!obget([1]!obcall("",$C174,"getQuantile",[1]!obMake("","double",H$37))),"")</f>
        <v/>
      </c>
      <c r="I174" s="74" t="str">
        <f>IF($C$32,[1]!obget([1]!obcall("",$C174,"get",[1]!obMake("","int",COLUMN()))),"")</f>
        <v/>
      </c>
      <c r="J174" s="61" t="str">
        <f>IF($C$32,[1]!obget([1]!obcall("",$C174,"get",[1]!obMake("","int",COLUMN()))),"")</f>
        <v/>
      </c>
      <c r="K174" s="61" t="str">
        <f>IF($C$32,[1]!obget([1]!obcall("",$C174,"get",[1]!obMake("","int",COLUMN()))),"")</f>
        <v/>
      </c>
      <c r="L174" s="61" t="str">
        <f>IF($C$32,[1]!obget([1]!obcall("",$C174,"get",[1]!obMake("","int",COLUMN()))),"")</f>
        <v/>
      </c>
      <c r="M174" s="61" t="str">
        <f>IF($C$32,[1]!obget([1]!obcall("",$C174,"get",[1]!obMake("","int",COLUMN()))),"")</f>
        <v/>
      </c>
      <c r="N174" s="61" t="str">
        <f>IF($C$32,[1]!obget([1]!obcall("",$C174,"get",[1]!obMake("","int",COLUMN()))),"")</f>
        <v/>
      </c>
      <c r="O174" s="61" t="str">
        <f>IF($C$32,[1]!obget([1]!obcall("",$C174,"get",[1]!obMake("","int",COLUMN()))),"")</f>
        <v/>
      </c>
      <c r="P174" s="61" t="str">
        <f>IF($C$32,[1]!obget([1]!obcall("",$C174,"get",[1]!obMake("","int",COLUMN()))),"")</f>
        <v/>
      </c>
      <c r="Q174" s="61" t="str">
        <f>IF($C$32,[1]!obget([1]!obcall("",$C174,"get",[1]!obMake("","int",COLUMN()))),"")</f>
        <v/>
      </c>
      <c r="R174" s="61" t="str">
        <f>IF($C$32,[1]!obget([1]!obcall("",$C174,"get",[1]!obMake("","int",COLUMN()))),"")</f>
        <v/>
      </c>
      <c r="S174" s="61" t="str">
        <f>IF($C$32,[1]!obget([1]!obcall("",$C174,"get",[1]!obMake("","int",COLUMN()))),"")</f>
        <v/>
      </c>
      <c r="T174" s="50"/>
      <c r="U174" s="50"/>
      <c r="V174" s="50"/>
      <c r="W174" s="50"/>
      <c r="X174" s="50"/>
      <c r="AH174" s="36"/>
      <c r="AI174" s="36"/>
      <c r="IW174" s="50"/>
      <c r="IX174" s="50"/>
    </row>
    <row r="175" spans="1:258" ht="11.85" customHeight="1" x14ac:dyDescent="0.3">
      <c r="A175" s="50" t="str">
        <f t="shared" si="7"/>
        <v/>
      </c>
      <c r="B175" s="50" t="str">
        <f t="shared" si="8"/>
        <v/>
      </c>
      <c r="C175" s="50" t="str">
        <f>IF($C$32,[1]!obMake("RVSwaption"&amp;ROW(),obLibs&amp;"net.finmath.montecarlo.RandomVariable",[1]!obcall("",$C$23,"getInitialMargin",[1]!obMake("","double",$B175),LIBORMarketModel!$J$15,[1]!obMake("","String","EUR"),[1]!obcall("SensitivityMode",$B$7&amp;"$SensitivityMode","valueOf",[1]!obMake("","String",$D$37)),$B$27:$D$27)),"")</f>
        <v/>
      </c>
      <c r="D175" s="94" t="str">
        <f>IF($C$32,[1]!obget([1]!obcall("",$C175,"getAverage")),"")</f>
        <v/>
      </c>
      <c r="E175" s="72" t="str">
        <f>IF(AND($C$31,$F$28&gt;=$B175),[1]!obget([1]!obcall("",[1]!obcall("",$C$23,"getInitialMargin",[1]!obMake("","double",$B175),LIBORMarketModel!$J$15,[1]!obMake("","String","EUR"),[1]!obcall("SensitivityMode",$B$7&amp;"$SensitivityMode","valueOf",[1]!obMake("","String",E$37)),$B$27:$D$27),"getAverage")),"")</f>
        <v/>
      </c>
      <c r="F175" s="72" t="str">
        <f>IF(AND($C$30,$F$28&gt;=$B175),[1]!obget([1]!obcall("",[1]!obcall("",$C$23,"getInitialMargin",[1]!obMake("","double",$B175),LIBORMarketModel!$J$15,[1]!obMake("","String","EUR"),[1]!obcall("SensitivityMode",$B$7&amp;"$SensitivityMode","valueOf",[1]!obMake("","String",F$37)),$B$27:$D$27),"getAverage")),"")</f>
        <v/>
      </c>
      <c r="G175" s="74" t="str">
        <f>IF($C$32,[1]!obget([1]!obcall("",$C175,"getQuantile",[1]!obMake("","double",G$37))),"")</f>
        <v/>
      </c>
      <c r="H175" s="74" t="str">
        <f>IF($C$32,[1]!obget([1]!obcall("",$C175,"getQuantile",[1]!obMake("","double",H$37))),"")</f>
        <v/>
      </c>
      <c r="I175" s="74" t="str">
        <f>IF($C$32,[1]!obget([1]!obcall("",$C175,"get",[1]!obMake("","int",COLUMN()))),"")</f>
        <v/>
      </c>
      <c r="J175" s="61" t="str">
        <f>IF($C$32,[1]!obget([1]!obcall("",$C175,"get",[1]!obMake("","int",COLUMN()))),"")</f>
        <v/>
      </c>
      <c r="K175" s="61" t="str">
        <f>IF($C$32,[1]!obget([1]!obcall("",$C175,"get",[1]!obMake("","int",COLUMN()))),"")</f>
        <v/>
      </c>
      <c r="L175" s="61" t="str">
        <f>IF($C$32,[1]!obget([1]!obcall("",$C175,"get",[1]!obMake("","int",COLUMN()))),"")</f>
        <v/>
      </c>
      <c r="M175" s="61" t="str">
        <f>IF($C$32,[1]!obget([1]!obcall("",$C175,"get",[1]!obMake("","int",COLUMN()))),"")</f>
        <v/>
      </c>
      <c r="N175" s="61" t="str">
        <f>IF($C$32,[1]!obget([1]!obcall("",$C175,"get",[1]!obMake("","int",COLUMN()))),"")</f>
        <v/>
      </c>
      <c r="O175" s="61" t="str">
        <f>IF($C$32,[1]!obget([1]!obcall("",$C175,"get",[1]!obMake("","int",COLUMN()))),"")</f>
        <v/>
      </c>
      <c r="P175" s="61" t="str">
        <f>IF($C$32,[1]!obget([1]!obcall("",$C175,"get",[1]!obMake("","int",COLUMN()))),"")</f>
        <v/>
      </c>
      <c r="Q175" s="61" t="str">
        <f>IF($C$32,[1]!obget([1]!obcall("",$C175,"get",[1]!obMake("","int",COLUMN()))),"")</f>
        <v/>
      </c>
      <c r="R175" s="61" t="str">
        <f>IF($C$32,[1]!obget([1]!obcall("",$C175,"get",[1]!obMake("","int",COLUMN()))),"")</f>
        <v/>
      </c>
      <c r="S175" s="61" t="str">
        <f>IF($C$32,[1]!obget([1]!obcall("",$C175,"get",[1]!obMake("","int",COLUMN()))),"")</f>
        <v/>
      </c>
      <c r="T175" s="50"/>
      <c r="U175" s="50"/>
      <c r="V175" s="50"/>
      <c r="W175" s="50"/>
      <c r="X175" s="50"/>
      <c r="AH175" s="36"/>
      <c r="AI175" s="36"/>
      <c r="IW175" s="50"/>
      <c r="IX175" s="50"/>
    </row>
    <row r="176" spans="1:258" ht="11.85" customHeight="1" x14ac:dyDescent="0.3">
      <c r="A176" s="50" t="str">
        <f t="shared" si="7"/>
        <v/>
      </c>
      <c r="B176" s="50" t="str">
        <f t="shared" si="8"/>
        <v/>
      </c>
      <c r="C176" s="50" t="str">
        <f>IF($C$32,[1]!obMake("RVSwaption"&amp;ROW(),obLibs&amp;"net.finmath.montecarlo.RandomVariable",[1]!obcall("",$C$23,"getInitialMargin",[1]!obMake("","double",$B176),LIBORMarketModel!$J$15,[1]!obMake("","String","EUR"),[1]!obcall("SensitivityMode",$B$7&amp;"$SensitivityMode","valueOf",[1]!obMake("","String",$D$37)),$B$27:$D$27)),"")</f>
        <v/>
      </c>
      <c r="D176" s="94" t="str">
        <f>IF($C$32,[1]!obget([1]!obcall("",$C176,"getAverage")),"")</f>
        <v/>
      </c>
      <c r="E176" s="72" t="str">
        <f>IF(AND($C$31,$F$28&gt;=$B176),[1]!obget([1]!obcall("",[1]!obcall("",$C$23,"getInitialMargin",[1]!obMake("","double",$B176),LIBORMarketModel!$J$15,[1]!obMake("","String","EUR"),[1]!obcall("SensitivityMode",$B$7&amp;"$SensitivityMode","valueOf",[1]!obMake("","String",E$37)),$B$27:$D$27),"getAverage")),"")</f>
        <v/>
      </c>
      <c r="F176" s="72" t="str">
        <f>IF(AND($C$30,$F$28&gt;=$B176),[1]!obget([1]!obcall("",[1]!obcall("",$C$23,"getInitialMargin",[1]!obMake("","double",$B176),LIBORMarketModel!$J$15,[1]!obMake("","String","EUR"),[1]!obcall("SensitivityMode",$B$7&amp;"$SensitivityMode","valueOf",[1]!obMake("","String",F$37)),$B$27:$D$27),"getAverage")),"")</f>
        <v/>
      </c>
      <c r="G176" s="74" t="str">
        <f>IF($C$32,[1]!obget([1]!obcall("",$C176,"getQuantile",[1]!obMake("","double",G$37))),"")</f>
        <v/>
      </c>
      <c r="H176" s="74" t="str">
        <f>IF($C$32,[1]!obget([1]!obcall("",$C176,"getQuantile",[1]!obMake("","double",H$37))),"")</f>
        <v/>
      </c>
      <c r="I176" s="74" t="str">
        <f>IF($C$32,[1]!obget([1]!obcall("",$C176,"get",[1]!obMake("","int",COLUMN()))),"")</f>
        <v/>
      </c>
      <c r="J176" s="61" t="str">
        <f>IF($C$32,[1]!obget([1]!obcall("",$C176,"get",[1]!obMake("","int",COLUMN()))),"")</f>
        <v/>
      </c>
      <c r="K176" s="61" t="str">
        <f>IF($C$32,[1]!obget([1]!obcall("",$C176,"get",[1]!obMake("","int",COLUMN()))),"")</f>
        <v/>
      </c>
      <c r="L176" s="61" t="str">
        <f>IF($C$32,[1]!obget([1]!obcall("",$C176,"get",[1]!obMake("","int",COLUMN()))),"")</f>
        <v/>
      </c>
      <c r="M176" s="61" t="str">
        <f>IF($C$32,[1]!obget([1]!obcall("",$C176,"get",[1]!obMake("","int",COLUMN()))),"")</f>
        <v/>
      </c>
      <c r="N176" s="61" t="str">
        <f>IF($C$32,[1]!obget([1]!obcall("",$C176,"get",[1]!obMake("","int",COLUMN()))),"")</f>
        <v/>
      </c>
      <c r="O176" s="61" t="str">
        <f>IF($C$32,[1]!obget([1]!obcall("",$C176,"get",[1]!obMake("","int",COLUMN()))),"")</f>
        <v/>
      </c>
      <c r="P176" s="61" t="str">
        <f>IF($C$32,[1]!obget([1]!obcall("",$C176,"get",[1]!obMake("","int",COLUMN()))),"")</f>
        <v/>
      </c>
      <c r="Q176" s="61" t="str">
        <f>IF($C$32,[1]!obget([1]!obcall("",$C176,"get",[1]!obMake("","int",COLUMN()))),"")</f>
        <v/>
      </c>
      <c r="R176" s="61" t="str">
        <f>IF($C$32,[1]!obget([1]!obcall("",$C176,"get",[1]!obMake("","int",COLUMN()))),"")</f>
        <v/>
      </c>
      <c r="S176" s="61" t="str">
        <f>IF($C$32,[1]!obget([1]!obcall("",$C176,"get",[1]!obMake("","int",COLUMN()))),"")</f>
        <v/>
      </c>
      <c r="T176" s="50"/>
      <c r="U176" s="50"/>
      <c r="V176" s="50"/>
      <c r="W176" s="50"/>
      <c r="X176" s="50"/>
      <c r="AH176" s="36"/>
      <c r="AI176" s="36"/>
      <c r="IW176" s="50"/>
      <c r="IX176" s="50"/>
    </row>
    <row r="177" spans="1:258" ht="11.85" customHeight="1" x14ac:dyDescent="0.3">
      <c r="A177" s="50" t="str">
        <f t="shared" si="7"/>
        <v/>
      </c>
      <c r="B177" s="50" t="str">
        <f t="shared" si="8"/>
        <v/>
      </c>
      <c r="C177" s="50" t="str">
        <f>IF($C$32,[1]!obMake("RVSwaption"&amp;ROW(),obLibs&amp;"net.finmath.montecarlo.RandomVariable",[1]!obcall("",$C$23,"getInitialMargin",[1]!obMake("","double",$B177),LIBORMarketModel!$J$15,[1]!obMake("","String","EUR"),[1]!obcall("SensitivityMode",$B$7&amp;"$SensitivityMode","valueOf",[1]!obMake("","String",$D$37)),$B$27:$D$27)),"")</f>
        <v/>
      </c>
      <c r="D177" s="94" t="str">
        <f>IF($C$32,[1]!obget([1]!obcall("",$C177,"getAverage")),"")</f>
        <v/>
      </c>
      <c r="E177" s="72" t="str">
        <f>IF(AND($C$31,$F$28&gt;=$B177),[1]!obget([1]!obcall("",[1]!obcall("",$C$23,"getInitialMargin",[1]!obMake("","double",$B177),LIBORMarketModel!$J$15,[1]!obMake("","String","EUR"),[1]!obcall("SensitivityMode",$B$7&amp;"$SensitivityMode","valueOf",[1]!obMake("","String",E$37)),$B$27:$D$27),"getAverage")),"")</f>
        <v/>
      </c>
      <c r="F177" s="72" t="str">
        <f>IF(AND($C$30,$F$28&gt;=$B177),[1]!obget([1]!obcall("",[1]!obcall("",$C$23,"getInitialMargin",[1]!obMake("","double",$B177),LIBORMarketModel!$J$15,[1]!obMake("","String","EUR"),[1]!obcall("SensitivityMode",$B$7&amp;"$SensitivityMode","valueOf",[1]!obMake("","String",F$37)),$B$27:$D$27),"getAverage")),"")</f>
        <v/>
      </c>
      <c r="G177" s="74" t="str">
        <f>IF($C$32,[1]!obget([1]!obcall("",$C177,"getQuantile",[1]!obMake("","double",G$37))),"")</f>
        <v/>
      </c>
      <c r="H177" s="74" t="str">
        <f>IF($C$32,[1]!obget([1]!obcall("",$C177,"getQuantile",[1]!obMake("","double",H$37))),"")</f>
        <v/>
      </c>
      <c r="I177" s="74" t="str">
        <f>IF($C$32,[1]!obget([1]!obcall("",$C177,"get",[1]!obMake("","int",COLUMN()))),"")</f>
        <v/>
      </c>
      <c r="J177" s="61" t="str">
        <f>IF($C$32,[1]!obget([1]!obcall("",$C177,"get",[1]!obMake("","int",COLUMN()))),"")</f>
        <v/>
      </c>
      <c r="K177" s="61" t="str">
        <f>IF($C$32,[1]!obget([1]!obcall("",$C177,"get",[1]!obMake("","int",COLUMN()))),"")</f>
        <v/>
      </c>
      <c r="L177" s="61" t="str">
        <f>IF($C$32,[1]!obget([1]!obcall("",$C177,"get",[1]!obMake("","int",COLUMN()))),"")</f>
        <v/>
      </c>
      <c r="M177" s="61" t="str">
        <f>IF($C$32,[1]!obget([1]!obcall("",$C177,"get",[1]!obMake("","int",COLUMN()))),"")</f>
        <v/>
      </c>
      <c r="N177" s="61" t="str">
        <f>IF($C$32,[1]!obget([1]!obcall("",$C177,"get",[1]!obMake("","int",COLUMN()))),"")</f>
        <v/>
      </c>
      <c r="O177" s="61" t="str">
        <f>IF($C$32,[1]!obget([1]!obcall("",$C177,"get",[1]!obMake("","int",COLUMN()))),"")</f>
        <v/>
      </c>
      <c r="P177" s="61" t="str">
        <f>IF($C$32,[1]!obget([1]!obcall("",$C177,"get",[1]!obMake("","int",COLUMN()))),"")</f>
        <v/>
      </c>
      <c r="Q177" s="61" t="str">
        <f>IF($C$32,[1]!obget([1]!obcall("",$C177,"get",[1]!obMake("","int",COLUMN()))),"")</f>
        <v/>
      </c>
      <c r="R177" s="61" t="str">
        <f>IF($C$32,[1]!obget([1]!obcall("",$C177,"get",[1]!obMake("","int",COLUMN()))),"")</f>
        <v/>
      </c>
      <c r="S177" s="61" t="str">
        <f>IF($C$32,[1]!obget([1]!obcall("",$C177,"get",[1]!obMake("","int",COLUMN()))),"")</f>
        <v/>
      </c>
      <c r="T177" s="50"/>
      <c r="U177" s="50"/>
      <c r="V177" s="50"/>
      <c r="W177" s="50"/>
      <c r="X177" s="50"/>
      <c r="AH177" s="36"/>
      <c r="AI177" s="36"/>
      <c r="IW177" s="50"/>
      <c r="IX177" s="50"/>
    </row>
    <row r="178" spans="1:258" ht="11.85" customHeight="1" x14ac:dyDescent="0.3">
      <c r="A178" s="50" t="str">
        <f t="shared" si="7"/>
        <v/>
      </c>
      <c r="B178" s="50" t="str">
        <f t="shared" si="8"/>
        <v/>
      </c>
      <c r="C178" s="50" t="str">
        <f>IF($C$32,[1]!obMake("RVSwaption"&amp;ROW(),obLibs&amp;"net.finmath.montecarlo.RandomVariable",[1]!obcall("",$C$23,"getInitialMargin",[1]!obMake("","double",$B178),LIBORMarketModel!$J$15,[1]!obMake("","String","EUR"),[1]!obcall("SensitivityMode",$B$7&amp;"$SensitivityMode","valueOf",[1]!obMake("","String",$D$37)),$B$27:$D$27)),"")</f>
        <v/>
      </c>
      <c r="D178" s="94" t="str">
        <f>IF($C$32,[1]!obget([1]!obcall("",$C178,"getAverage")),"")</f>
        <v/>
      </c>
      <c r="E178" s="72" t="str">
        <f>IF(AND($C$31,$F$28&gt;=$B178),[1]!obget([1]!obcall("",[1]!obcall("",$C$23,"getInitialMargin",[1]!obMake("","double",$B178),LIBORMarketModel!$J$15,[1]!obMake("","String","EUR"),[1]!obcall("SensitivityMode",$B$7&amp;"$SensitivityMode","valueOf",[1]!obMake("","String",E$37)),$B$27:$D$27),"getAverage")),"")</f>
        <v/>
      </c>
      <c r="F178" s="72" t="str">
        <f>IF(AND($C$30,$F$28&gt;=$B178),[1]!obget([1]!obcall("",[1]!obcall("",$C$23,"getInitialMargin",[1]!obMake("","double",$B178),LIBORMarketModel!$J$15,[1]!obMake("","String","EUR"),[1]!obcall("SensitivityMode",$B$7&amp;"$SensitivityMode","valueOf",[1]!obMake("","String",F$37)),$B$27:$D$27),"getAverage")),"")</f>
        <v/>
      </c>
      <c r="G178" s="74" t="str">
        <f>IF($C$32,[1]!obget([1]!obcall("",$C178,"getQuantile",[1]!obMake("","double",G$37))),"")</f>
        <v/>
      </c>
      <c r="H178" s="74" t="str">
        <f>IF($C$32,[1]!obget([1]!obcall("",$C178,"getQuantile",[1]!obMake("","double",H$37))),"")</f>
        <v/>
      </c>
      <c r="I178" s="74" t="str">
        <f>IF($C$32,[1]!obget([1]!obcall("",$C178,"get",[1]!obMake("","int",COLUMN()))),"")</f>
        <v/>
      </c>
      <c r="J178" s="61" t="str">
        <f>IF($C$32,[1]!obget([1]!obcall("",$C178,"get",[1]!obMake("","int",COLUMN()))),"")</f>
        <v/>
      </c>
      <c r="K178" s="61" t="str">
        <f>IF($C$32,[1]!obget([1]!obcall("",$C178,"get",[1]!obMake("","int",COLUMN()))),"")</f>
        <v/>
      </c>
      <c r="L178" s="61" t="str">
        <f>IF($C$32,[1]!obget([1]!obcall("",$C178,"get",[1]!obMake("","int",COLUMN()))),"")</f>
        <v/>
      </c>
      <c r="M178" s="61" t="str">
        <f>IF($C$32,[1]!obget([1]!obcall("",$C178,"get",[1]!obMake("","int",COLUMN()))),"")</f>
        <v/>
      </c>
      <c r="N178" s="61" t="str">
        <f>IF($C$32,[1]!obget([1]!obcall("",$C178,"get",[1]!obMake("","int",COLUMN()))),"")</f>
        <v/>
      </c>
      <c r="O178" s="61" t="str">
        <f>IF($C$32,[1]!obget([1]!obcall("",$C178,"get",[1]!obMake("","int",COLUMN()))),"")</f>
        <v/>
      </c>
      <c r="P178" s="61" t="str">
        <f>IF($C$32,[1]!obget([1]!obcall("",$C178,"get",[1]!obMake("","int",COLUMN()))),"")</f>
        <v/>
      </c>
      <c r="Q178" s="61" t="str">
        <f>IF($C$32,[1]!obget([1]!obcall("",$C178,"get",[1]!obMake("","int",COLUMN()))),"")</f>
        <v/>
      </c>
      <c r="R178" s="61" t="str">
        <f>IF($C$32,[1]!obget([1]!obcall("",$C178,"get",[1]!obMake("","int",COLUMN()))),"")</f>
        <v/>
      </c>
      <c r="S178" s="61" t="str">
        <f>IF($C$32,[1]!obget([1]!obcall("",$C178,"get",[1]!obMake("","int",COLUMN()))),"")</f>
        <v/>
      </c>
      <c r="T178" s="50"/>
      <c r="U178" s="50"/>
      <c r="V178" s="50"/>
      <c r="W178" s="50"/>
      <c r="X178" s="50"/>
      <c r="AH178" s="36"/>
      <c r="AI178" s="36"/>
      <c r="IW178" s="50"/>
      <c r="IX178" s="50"/>
    </row>
    <row r="179" spans="1:258" ht="11.85" customHeight="1" x14ac:dyDescent="0.3">
      <c r="A179" s="50" t="str">
        <f t="shared" si="7"/>
        <v/>
      </c>
      <c r="B179" s="50" t="str">
        <f t="shared" si="8"/>
        <v/>
      </c>
      <c r="C179" s="50" t="str">
        <f>IF($C$32,[1]!obMake("RVSwaption"&amp;ROW(),obLibs&amp;"net.finmath.montecarlo.RandomVariable",[1]!obcall("",$C$23,"getInitialMargin",[1]!obMake("","double",$B179),LIBORMarketModel!$J$15,[1]!obMake("","String","EUR"),[1]!obcall("SensitivityMode",$B$7&amp;"$SensitivityMode","valueOf",[1]!obMake("","String",$D$37)),$B$27:$D$27)),"")</f>
        <v/>
      </c>
      <c r="D179" s="94" t="str">
        <f>IF($C$32,[1]!obget([1]!obcall("",$C179,"getAverage")),"")</f>
        <v/>
      </c>
      <c r="E179" s="72" t="str">
        <f>IF(AND($C$31,$F$28&gt;=$B179),[1]!obget([1]!obcall("",[1]!obcall("",$C$23,"getInitialMargin",[1]!obMake("","double",$B179),LIBORMarketModel!$J$15,[1]!obMake("","String","EUR"),[1]!obcall("SensitivityMode",$B$7&amp;"$SensitivityMode","valueOf",[1]!obMake("","String",E$37)),$B$27:$D$27),"getAverage")),"")</f>
        <v/>
      </c>
      <c r="F179" s="72" t="str">
        <f>IF(AND($C$30,$F$28&gt;=$B179),[1]!obget([1]!obcall("",[1]!obcall("",$C$23,"getInitialMargin",[1]!obMake("","double",$B179),LIBORMarketModel!$J$15,[1]!obMake("","String","EUR"),[1]!obcall("SensitivityMode",$B$7&amp;"$SensitivityMode","valueOf",[1]!obMake("","String",F$37)),$B$27:$D$27),"getAverage")),"")</f>
        <v/>
      </c>
      <c r="G179" s="74" t="str">
        <f>IF($C$32,[1]!obget([1]!obcall("",$C179,"getQuantile",[1]!obMake("","double",G$37))),"")</f>
        <v/>
      </c>
      <c r="H179" s="74" t="str">
        <f>IF($C$32,[1]!obget([1]!obcall("",$C179,"getQuantile",[1]!obMake("","double",H$37))),"")</f>
        <v/>
      </c>
      <c r="I179" s="74" t="str">
        <f>IF($C$32,[1]!obget([1]!obcall("",$C179,"get",[1]!obMake("","int",COLUMN()))),"")</f>
        <v/>
      </c>
      <c r="J179" s="61" t="str">
        <f>IF($C$32,[1]!obget([1]!obcall("",$C179,"get",[1]!obMake("","int",COLUMN()))),"")</f>
        <v/>
      </c>
      <c r="K179" s="61" t="str">
        <f>IF($C$32,[1]!obget([1]!obcall("",$C179,"get",[1]!obMake("","int",COLUMN()))),"")</f>
        <v/>
      </c>
      <c r="L179" s="61" t="str">
        <f>IF($C$32,[1]!obget([1]!obcall("",$C179,"get",[1]!obMake("","int",COLUMN()))),"")</f>
        <v/>
      </c>
      <c r="M179" s="61" t="str">
        <f>IF($C$32,[1]!obget([1]!obcall("",$C179,"get",[1]!obMake("","int",COLUMN()))),"")</f>
        <v/>
      </c>
      <c r="N179" s="61" t="str">
        <f>IF($C$32,[1]!obget([1]!obcall("",$C179,"get",[1]!obMake("","int",COLUMN()))),"")</f>
        <v/>
      </c>
      <c r="O179" s="61" t="str">
        <f>IF($C$32,[1]!obget([1]!obcall("",$C179,"get",[1]!obMake("","int",COLUMN()))),"")</f>
        <v/>
      </c>
      <c r="P179" s="61" t="str">
        <f>IF($C$32,[1]!obget([1]!obcall("",$C179,"get",[1]!obMake("","int",COLUMN()))),"")</f>
        <v/>
      </c>
      <c r="Q179" s="61" t="str">
        <f>IF($C$32,[1]!obget([1]!obcall("",$C179,"get",[1]!obMake("","int",COLUMN()))),"")</f>
        <v/>
      </c>
      <c r="R179" s="61" t="str">
        <f>IF($C$32,[1]!obget([1]!obcall("",$C179,"get",[1]!obMake("","int",COLUMN()))),"")</f>
        <v/>
      </c>
      <c r="S179" s="61" t="str">
        <f>IF($C$32,[1]!obget([1]!obcall("",$C179,"get",[1]!obMake("","int",COLUMN()))),"")</f>
        <v/>
      </c>
      <c r="T179" s="50"/>
      <c r="U179" s="50"/>
      <c r="V179" s="50"/>
      <c r="W179" s="50"/>
      <c r="X179" s="50"/>
      <c r="AH179" s="36"/>
      <c r="AI179" s="36"/>
      <c r="IW179" s="50"/>
      <c r="IX179" s="50"/>
    </row>
    <row r="180" spans="1:258" ht="11.85" customHeight="1" x14ac:dyDescent="0.3">
      <c r="A180" s="50" t="str">
        <f t="shared" si="7"/>
        <v/>
      </c>
      <c r="B180" s="50" t="str">
        <f t="shared" si="8"/>
        <v/>
      </c>
      <c r="C180" s="50" t="str">
        <f>IF($C$32,[1]!obMake("RVSwaption"&amp;ROW(),obLibs&amp;"net.finmath.montecarlo.RandomVariable",[1]!obcall("",$C$23,"getInitialMargin",[1]!obMake("","double",$B180),LIBORMarketModel!$J$15,[1]!obMake("","String","EUR"),[1]!obcall("SensitivityMode",$B$7&amp;"$SensitivityMode","valueOf",[1]!obMake("","String",$D$37)),$B$27:$D$27)),"")</f>
        <v/>
      </c>
      <c r="D180" s="94" t="str">
        <f>IF($C$32,[1]!obget([1]!obcall("",$C180,"getAverage")),"")</f>
        <v/>
      </c>
      <c r="E180" s="72" t="str">
        <f>IF(AND($C$31,$F$28&gt;=$B180),[1]!obget([1]!obcall("",[1]!obcall("",$C$23,"getInitialMargin",[1]!obMake("","double",$B180),LIBORMarketModel!$J$15,[1]!obMake("","String","EUR"),[1]!obcall("SensitivityMode",$B$7&amp;"$SensitivityMode","valueOf",[1]!obMake("","String",E$37)),$B$27:$D$27),"getAverage")),"")</f>
        <v/>
      </c>
      <c r="F180" s="72" t="str">
        <f>IF(AND($C$30,$F$28&gt;=$B180),[1]!obget([1]!obcall("",[1]!obcall("",$C$23,"getInitialMargin",[1]!obMake("","double",$B180),LIBORMarketModel!$J$15,[1]!obMake("","String","EUR"),[1]!obcall("SensitivityMode",$B$7&amp;"$SensitivityMode","valueOf",[1]!obMake("","String",F$37)),$B$27:$D$27),"getAverage")),"")</f>
        <v/>
      </c>
      <c r="G180" s="74" t="str">
        <f>IF($C$32,[1]!obget([1]!obcall("",$C180,"getQuantile",[1]!obMake("","double",G$37))),"")</f>
        <v/>
      </c>
      <c r="H180" s="74" t="str">
        <f>IF($C$32,[1]!obget([1]!obcall("",$C180,"getQuantile",[1]!obMake("","double",H$37))),"")</f>
        <v/>
      </c>
      <c r="I180" s="74" t="str">
        <f>IF($C$32,[1]!obget([1]!obcall("",$C180,"get",[1]!obMake("","int",COLUMN()))),"")</f>
        <v/>
      </c>
      <c r="J180" s="61" t="str">
        <f>IF($C$32,[1]!obget([1]!obcall("",$C180,"get",[1]!obMake("","int",COLUMN()))),"")</f>
        <v/>
      </c>
      <c r="K180" s="61" t="str">
        <f>IF($C$32,[1]!obget([1]!obcall("",$C180,"get",[1]!obMake("","int",COLUMN()))),"")</f>
        <v/>
      </c>
      <c r="L180" s="61" t="str">
        <f>IF($C$32,[1]!obget([1]!obcall("",$C180,"get",[1]!obMake("","int",COLUMN()))),"")</f>
        <v/>
      </c>
      <c r="M180" s="61" t="str">
        <f>IF($C$32,[1]!obget([1]!obcall("",$C180,"get",[1]!obMake("","int",COLUMN()))),"")</f>
        <v/>
      </c>
      <c r="N180" s="61" t="str">
        <f>IF($C$32,[1]!obget([1]!obcall("",$C180,"get",[1]!obMake("","int",COLUMN()))),"")</f>
        <v/>
      </c>
      <c r="O180" s="61" t="str">
        <f>IF($C$32,[1]!obget([1]!obcall("",$C180,"get",[1]!obMake("","int",COLUMN()))),"")</f>
        <v/>
      </c>
      <c r="P180" s="61" t="str">
        <f>IF($C$32,[1]!obget([1]!obcall("",$C180,"get",[1]!obMake("","int",COLUMN()))),"")</f>
        <v/>
      </c>
      <c r="Q180" s="61" t="str">
        <f>IF($C$32,[1]!obget([1]!obcall("",$C180,"get",[1]!obMake("","int",COLUMN()))),"")</f>
        <v/>
      </c>
      <c r="R180" s="61" t="str">
        <f>IF($C$32,[1]!obget([1]!obcall("",$C180,"get",[1]!obMake("","int",COLUMN()))),"")</f>
        <v/>
      </c>
      <c r="S180" s="61" t="str">
        <f>IF($C$32,[1]!obget([1]!obcall("",$C180,"get",[1]!obMake("","int",COLUMN()))),"")</f>
        <v/>
      </c>
      <c r="T180" s="50"/>
      <c r="U180" s="50"/>
      <c r="V180" s="50"/>
      <c r="W180" s="50"/>
      <c r="X180" s="50"/>
      <c r="AH180" s="36"/>
      <c r="AI180" s="36"/>
      <c r="IW180" s="50"/>
      <c r="IX180" s="50"/>
    </row>
    <row r="181" spans="1:258" ht="11.85" customHeight="1" x14ac:dyDescent="0.3">
      <c r="A181" s="50" t="str">
        <f t="shared" si="7"/>
        <v/>
      </c>
      <c r="B181" s="50" t="str">
        <f t="shared" si="8"/>
        <v/>
      </c>
      <c r="C181" s="50" t="str">
        <f>IF($C$32,[1]!obMake("RVSwaption"&amp;ROW(),obLibs&amp;"net.finmath.montecarlo.RandomVariable",[1]!obcall("",$C$23,"getInitialMargin",[1]!obMake("","double",$B181),LIBORMarketModel!$J$15,[1]!obMake("","String","EUR"),[1]!obcall("SensitivityMode",$B$7&amp;"$SensitivityMode","valueOf",[1]!obMake("","String",$D$37)),$B$27:$D$27)),"")</f>
        <v/>
      </c>
      <c r="D181" s="94" t="str">
        <f>IF($C$32,[1]!obget([1]!obcall("",$C181,"getAverage")),"")</f>
        <v/>
      </c>
      <c r="E181" s="72" t="str">
        <f>IF(AND($C$31,$F$28&gt;=$B181),[1]!obget([1]!obcall("",[1]!obcall("",$C$23,"getInitialMargin",[1]!obMake("","double",$B181),LIBORMarketModel!$J$15,[1]!obMake("","String","EUR"),[1]!obcall("SensitivityMode",$B$7&amp;"$SensitivityMode","valueOf",[1]!obMake("","String",E$37)),$B$27:$D$27),"getAverage")),"")</f>
        <v/>
      </c>
      <c r="F181" s="72" t="str">
        <f>IF(AND($C$30,$F$28&gt;=$B181),[1]!obget([1]!obcall("",[1]!obcall("",$C$23,"getInitialMargin",[1]!obMake("","double",$B181),LIBORMarketModel!$J$15,[1]!obMake("","String","EUR"),[1]!obcall("SensitivityMode",$B$7&amp;"$SensitivityMode","valueOf",[1]!obMake("","String",F$37)),$B$27:$D$27),"getAverage")),"")</f>
        <v/>
      </c>
      <c r="G181" s="74" t="str">
        <f>IF($C$32,[1]!obget([1]!obcall("",$C181,"getQuantile",[1]!obMake("","double",G$37))),"")</f>
        <v/>
      </c>
      <c r="H181" s="74" t="str">
        <f>IF($C$32,[1]!obget([1]!obcall("",$C181,"getQuantile",[1]!obMake("","double",H$37))),"")</f>
        <v/>
      </c>
      <c r="I181" s="74" t="str">
        <f>IF($C$32,[1]!obget([1]!obcall("",$C181,"get",[1]!obMake("","int",COLUMN()))),"")</f>
        <v/>
      </c>
      <c r="J181" s="61" t="str">
        <f>IF($C$32,[1]!obget([1]!obcall("",$C181,"get",[1]!obMake("","int",COLUMN()))),"")</f>
        <v/>
      </c>
      <c r="K181" s="61" t="str">
        <f>IF($C$32,[1]!obget([1]!obcall("",$C181,"get",[1]!obMake("","int",COLUMN()))),"")</f>
        <v/>
      </c>
      <c r="L181" s="61" t="str">
        <f>IF($C$32,[1]!obget([1]!obcall("",$C181,"get",[1]!obMake("","int",COLUMN()))),"")</f>
        <v/>
      </c>
      <c r="M181" s="61" t="str">
        <f>IF($C$32,[1]!obget([1]!obcall("",$C181,"get",[1]!obMake("","int",COLUMN()))),"")</f>
        <v/>
      </c>
      <c r="N181" s="61" t="str">
        <f>IF($C$32,[1]!obget([1]!obcall("",$C181,"get",[1]!obMake("","int",COLUMN()))),"")</f>
        <v/>
      </c>
      <c r="O181" s="61" t="str">
        <f>IF($C$32,[1]!obget([1]!obcall("",$C181,"get",[1]!obMake("","int",COLUMN()))),"")</f>
        <v/>
      </c>
      <c r="P181" s="61" t="str">
        <f>IF($C$32,[1]!obget([1]!obcall("",$C181,"get",[1]!obMake("","int",COLUMN()))),"")</f>
        <v/>
      </c>
      <c r="Q181" s="61" t="str">
        <f>IF($C$32,[1]!obget([1]!obcall("",$C181,"get",[1]!obMake("","int",COLUMN()))),"")</f>
        <v/>
      </c>
      <c r="R181" s="61" t="str">
        <f>IF($C$32,[1]!obget([1]!obcall("",$C181,"get",[1]!obMake("","int",COLUMN()))),"")</f>
        <v/>
      </c>
      <c r="S181" s="61" t="str">
        <f>IF($C$32,[1]!obget([1]!obcall("",$C181,"get",[1]!obMake("","int",COLUMN()))),"")</f>
        <v/>
      </c>
      <c r="T181" s="50"/>
      <c r="U181" s="50"/>
      <c r="V181" s="50"/>
      <c r="W181" s="50"/>
      <c r="X181" s="50"/>
      <c r="AH181" s="36"/>
      <c r="AI181" s="36"/>
      <c r="IW181" s="50"/>
      <c r="IX181" s="50"/>
    </row>
    <row r="182" spans="1:258" ht="11.85" customHeight="1" x14ac:dyDescent="0.3">
      <c r="A182" s="50" t="str">
        <f t="shared" si="7"/>
        <v/>
      </c>
      <c r="B182" s="50" t="str">
        <f t="shared" si="8"/>
        <v/>
      </c>
      <c r="C182" s="50" t="str">
        <f>IF($C$32,[1]!obMake("RVSwaption"&amp;ROW(),obLibs&amp;"net.finmath.montecarlo.RandomVariable",[1]!obcall("",$C$23,"getInitialMargin",[1]!obMake("","double",$B182),LIBORMarketModel!$J$15,[1]!obMake("","String","EUR"),[1]!obcall("SensitivityMode",$B$7&amp;"$SensitivityMode","valueOf",[1]!obMake("","String",$D$37)),$B$27:$D$27)),"")</f>
        <v/>
      </c>
      <c r="D182" s="94" t="str">
        <f>IF($C$32,[1]!obget([1]!obcall("",$C182,"getAverage")),"")</f>
        <v/>
      </c>
      <c r="E182" s="72" t="str">
        <f>IF(AND($C$31,$F$28&gt;=$B182),[1]!obget([1]!obcall("",[1]!obcall("",$C$23,"getInitialMargin",[1]!obMake("","double",$B182),LIBORMarketModel!$J$15,[1]!obMake("","String","EUR"),[1]!obcall("SensitivityMode",$B$7&amp;"$SensitivityMode","valueOf",[1]!obMake("","String",E$37)),$B$27:$D$27),"getAverage")),"")</f>
        <v/>
      </c>
      <c r="F182" s="72" t="str">
        <f>IF(AND($C$30,$F$28&gt;=$B182),[1]!obget([1]!obcall("",[1]!obcall("",$C$23,"getInitialMargin",[1]!obMake("","double",$B182),LIBORMarketModel!$J$15,[1]!obMake("","String","EUR"),[1]!obcall("SensitivityMode",$B$7&amp;"$SensitivityMode","valueOf",[1]!obMake("","String",F$37)),$B$27:$D$27),"getAverage")),"")</f>
        <v/>
      </c>
      <c r="G182" s="74" t="str">
        <f>IF($C$32,[1]!obget([1]!obcall("",$C182,"getQuantile",[1]!obMake("","double",G$37))),"")</f>
        <v/>
      </c>
      <c r="H182" s="74" t="str">
        <f>IF($C$32,[1]!obget([1]!obcall("",$C182,"getQuantile",[1]!obMake("","double",H$37))),"")</f>
        <v/>
      </c>
      <c r="I182" s="74" t="str">
        <f>IF($C$32,[1]!obget([1]!obcall("",$C182,"get",[1]!obMake("","int",COLUMN()))),"")</f>
        <v/>
      </c>
      <c r="J182" s="61" t="str">
        <f>IF($C$32,[1]!obget([1]!obcall("",$C182,"get",[1]!obMake("","int",COLUMN()))),"")</f>
        <v/>
      </c>
      <c r="K182" s="61" t="str">
        <f>IF($C$32,[1]!obget([1]!obcall("",$C182,"get",[1]!obMake("","int",COLUMN()))),"")</f>
        <v/>
      </c>
      <c r="L182" s="61" t="str">
        <f>IF($C$32,[1]!obget([1]!obcall("",$C182,"get",[1]!obMake("","int",COLUMN()))),"")</f>
        <v/>
      </c>
      <c r="M182" s="61" t="str">
        <f>IF($C$32,[1]!obget([1]!obcall("",$C182,"get",[1]!obMake("","int",COLUMN()))),"")</f>
        <v/>
      </c>
      <c r="N182" s="61" t="str">
        <f>IF($C$32,[1]!obget([1]!obcall("",$C182,"get",[1]!obMake("","int",COLUMN()))),"")</f>
        <v/>
      </c>
      <c r="O182" s="61" t="str">
        <f>IF($C$32,[1]!obget([1]!obcall("",$C182,"get",[1]!obMake("","int",COLUMN()))),"")</f>
        <v/>
      </c>
      <c r="P182" s="61" t="str">
        <f>IF($C$32,[1]!obget([1]!obcall("",$C182,"get",[1]!obMake("","int",COLUMN()))),"")</f>
        <v/>
      </c>
      <c r="Q182" s="61" t="str">
        <f>IF($C$32,[1]!obget([1]!obcall("",$C182,"get",[1]!obMake("","int",COLUMN()))),"")</f>
        <v/>
      </c>
      <c r="R182" s="61" t="str">
        <f>IF($C$32,[1]!obget([1]!obcall("",$C182,"get",[1]!obMake("","int",COLUMN()))),"")</f>
        <v/>
      </c>
      <c r="S182" s="61" t="str">
        <f>IF($C$32,[1]!obget([1]!obcall("",$C182,"get",[1]!obMake("","int",COLUMN()))),"")</f>
        <v/>
      </c>
      <c r="T182" s="50"/>
      <c r="U182" s="50"/>
      <c r="V182" s="50"/>
      <c r="W182" s="50"/>
      <c r="X182" s="50"/>
      <c r="AH182" s="36"/>
      <c r="AI182" s="36"/>
      <c r="IW182" s="50"/>
      <c r="IX182" s="50"/>
    </row>
    <row r="183" spans="1:258" ht="11.85" customHeight="1" x14ac:dyDescent="0.3">
      <c r="A183" s="50" t="str">
        <f t="shared" si="7"/>
        <v/>
      </c>
      <c r="B183" s="50" t="str">
        <f t="shared" si="8"/>
        <v/>
      </c>
      <c r="C183" s="50" t="str">
        <f>IF($C$32,[1]!obMake("RVSwaption"&amp;ROW(),obLibs&amp;"net.finmath.montecarlo.RandomVariable",[1]!obcall("",$C$23,"getInitialMargin",[1]!obMake("","double",$B183),LIBORMarketModel!$J$15,[1]!obMake("","String","EUR"),[1]!obcall("SensitivityMode",$B$7&amp;"$SensitivityMode","valueOf",[1]!obMake("","String",$D$37)),$B$27:$D$27)),"")</f>
        <v/>
      </c>
      <c r="D183" s="94" t="str">
        <f>IF($C$32,[1]!obget([1]!obcall("",$C183,"getAverage")),"")</f>
        <v/>
      </c>
      <c r="E183" s="72" t="str">
        <f>IF(AND($C$31,$F$28&gt;=$B183),[1]!obget([1]!obcall("",[1]!obcall("",$C$23,"getInitialMargin",[1]!obMake("","double",$B183),LIBORMarketModel!$J$15,[1]!obMake("","String","EUR"),[1]!obcall("SensitivityMode",$B$7&amp;"$SensitivityMode","valueOf",[1]!obMake("","String",E$37)),$B$27:$D$27),"getAverage")),"")</f>
        <v/>
      </c>
      <c r="F183" s="72" t="str">
        <f>IF(AND($C$30,$F$28&gt;=$B183),[1]!obget([1]!obcall("",[1]!obcall("",$C$23,"getInitialMargin",[1]!obMake("","double",$B183),LIBORMarketModel!$J$15,[1]!obMake("","String","EUR"),[1]!obcall("SensitivityMode",$B$7&amp;"$SensitivityMode","valueOf",[1]!obMake("","String",F$37)),$B$27:$D$27),"getAverage")),"")</f>
        <v/>
      </c>
      <c r="G183" s="74" t="str">
        <f>IF($C$32,[1]!obget([1]!obcall("",$C183,"getQuantile",[1]!obMake("","double",G$37))),"")</f>
        <v/>
      </c>
      <c r="H183" s="74" t="str">
        <f>IF($C$32,[1]!obget([1]!obcall("",$C183,"getQuantile",[1]!obMake("","double",H$37))),"")</f>
        <v/>
      </c>
      <c r="I183" s="74" t="str">
        <f>IF($C$32,[1]!obget([1]!obcall("",$C183,"get",[1]!obMake("","int",COLUMN()))),"")</f>
        <v/>
      </c>
      <c r="J183" s="61" t="str">
        <f>IF($C$32,[1]!obget([1]!obcall("",$C183,"get",[1]!obMake("","int",COLUMN()))),"")</f>
        <v/>
      </c>
      <c r="K183" s="61" t="str">
        <f>IF($C$32,[1]!obget([1]!obcall("",$C183,"get",[1]!obMake("","int",COLUMN()))),"")</f>
        <v/>
      </c>
      <c r="L183" s="61" t="str">
        <f>IF($C$32,[1]!obget([1]!obcall("",$C183,"get",[1]!obMake("","int",COLUMN()))),"")</f>
        <v/>
      </c>
      <c r="M183" s="61" t="str">
        <f>IF($C$32,[1]!obget([1]!obcall("",$C183,"get",[1]!obMake("","int",COLUMN()))),"")</f>
        <v/>
      </c>
      <c r="N183" s="61" t="str">
        <f>IF($C$32,[1]!obget([1]!obcall("",$C183,"get",[1]!obMake("","int",COLUMN()))),"")</f>
        <v/>
      </c>
      <c r="O183" s="61" t="str">
        <f>IF($C$32,[1]!obget([1]!obcall("",$C183,"get",[1]!obMake("","int",COLUMN()))),"")</f>
        <v/>
      </c>
      <c r="P183" s="61" t="str">
        <f>IF($C$32,[1]!obget([1]!obcall("",$C183,"get",[1]!obMake("","int",COLUMN()))),"")</f>
        <v/>
      </c>
      <c r="Q183" s="61" t="str">
        <f>IF($C$32,[1]!obget([1]!obcall("",$C183,"get",[1]!obMake("","int",COLUMN()))),"")</f>
        <v/>
      </c>
      <c r="R183" s="61" t="str">
        <f>IF($C$32,[1]!obget([1]!obcall("",$C183,"get",[1]!obMake("","int",COLUMN()))),"")</f>
        <v/>
      </c>
      <c r="S183" s="61" t="str">
        <f>IF($C$32,[1]!obget([1]!obcall("",$C183,"get",[1]!obMake("","int",COLUMN()))),"")</f>
        <v/>
      </c>
      <c r="T183" s="50"/>
      <c r="U183" s="50"/>
      <c r="V183" s="50"/>
      <c r="W183" s="50"/>
      <c r="X183" s="50"/>
      <c r="AH183" s="36"/>
      <c r="AI183" s="36"/>
      <c r="IW183" s="50"/>
      <c r="IX183" s="50"/>
    </row>
    <row r="184" spans="1:258" ht="11.85" customHeight="1" x14ac:dyDescent="0.3">
      <c r="A184" s="50" t="str">
        <f t="shared" si="7"/>
        <v/>
      </c>
      <c r="B184" s="50" t="str">
        <f t="shared" si="8"/>
        <v/>
      </c>
      <c r="C184" s="50" t="str">
        <f>IF($C$32,[1]!obMake("RVSwaption"&amp;ROW(),obLibs&amp;"net.finmath.montecarlo.RandomVariable",[1]!obcall("",$C$23,"getInitialMargin",[1]!obMake("","double",$B184),LIBORMarketModel!$J$15,[1]!obMake("","String","EUR"),[1]!obcall("SensitivityMode",$B$7&amp;"$SensitivityMode","valueOf",[1]!obMake("","String",$D$37)),$B$27:$D$27)),"")</f>
        <v/>
      </c>
      <c r="D184" s="94" t="str">
        <f>IF($C$32,[1]!obget([1]!obcall("",$C184,"getAverage")),"")</f>
        <v/>
      </c>
      <c r="E184" s="72" t="str">
        <f>IF(AND($C$31,$F$28&gt;=$B184),[1]!obget([1]!obcall("",[1]!obcall("",$C$23,"getInitialMargin",[1]!obMake("","double",$B184),LIBORMarketModel!$J$15,[1]!obMake("","String","EUR"),[1]!obcall("SensitivityMode",$B$7&amp;"$SensitivityMode","valueOf",[1]!obMake("","String",E$37)),$B$27:$D$27),"getAverage")),"")</f>
        <v/>
      </c>
      <c r="F184" s="72" t="str">
        <f>IF(AND($C$30,$F$28&gt;=$B184),[1]!obget([1]!obcall("",[1]!obcall("",$C$23,"getInitialMargin",[1]!obMake("","double",$B184),LIBORMarketModel!$J$15,[1]!obMake("","String","EUR"),[1]!obcall("SensitivityMode",$B$7&amp;"$SensitivityMode","valueOf",[1]!obMake("","String",F$37)),$B$27:$D$27),"getAverage")),"")</f>
        <v/>
      </c>
      <c r="G184" s="74" t="str">
        <f>IF($C$32,[1]!obget([1]!obcall("",$C184,"getQuantile",[1]!obMake("","double",G$37))),"")</f>
        <v/>
      </c>
      <c r="H184" s="74" t="str">
        <f>IF($C$32,[1]!obget([1]!obcall("",$C184,"getQuantile",[1]!obMake("","double",H$37))),"")</f>
        <v/>
      </c>
      <c r="I184" s="74" t="str">
        <f>IF($C$32,[1]!obget([1]!obcall("",$C184,"get",[1]!obMake("","int",COLUMN()))),"")</f>
        <v/>
      </c>
      <c r="J184" s="61" t="str">
        <f>IF($C$32,[1]!obget([1]!obcall("",$C184,"get",[1]!obMake("","int",COLUMN()))),"")</f>
        <v/>
      </c>
      <c r="K184" s="61" t="str">
        <f>IF($C$32,[1]!obget([1]!obcall("",$C184,"get",[1]!obMake("","int",COLUMN()))),"")</f>
        <v/>
      </c>
      <c r="L184" s="61" t="str">
        <f>IF($C$32,[1]!obget([1]!obcall("",$C184,"get",[1]!obMake("","int",COLUMN()))),"")</f>
        <v/>
      </c>
      <c r="M184" s="61" t="str">
        <f>IF($C$32,[1]!obget([1]!obcall("",$C184,"get",[1]!obMake("","int",COLUMN()))),"")</f>
        <v/>
      </c>
      <c r="N184" s="61" t="str">
        <f>IF($C$32,[1]!obget([1]!obcall("",$C184,"get",[1]!obMake("","int",COLUMN()))),"")</f>
        <v/>
      </c>
      <c r="O184" s="61" t="str">
        <f>IF($C$32,[1]!obget([1]!obcall("",$C184,"get",[1]!obMake("","int",COLUMN()))),"")</f>
        <v/>
      </c>
      <c r="P184" s="61" t="str">
        <f>IF($C$32,[1]!obget([1]!obcall("",$C184,"get",[1]!obMake("","int",COLUMN()))),"")</f>
        <v/>
      </c>
      <c r="Q184" s="61" t="str">
        <f>IF($C$32,[1]!obget([1]!obcall("",$C184,"get",[1]!obMake("","int",COLUMN()))),"")</f>
        <v/>
      </c>
      <c r="R184" s="61" t="str">
        <f>IF($C$32,[1]!obget([1]!obcall("",$C184,"get",[1]!obMake("","int",COLUMN()))),"")</f>
        <v/>
      </c>
      <c r="S184" s="61" t="str">
        <f>IF($C$32,[1]!obget([1]!obcall("",$C184,"get",[1]!obMake("","int",COLUMN()))),"")</f>
        <v/>
      </c>
      <c r="T184" s="50"/>
      <c r="U184" s="50"/>
      <c r="V184" s="50"/>
      <c r="W184" s="50"/>
      <c r="X184" s="50"/>
      <c r="AH184" s="36"/>
      <c r="AI184" s="36"/>
      <c r="IW184" s="50"/>
      <c r="IX184" s="50"/>
    </row>
    <row r="185" spans="1:258" ht="11.85" customHeight="1" x14ac:dyDescent="0.3">
      <c r="A185" s="50" t="str">
        <f t="shared" si="7"/>
        <v/>
      </c>
      <c r="B185" s="50" t="str">
        <f t="shared" si="8"/>
        <v/>
      </c>
      <c r="C185" s="50" t="str">
        <f>IF($C$32,[1]!obMake("RVSwaption"&amp;ROW(),obLibs&amp;"net.finmath.montecarlo.RandomVariable",[1]!obcall("",$C$23,"getInitialMargin",[1]!obMake("","double",$B185),LIBORMarketModel!$J$15,[1]!obMake("","String","EUR"),[1]!obcall("SensitivityMode",$B$7&amp;"$SensitivityMode","valueOf",[1]!obMake("","String",$D$37)),$B$27:$D$27)),"")</f>
        <v/>
      </c>
      <c r="D185" s="94" t="str">
        <f>IF($C$32,[1]!obget([1]!obcall("",$C185,"getAverage")),"")</f>
        <v/>
      </c>
      <c r="E185" s="72" t="str">
        <f>IF(AND($C$31,$F$28&gt;=$B185),[1]!obget([1]!obcall("",[1]!obcall("",$C$23,"getInitialMargin",[1]!obMake("","double",$B185),LIBORMarketModel!$J$15,[1]!obMake("","String","EUR"),[1]!obcall("SensitivityMode",$B$7&amp;"$SensitivityMode","valueOf",[1]!obMake("","String",E$37)),$B$27:$D$27),"getAverage")),"")</f>
        <v/>
      </c>
      <c r="F185" s="72" t="str">
        <f>IF(AND($C$30,$F$28&gt;=$B185),[1]!obget([1]!obcall("",[1]!obcall("",$C$23,"getInitialMargin",[1]!obMake("","double",$B185),LIBORMarketModel!$J$15,[1]!obMake("","String","EUR"),[1]!obcall("SensitivityMode",$B$7&amp;"$SensitivityMode","valueOf",[1]!obMake("","String",F$37)),$B$27:$D$27),"getAverage")),"")</f>
        <v/>
      </c>
      <c r="G185" s="74" t="str">
        <f>IF($C$32,[1]!obget([1]!obcall("",$C185,"getQuantile",[1]!obMake("","double",G$37))),"")</f>
        <v/>
      </c>
      <c r="H185" s="74" t="str">
        <f>IF($C$32,[1]!obget([1]!obcall("",$C185,"getQuantile",[1]!obMake("","double",H$37))),"")</f>
        <v/>
      </c>
      <c r="I185" s="74" t="str">
        <f>IF($C$32,[1]!obget([1]!obcall("",$C185,"get",[1]!obMake("","int",COLUMN()))),"")</f>
        <v/>
      </c>
      <c r="J185" s="61" t="str">
        <f>IF($C$32,[1]!obget([1]!obcall("",$C185,"get",[1]!obMake("","int",COLUMN()))),"")</f>
        <v/>
      </c>
      <c r="K185" s="61" t="str">
        <f>IF($C$32,[1]!obget([1]!obcall("",$C185,"get",[1]!obMake("","int",COLUMN()))),"")</f>
        <v/>
      </c>
      <c r="L185" s="61" t="str">
        <f>IF($C$32,[1]!obget([1]!obcall("",$C185,"get",[1]!obMake("","int",COLUMN()))),"")</f>
        <v/>
      </c>
      <c r="M185" s="61" t="str">
        <f>IF($C$32,[1]!obget([1]!obcall("",$C185,"get",[1]!obMake("","int",COLUMN()))),"")</f>
        <v/>
      </c>
      <c r="N185" s="61" t="str">
        <f>IF($C$32,[1]!obget([1]!obcall("",$C185,"get",[1]!obMake("","int",COLUMN()))),"")</f>
        <v/>
      </c>
      <c r="O185" s="61" t="str">
        <f>IF($C$32,[1]!obget([1]!obcall("",$C185,"get",[1]!obMake("","int",COLUMN()))),"")</f>
        <v/>
      </c>
      <c r="P185" s="61" t="str">
        <f>IF($C$32,[1]!obget([1]!obcall("",$C185,"get",[1]!obMake("","int",COLUMN()))),"")</f>
        <v/>
      </c>
      <c r="Q185" s="61" t="str">
        <f>IF($C$32,[1]!obget([1]!obcall("",$C185,"get",[1]!obMake("","int",COLUMN()))),"")</f>
        <v/>
      </c>
      <c r="R185" s="61" t="str">
        <f>IF($C$32,[1]!obget([1]!obcall("",$C185,"get",[1]!obMake("","int",COLUMN()))),"")</f>
        <v/>
      </c>
      <c r="S185" s="61" t="str">
        <f>IF($C$32,[1]!obget([1]!obcall("",$C185,"get",[1]!obMake("","int",COLUMN()))),"")</f>
        <v/>
      </c>
      <c r="T185" s="50"/>
      <c r="U185" s="50"/>
      <c r="V185" s="50"/>
      <c r="W185" s="50"/>
      <c r="X185" s="50"/>
      <c r="AH185" s="36"/>
      <c r="AI185" s="36"/>
      <c r="IW185" s="50"/>
      <c r="IX185" s="50"/>
    </row>
    <row r="186" spans="1:258" ht="11.85" customHeight="1" x14ac:dyDescent="0.3">
      <c r="A186" s="50" t="str">
        <f t="shared" si="7"/>
        <v/>
      </c>
      <c r="B186" s="50" t="str">
        <f t="shared" si="8"/>
        <v/>
      </c>
      <c r="C186" s="50" t="str">
        <f>IF($C$32,[1]!obMake("RVSwaption"&amp;ROW(),obLibs&amp;"net.finmath.montecarlo.RandomVariable",[1]!obcall("",$C$23,"getInitialMargin",[1]!obMake("","double",$B186),LIBORMarketModel!$J$15,[1]!obMake("","String","EUR"),[1]!obcall("SensitivityMode",$B$7&amp;"$SensitivityMode","valueOf",[1]!obMake("","String",$D$37)),$B$27:$D$27)),"")</f>
        <v/>
      </c>
      <c r="D186" s="94" t="str">
        <f>IF($C$32,[1]!obget([1]!obcall("",$C186,"getAverage")),"")</f>
        <v/>
      </c>
      <c r="E186" s="72" t="str">
        <f>IF(AND($C$31,$F$28&gt;=$B186),[1]!obget([1]!obcall("",[1]!obcall("",$C$23,"getInitialMargin",[1]!obMake("","double",$B186),LIBORMarketModel!$J$15,[1]!obMake("","String","EUR"),[1]!obcall("SensitivityMode",$B$7&amp;"$SensitivityMode","valueOf",[1]!obMake("","String",E$37)),$B$27:$D$27),"getAverage")),"")</f>
        <v/>
      </c>
      <c r="F186" s="72" t="str">
        <f>IF(AND($C$30,$F$28&gt;=$B186),[1]!obget([1]!obcall("",[1]!obcall("",$C$23,"getInitialMargin",[1]!obMake("","double",$B186),LIBORMarketModel!$J$15,[1]!obMake("","String","EUR"),[1]!obcall("SensitivityMode",$B$7&amp;"$SensitivityMode","valueOf",[1]!obMake("","String",F$37)),$B$27:$D$27),"getAverage")),"")</f>
        <v/>
      </c>
      <c r="G186" s="74" t="str">
        <f>IF($C$32,[1]!obget([1]!obcall("",$C186,"getQuantile",[1]!obMake("","double",G$37))),"")</f>
        <v/>
      </c>
      <c r="H186" s="74" t="str">
        <f>IF($C$32,[1]!obget([1]!obcall("",$C186,"getQuantile",[1]!obMake("","double",H$37))),"")</f>
        <v/>
      </c>
      <c r="I186" s="74" t="str">
        <f>IF($C$32,[1]!obget([1]!obcall("",$C186,"get",[1]!obMake("","int",COLUMN()))),"")</f>
        <v/>
      </c>
      <c r="J186" s="61" t="str">
        <f>IF($C$32,[1]!obget([1]!obcall("",$C186,"get",[1]!obMake("","int",COLUMN()))),"")</f>
        <v/>
      </c>
      <c r="K186" s="61" t="str">
        <f>IF($C$32,[1]!obget([1]!obcall("",$C186,"get",[1]!obMake("","int",COLUMN()))),"")</f>
        <v/>
      </c>
      <c r="L186" s="61" t="str">
        <f>IF($C$32,[1]!obget([1]!obcall("",$C186,"get",[1]!obMake("","int",COLUMN()))),"")</f>
        <v/>
      </c>
      <c r="M186" s="61" t="str">
        <f>IF($C$32,[1]!obget([1]!obcall("",$C186,"get",[1]!obMake("","int",COLUMN()))),"")</f>
        <v/>
      </c>
      <c r="N186" s="61" t="str">
        <f>IF($C$32,[1]!obget([1]!obcall("",$C186,"get",[1]!obMake("","int",COLUMN()))),"")</f>
        <v/>
      </c>
      <c r="O186" s="61" t="str">
        <f>IF($C$32,[1]!obget([1]!obcall("",$C186,"get",[1]!obMake("","int",COLUMN()))),"")</f>
        <v/>
      </c>
      <c r="P186" s="61" t="str">
        <f>IF($C$32,[1]!obget([1]!obcall("",$C186,"get",[1]!obMake("","int",COLUMN()))),"")</f>
        <v/>
      </c>
      <c r="Q186" s="61" t="str">
        <f>IF($C$32,[1]!obget([1]!obcall("",$C186,"get",[1]!obMake("","int",COLUMN()))),"")</f>
        <v/>
      </c>
      <c r="R186" s="61" t="str">
        <f>IF($C$32,[1]!obget([1]!obcall("",$C186,"get",[1]!obMake("","int",COLUMN()))),"")</f>
        <v/>
      </c>
      <c r="S186" s="61" t="str">
        <f>IF($C$32,[1]!obget([1]!obcall("",$C186,"get",[1]!obMake("","int",COLUMN()))),"")</f>
        <v/>
      </c>
      <c r="T186" s="50"/>
      <c r="U186" s="50"/>
      <c r="V186" s="50"/>
      <c r="W186" s="50"/>
      <c r="X186" s="50"/>
      <c r="AH186" s="36"/>
      <c r="AI186" s="36"/>
      <c r="IW186" s="50"/>
      <c r="IX186" s="50"/>
    </row>
    <row r="187" spans="1:258" ht="11.85" customHeight="1" x14ac:dyDescent="0.3">
      <c r="A187" s="50" t="str">
        <f t="shared" si="7"/>
        <v/>
      </c>
      <c r="B187" s="50" t="str">
        <f t="shared" si="8"/>
        <v/>
      </c>
      <c r="C187" s="50" t="str">
        <f>IF($C$32,[1]!obMake("RVSwaption"&amp;ROW(),obLibs&amp;"net.finmath.montecarlo.RandomVariable",[1]!obcall("",$C$23,"getInitialMargin",[1]!obMake("","double",$B187),LIBORMarketModel!$J$15,[1]!obMake("","String","EUR"),[1]!obcall("SensitivityMode",$B$7&amp;"$SensitivityMode","valueOf",[1]!obMake("","String",$D$37)),$B$27:$D$27)),"")</f>
        <v/>
      </c>
      <c r="D187" s="94" t="str">
        <f>IF($C$32,[1]!obget([1]!obcall("",$C187,"getAverage")),"")</f>
        <v/>
      </c>
      <c r="E187" s="72" t="str">
        <f>IF(AND($C$31,$F$28&gt;=$B187),[1]!obget([1]!obcall("",[1]!obcall("",$C$23,"getInitialMargin",[1]!obMake("","double",$B187),LIBORMarketModel!$J$15,[1]!obMake("","String","EUR"),[1]!obcall("SensitivityMode",$B$7&amp;"$SensitivityMode","valueOf",[1]!obMake("","String",E$37)),$B$27:$D$27),"getAverage")),"")</f>
        <v/>
      </c>
      <c r="F187" s="72" t="str">
        <f>IF(AND($C$30,$F$28&gt;=$B187),[1]!obget([1]!obcall("",[1]!obcall("",$C$23,"getInitialMargin",[1]!obMake("","double",$B187),LIBORMarketModel!$J$15,[1]!obMake("","String","EUR"),[1]!obcall("SensitivityMode",$B$7&amp;"$SensitivityMode","valueOf",[1]!obMake("","String",F$37)),$B$27:$D$27),"getAverage")),"")</f>
        <v/>
      </c>
      <c r="G187" s="74" t="str">
        <f>IF($C$32,[1]!obget([1]!obcall("",$C187,"getQuantile",[1]!obMake("","double",G$37))),"")</f>
        <v/>
      </c>
      <c r="H187" s="74" t="str">
        <f>IF($C$32,[1]!obget([1]!obcall("",$C187,"getQuantile",[1]!obMake("","double",H$37))),"")</f>
        <v/>
      </c>
      <c r="I187" s="74" t="str">
        <f>IF($C$32,[1]!obget([1]!obcall("",$C187,"get",[1]!obMake("","int",COLUMN()))),"")</f>
        <v/>
      </c>
      <c r="J187" s="61" t="str">
        <f>IF($C$32,[1]!obget([1]!obcall("",$C187,"get",[1]!obMake("","int",COLUMN()))),"")</f>
        <v/>
      </c>
      <c r="K187" s="61" t="str">
        <f>IF($C$32,[1]!obget([1]!obcall("",$C187,"get",[1]!obMake("","int",COLUMN()))),"")</f>
        <v/>
      </c>
      <c r="L187" s="61" t="str">
        <f>IF($C$32,[1]!obget([1]!obcall("",$C187,"get",[1]!obMake("","int",COLUMN()))),"")</f>
        <v/>
      </c>
      <c r="M187" s="61" t="str">
        <f>IF($C$32,[1]!obget([1]!obcall("",$C187,"get",[1]!obMake("","int",COLUMN()))),"")</f>
        <v/>
      </c>
      <c r="N187" s="61" t="str">
        <f>IF($C$32,[1]!obget([1]!obcall("",$C187,"get",[1]!obMake("","int",COLUMN()))),"")</f>
        <v/>
      </c>
      <c r="O187" s="61" t="str">
        <f>IF($C$32,[1]!obget([1]!obcall("",$C187,"get",[1]!obMake("","int",COLUMN()))),"")</f>
        <v/>
      </c>
      <c r="P187" s="61" t="str">
        <f>IF($C$32,[1]!obget([1]!obcall("",$C187,"get",[1]!obMake("","int",COLUMN()))),"")</f>
        <v/>
      </c>
      <c r="Q187" s="61" t="str">
        <f>IF($C$32,[1]!obget([1]!obcall("",$C187,"get",[1]!obMake("","int",COLUMN()))),"")</f>
        <v/>
      </c>
      <c r="R187" s="61" t="str">
        <f>IF($C$32,[1]!obget([1]!obcall("",$C187,"get",[1]!obMake("","int",COLUMN()))),"")</f>
        <v/>
      </c>
      <c r="S187" s="61" t="str">
        <f>IF($C$32,[1]!obget([1]!obcall("",$C187,"get",[1]!obMake("","int",COLUMN()))),"")</f>
        <v/>
      </c>
      <c r="T187" s="50"/>
      <c r="U187" s="50"/>
      <c r="V187" s="50"/>
      <c r="W187" s="50"/>
      <c r="X187" s="50"/>
      <c r="AH187" s="36"/>
      <c r="AI187" s="36"/>
      <c r="IW187" s="50"/>
      <c r="IX187" s="50"/>
    </row>
    <row r="188" spans="1:258" ht="11.85" customHeight="1" x14ac:dyDescent="0.3">
      <c r="A188" s="50" t="str">
        <f t="shared" si="7"/>
        <v/>
      </c>
      <c r="B188" s="50" t="str">
        <f t="shared" si="8"/>
        <v/>
      </c>
      <c r="C188" s="50" t="str">
        <f>IF($C$32,[1]!obMake("RVSwaption"&amp;ROW(),obLibs&amp;"net.finmath.montecarlo.RandomVariable",[1]!obcall("",$C$23,"getInitialMargin",[1]!obMake("","double",$B188),LIBORMarketModel!$J$15,[1]!obMake("","String","EUR"),[1]!obcall("SensitivityMode",$B$7&amp;"$SensitivityMode","valueOf",[1]!obMake("","String",$D$37)),$B$27:$D$27)),"")</f>
        <v/>
      </c>
      <c r="D188" s="94" t="str">
        <f>IF($C$32,[1]!obget([1]!obcall("",$C188,"getAverage")),"")</f>
        <v/>
      </c>
      <c r="E188" s="72" t="str">
        <f>IF(AND($C$31,$F$28&gt;=$B188),[1]!obget([1]!obcall("",[1]!obcall("",$C$23,"getInitialMargin",[1]!obMake("","double",$B188),LIBORMarketModel!$J$15,[1]!obMake("","String","EUR"),[1]!obcall("SensitivityMode",$B$7&amp;"$SensitivityMode","valueOf",[1]!obMake("","String",E$37)),$B$27:$D$27),"getAverage")),"")</f>
        <v/>
      </c>
      <c r="F188" s="72" t="str">
        <f>IF(AND($C$30,$F$28&gt;=$B188),[1]!obget([1]!obcall("",[1]!obcall("",$C$23,"getInitialMargin",[1]!obMake("","double",$B188),LIBORMarketModel!$J$15,[1]!obMake("","String","EUR"),[1]!obcall("SensitivityMode",$B$7&amp;"$SensitivityMode","valueOf",[1]!obMake("","String",F$37)),$B$27:$D$27),"getAverage")),"")</f>
        <v/>
      </c>
      <c r="G188" s="74" t="str">
        <f>IF($C$32,[1]!obget([1]!obcall("",$C188,"getQuantile",[1]!obMake("","double",G$37))),"")</f>
        <v/>
      </c>
      <c r="H188" s="74" t="str">
        <f>IF($C$32,[1]!obget([1]!obcall("",$C188,"getQuantile",[1]!obMake("","double",H$37))),"")</f>
        <v/>
      </c>
      <c r="I188" s="74" t="str">
        <f>IF($C$32,[1]!obget([1]!obcall("",$C188,"get",[1]!obMake("","int",COLUMN()))),"")</f>
        <v/>
      </c>
      <c r="J188" s="61" t="str">
        <f>IF($C$32,[1]!obget([1]!obcall("",$C188,"get",[1]!obMake("","int",COLUMN()))),"")</f>
        <v/>
      </c>
      <c r="K188" s="61" t="str">
        <f>IF($C$32,[1]!obget([1]!obcall("",$C188,"get",[1]!obMake("","int",COLUMN()))),"")</f>
        <v/>
      </c>
      <c r="L188" s="61" t="str">
        <f>IF($C$32,[1]!obget([1]!obcall("",$C188,"get",[1]!obMake("","int",COLUMN()))),"")</f>
        <v/>
      </c>
      <c r="M188" s="61" t="str">
        <f>IF($C$32,[1]!obget([1]!obcall("",$C188,"get",[1]!obMake("","int",COLUMN()))),"")</f>
        <v/>
      </c>
      <c r="N188" s="61" t="str">
        <f>IF($C$32,[1]!obget([1]!obcall("",$C188,"get",[1]!obMake("","int",COLUMN()))),"")</f>
        <v/>
      </c>
      <c r="O188" s="61" t="str">
        <f>IF($C$32,[1]!obget([1]!obcall("",$C188,"get",[1]!obMake("","int",COLUMN()))),"")</f>
        <v/>
      </c>
      <c r="P188" s="61" t="str">
        <f>IF($C$32,[1]!obget([1]!obcall("",$C188,"get",[1]!obMake("","int",COLUMN()))),"")</f>
        <v/>
      </c>
      <c r="Q188" s="61" t="str">
        <f>IF($C$32,[1]!obget([1]!obcall("",$C188,"get",[1]!obMake("","int",COLUMN()))),"")</f>
        <v/>
      </c>
      <c r="R188" s="61" t="str">
        <f>IF($C$32,[1]!obget([1]!obcall("",$C188,"get",[1]!obMake("","int",COLUMN()))),"")</f>
        <v/>
      </c>
      <c r="S188" s="61" t="str">
        <f>IF($C$32,[1]!obget([1]!obcall("",$C188,"get",[1]!obMake("","int",COLUMN()))),"")</f>
        <v/>
      </c>
      <c r="T188" s="50"/>
      <c r="U188" s="50"/>
      <c r="V188" s="50"/>
      <c r="W188" s="50"/>
      <c r="X188" s="50"/>
      <c r="AH188" s="36"/>
      <c r="AI188" s="36"/>
      <c r="IW188" s="50"/>
      <c r="IX188" s="50"/>
    </row>
    <row r="189" spans="1:258" ht="11.85" customHeight="1" x14ac:dyDescent="0.3">
      <c r="A189" s="50" t="str">
        <f t="shared" si="7"/>
        <v/>
      </c>
      <c r="B189" s="50" t="str">
        <f t="shared" si="8"/>
        <v/>
      </c>
      <c r="C189" s="50" t="str">
        <f>IF($C$32,[1]!obMake("RVSwaption"&amp;ROW(),obLibs&amp;"net.finmath.montecarlo.RandomVariable",[1]!obcall("",$C$23,"getInitialMargin",[1]!obMake("","double",$B189),LIBORMarketModel!$J$15,[1]!obMake("","String","EUR"),[1]!obcall("SensitivityMode",$B$7&amp;"$SensitivityMode","valueOf",[1]!obMake("","String",$D$37)),$B$27:$D$27)),"")</f>
        <v/>
      </c>
      <c r="D189" s="94" t="str">
        <f>IF($C$32,[1]!obget([1]!obcall("",$C189,"getAverage")),"")</f>
        <v/>
      </c>
      <c r="E189" s="72" t="str">
        <f>IF(AND($C$31,$F$28&gt;=$B189),[1]!obget([1]!obcall("",[1]!obcall("",$C$23,"getInitialMargin",[1]!obMake("","double",$B189),LIBORMarketModel!$J$15,[1]!obMake("","String","EUR"),[1]!obcall("SensitivityMode",$B$7&amp;"$SensitivityMode","valueOf",[1]!obMake("","String",E$37)),$B$27:$D$27),"getAverage")),"")</f>
        <v/>
      </c>
      <c r="F189" s="72" t="str">
        <f>IF(AND($C$30,$F$28&gt;=$B189),[1]!obget([1]!obcall("",[1]!obcall("",$C$23,"getInitialMargin",[1]!obMake("","double",$B189),LIBORMarketModel!$J$15,[1]!obMake("","String","EUR"),[1]!obcall("SensitivityMode",$B$7&amp;"$SensitivityMode","valueOf",[1]!obMake("","String",F$37)),$B$27:$D$27),"getAverage")),"")</f>
        <v/>
      </c>
      <c r="G189" s="74" t="str">
        <f>IF($C$32,[1]!obget([1]!obcall("",$C189,"getQuantile",[1]!obMake("","double",G$37))),"")</f>
        <v/>
      </c>
      <c r="H189" s="74" t="str">
        <f>IF($C$32,[1]!obget([1]!obcall("",$C189,"getQuantile",[1]!obMake("","double",H$37))),"")</f>
        <v/>
      </c>
      <c r="I189" s="74" t="str">
        <f>IF($C$32,[1]!obget([1]!obcall("",$C189,"get",[1]!obMake("","int",COLUMN()))),"")</f>
        <v/>
      </c>
      <c r="J189" s="61" t="str">
        <f>IF($C$32,[1]!obget([1]!obcall("",$C189,"get",[1]!obMake("","int",COLUMN()))),"")</f>
        <v/>
      </c>
      <c r="K189" s="61" t="str">
        <f>IF($C$32,[1]!obget([1]!obcall("",$C189,"get",[1]!obMake("","int",COLUMN()))),"")</f>
        <v/>
      </c>
      <c r="L189" s="61" t="str">
        <f>IF($C$32,[1]!obget([1]!obcall("",$C189,"get",[1]!obMake("","int",COLUMN()))),"")</f>
        <v/>
      </c>
      <c r="M189" s="61" t="str">
        <f>IF($C$32,[1]!obget([1]!obcall("",$C189,"get",[1]!obMake("","int",COLUMN()))),"")</f>
        <v/>
      </c>
      <c r="N189" s="61" t="str">
        <f>IF($C$32,[1]!obget([1]!obcall("",$C189,"get",[1]!obMake("","int",COLUMN()))),"")</f>
        <v/>
      </c>
      <c r="O189" s="61" t="str">
        <f>IF($C$32,[1]!obget([1]!obcall("",$C189,"get",[1]!obMake("","int",COLUMN()))),"")</f>
        <v/>
      </c>
      <c r="P189" s="61" t="str">
        <f>IF($C$32,[1]!obget([1]!obcall("",$C189,"get",[1]!obMake("","int",COLUMN()))),"")</f>
        <v/>
      </c>
      <c r="Q189" s="61" t="str">
        <f>IF($C$32,[1]!obget([1]!obcall("",$C189,"get",[1]!obMake("","int",COLUMN()))),"")</f>
        <v/>
      </c>
      <c r="R189" s="61" t="str">
        <f>IF($C$32,[1]!obget([1]!obcall("",$C189,"get",[1]!obMake("","int",COLUMN()))),"")</f>
        <v/>
      </c>
      <c r="S189" s="61" t="str">
        <f>IF($C$32,[1]!obget([1]!obcall("",$C189,"get",[1]!obMake("","int",COLUMN()))),"")</f>
        <v/>
      </c>
      <c r="T189" s="50"/>
      <c r="U189" s="50"/>
      <c r="V189" s="50"/>
      <c r="W189" s="50"/>
      <c r="X189" s="50"/>
      <c r="AH189" s="36"/>
      <c r="AI189" s="36"/>
      <c r="IW189" s="50"/>
      <c r="IX189" s="50"/>
    </row>
    <row r="190" spans="1:258" ht="11.85" customHeight="1" x14ac:dyDescent="0.3">
      <c r="A190" s="50" t="str">
        <f t="shared" si="7"/>
        <v/>
      </c>
      <c r="B190" s="50" t="str">
        <f t="shared" si="8"/>
        <v/>
      </c>
      <c r="C190" s="50" t="str">
        <f>IF($C$32,[1]!obMake("RVSwaption"&amp;ROW(),obLibs&amp;"net.finmath.montecarlo.RandomVariable",[1]!obcall("",$C$23,"getInitialMargin",[1]!obMake("","double",$B190),LIBORMarketModel!$J$15,[1]!obMake("","String","EUR"),[1]!obcall("SensitivityMode",$B$7&amp;"$SensitivityMode","valueOf",[1]!obMake("","String",$D$37)),$B$27:$D$27)),"")</f>
        <v/>
      </c>
      <c r="D190" s="94" t="str">
        <f>IF($C$32,[1]!obget([1]!obcall("",$C190,"getAverage")),"")</f>
        <v/>
      </c>
      <c r="E190" s="72" t="str">
        <f>IF(AND($C$31,$F$28&gt;=$B190),[1]!obget([1]!obcall("",[1]!obcall("",$C$23,"getInitialMargin",[1]!obMake("","double",$B190),LIBORMarketModel!$J$15,[1]!obMake("","String","EUR"),[1]!obcall("SensitivityMode",$B$7&amp;"$SensitivityMode","valueOf",[1]!obMake("","String",E$37)),$B$27:$D$27),"getAverage")),"")</f>
        <v/>
      </c>
      <c r="F190" s="72" t="str">
        <f>IF(AND($C$30,$F$28&gt;=$B190),[1]!obget([1]!obcall("",[1]!obcall("",$C$23,"getInitialMargin",[1]!obMake("","double",$B190),LIBORMarketModel!$J$15,[1]!obMake("","String","EUR"),[1]!obcall("SensitivityMode",$B$7&amp;"$SensitivityMode","valueOf",[1]!obMake("","String",F$37)),$B$27:$D$27),"getAverage")),"")</f>
        <v/>
      </c>
      <c r="G190" s="74" t="str">
        <f>IF($C$32,[1]!obget([1]!obcall("",$C190,"getQuantile",[1]!obMake("","double",G$37))),"")</f>
        <v/>
      </c>
      <c r="H190" s="74" t="str">
        <f>IF($C$32,[1]!obget([1]!obcall("",$C190,"getQuantile",[1]!obMake("","double",H$37))),"")</f>
        <v/>
      </c>
      <c r="I190" s="74" t="str">
        <f>IF($C$32,[1]!obget([1]!obcall("",$C190,"get",[1]!obMake("","int",COLUMN()))),"")</f>
        <v/>
      </c>
      <c r="J190" s="61" t="str">
        <f>IF($C$32,[1]!obget([1]!obcall("",$C190,"get",[1]!obMake("","int",COLUMN()))),"")</f>
        <v/>
      </c>
      <c r="K190" s="61" t="str">
        <f>IF($C$32,[1]!obget([1]!obcall("",$C190,"get",[1]!obMake("","int",COLUMN()))),"")</f>
        <v/>
      </c>
      <c r="L190" s="61" t="str">
        <f>IF($C$32,[1]!obget([1]!obcall("",$C190,"get",[1]!obMake("","int",COLUMN()))),"")</f>
        <v/>
      </c>
      <c r="M190" s="61" t="str">
        <f>IF($C$32,[1]!obget([1]!obcall("",$C190,"get",[1]!obMake("","int",COLUMN()))),"")</f>
        <v/>
      </c>
      <c r="N190" s="61" t="str">
        <f>IF($C$32,[1]!obget([1]!obcall("",$C190,"get",[1]!obMake("","int",COLUMN()))),"")</f>
        <v/>
      </c>
      <c r="O190" s="61" t="str">
        <f>IF($C$32,[1]!obget([1]!obcall("",$C190,"get",[1]!obMake("","int",COLUMN()))),"")</f>
        <v/>
      </c>
      <c r="P190" s="61" t="str">
        <f>IF($C$32,[1]!obget([1]!obcall("",$C190,"get",[1]!obMake("","int",COLUMN()))),"")</f>
        <v/>
      </c>
      <c r="Q190" s="61" t="str">
        <f>IF($C$32,[1]!obget([1]!obcall("",$C190,"get",[1]!obMake("","int",COLUMN()))),"")</f>
        <v/>
      </c>
      <c r="R190" s="61" t="str">
        <f>IF($C$32,[1]!obget([1]!obcall("",$C190,"get",[1]!obMake("","int",COLUMN()))),"")</f>
        <v/>
      </c>
      <c r="S190" s="61" t="str">
        <f>IF($C$32,[1]!obget([1]!obcall("",$C190,"get",[1]!obMake("","int",COLUMN()))),"")</f>
        <v/>
      </c>
      <c r="T190" s="50"/>
      <c r="U190" s="50"/>
      <c r="V190" s="50"/>
      <c r="W190" s="50"/>
      <c r="X190" s="50"/>
      <c r="AH190" s="36"/>
      <c r="AI190" s="36"/>
      <c r="IW190" s="50"/>
      <c r="IX190" s="50"/>
    </row>
    <row r="191" spans="1:258" ht="11.85" customHeight="1" x14ac:dyDescent="0.3">
      <c r="A191" s="50" t="str">
        <f t="shared" si="7"/>
        <v/>
      </c>
      <c r="B191" s="50" t="str">
        <f t="shared" si="8"/>
        <v/>
      </c>
      <c r="C191" s="50" t="str">
        <f>IF($C$32,[1]!obMake("RVSwaption"&amp;ROW(),obLibs&amp;"net.finmath.montecarlo.RandomVariable",[1]!obcall("",$C$23,"getInitialMargin",[1]!obMake("","double",$B191),LIBORMarketModel!$J$15,[1]!obMake("","String","EUR"),[1]!obcall("SensitivityMode",$B$7&amp;"$SensitivityMode","valueOf",[1]!obMake("","String",$D$37)),$B$27:$D$27)),"")</f>
        <v/>
      </c>
      <c r="D191" s="94" t="str">
        <f>IF($C$32,[1]!obget([1]!obcall("",$C191,"getAverage")),"")</f>
        <v/>
      </c>
      <c r="E191" s="72" t="str">
        <f>IF(AND($C$31,$F$28&gt;=$B191),[1]!obget([1]!obcall("",[1]!obcall("",$C$23,"getInitialMargin",[1]!obMake("","double",$B191),LIBORMarketModel!$J$15,[1]!obMake("","String","EUR"),[1]!obcall("SensitivityMode",$B$7&amp;"$SensitivityMode","valueOf",[1]!obMake("","String",E$37)),$B$27:$D$27),"getAverage")),"")</f>
        <v/>
      </c>
      <c r="F191" s="72" t="str">
        <f>IF(AND($C$30,$F$28&gt;=$B191),[1]!obget([1]!obcall("",[1]!obcall("",$C$23,"getInitialMargin",[1]!obMake("","double",$B191),LIBORMarketModel!$J$15,[1]!obMake("","String","EUR"),[1]!obcall("SensitivityMode",$B$7&amp;"$SensitivityMode","valueOf",[1]!obMake("","String",F$37)),$B$27:$D$27),"getAverage")),"")</f>
        <v/>
      </c>
      <c r="G191" s="74" t="str">
        <f>IF($C$32,[1]!obget([1]!obcall("",$C191,"getQuantile",[1]!obMake("","double",G$37))),"")</f>
        <v/>
      </c>
      <c r="H191" s="74" t="str">
        <f>IF($C$32,[1]!obget([1]!obcall("",$C191,"getQuantile",[1]!obMake("","double",H$37))),"")</f>
        <v/>
      </c>
      <c r="I191" s="74" t="str">
        <f>IF($C$32,[1]!obget([1]!obcall("",$C191,"get",[1]!obMake("","int",COLUMN()))),"")</f>
        <v/>
      </c>
      <c r="J191" s="61" t="str">
        <f>IF($C$32,[1]!obget([1]!obcall("",$C191,"get",[1]!obMake("","int",COLUMN()))),"")</f>
        <v/>
      </c>
      <c r="K191" s="61" t="str">
        <f>IF($C$32,[1]!obget([1]!obcall("",$C191,"get",[1]!obMake("","int",COLUMN()))),"")</f>
        <v/>
      </c>
      <c r="L191" s="61" t="str">
        <f>IF($C$32,[1]!obget([1]!obcall("",$C191,"get",[1]!obMake("","int",COLUMN()))),"")</f>
        <v/>
      </c>
      <c r="M191" s="61" t="str">
        <f>IF($C$32,[1]!obget([1]!obcall("",$C191,"get",[1]!obMake("","int",COLUMN()))),"")</f>
        <v/>
      </c>
      <c r="N191" s="61" t="str">
        <f>IF($C$32,[1]!obget([1]!obcall("",$C191,"get",[1]!obMake("","int",COLUMN()))),"")</f>
        <v/>
      </c>
      <c r="O191" s="61" t="str">
        <f>IF($C$32,[1]!obget([1]!obcall("",$C191,"get",[1]!obMake("","int",COLUMN()))),"")</f>
        <v/>
      </c>
      <c r="P191" s="61" t="str">
        <f>IF($C$32,[1]!obget([1]!obcall("",$C191,"get",[1]!obMake("","int",COLUMN()))),"")</f>
        <v/>
      </c>
      <c r="Q191" s="61" t="str">
        <f>IF($C$32,[1]!obget([1]!obcall("",$C191,"get",[1]!obMake("","int",COLUMN()))),"")</f>
        <v/>
      </c>
      <c r="R191" s="61" t="str">
        <f>IF($C$32,[1]!obget([1]!obcall("",$C191,"get",[1]!obMake("","int",COLUMN()))),"")</f>
        <v/>
      </c>
      <c r="S191" s="61" t="str">
        <f>IF($C$32,[1]!obget([1]!obcall("",$C191,"get",[1]!obMake("","int",COLUMN()))),"")</f>
        <v/>
      </c>
      <c r="T191" s="50"/>
      <c r="U191" s="50"/>
      <c r="V191" s="50"/>
      <c r="W191" s="50"/>
      <c r="X191" s="50"/>
      <c r="AH191" s="36"/>
      <c r="AI191" s="36"/>
      <c r="IW191" s="50"/>
      <c r="IX191" s="50"/>
    </row>
    <row r="192" spans="1:258" ht="11.85" customHeight="1" x14ac:dyDescent="0.3">
      <c r="A192" s="50" t="str">
        <f t="shared" si="7"/>
        <v/>
      </c>
      <c r="B192" s="50" t="str">
        <f t="shared" si="8"/>
        <v/>
      </c>
      <c r="C192" s="50" t="str">
        <f>IF($C$32,[1]!obMake("RVSwaption"&amp;ROW(),obLibs&amp;"net.finmath.montecarlo.RandomVariable",[1]!obcall("",$C$23,"getInitialMargin",[1]!obMake("","double",$B192),LIBORMarketModel!$J$15,[1]!obMake("","String","EUR"),[1]!obcall("SensitivityMode",$B$7&amp;"$SensitivityMode","valueOf",[1]!obMake("","String",$D$37)),$B$27:$D$27)),"")</f>
        <v/>
      </c>
      <c r="D192" s="94" t="str">
        <f>IF($C$32,[1]!obget([1]!obcall("",$C192,"getAverage")),"")</f>
        <v/>
      </c>
      <c r="E192" s="72" t="str">
        <f>IF(AND($C$31,$F$28&gt;=$B192),[1]!obget([1]!obcall("",[1]!obcall("",$C$23,"getInitialMargin",[1]!obMake("","double",$B192),LIBORMarketModel!$J$15,[1]!obMake("","String","EUR"),[1]!obcall("SensitivityMode",$B$7&amp;"$SensitivityMode","valueOf",[1]!obMake("","String",E$37)),$B$27:$D$27),"getAverage")),"")</f>
        <v/>
      </c>
      <c r="F192" s="72" t="str">
        <f>IF(AND($C$30,$F$28&gt;=$B192),[1]!obget([1]!obcall("",[1]!obcall("",$C$23,"getInitialMargin",[1]!obMake("","double",$B192),LIBORMarketModel!$J$15,[1]!obMake("","String","EUR"),[1]!obcall("SensitivityMode",$B$7&amp;"$SensitivityMode","valueOf",[1]!obMake("","String",F$37)),$B$27:$D$27),"getAverage")),"")</f>
        <v/>
      </c>
      <c r="G192" s="74" t="str">
        <f>IF($C$32,[1]!obget([1]!obcall("",$C192,"getQuantile",[1]!obMake("","double",G$37))),"")</f>
        <v/>
      </c>
      <c r="H192" s="74" t="str">
        <f>IF($C$32,[1]!obget([1]!obcall("",$C192,"getQuantile",[1]!obMake("","double",H$37))),"")</f>
        <v/>
      </c>
      <c r="I192" s="74" t="str">
        <f>IF($C$32,[1]!obget([1]!obcall("",$C192,"get",[1]!obMake("","int",COLUMN()))),"")</f>
        <v/>
      </c>
      <c r="J192" s="61" t="str">
        <f>IF($C$32,[1]!obget([1]!obcall("",$C192,"get",[1]!obMake("","int",COLUMN()))),"")</f>
        <v/>
      </c>
      <c r="K192" s="61" t="str">
        <f>IF($C$32,[1]!obget([1]!obcall("",$C192,"get",[1]!obMake("","int",COLUMN()))),"")</f>
        <v/>
      </c>
      <c r="L192" s="61" t="str">
        <f>IF($C$32,[1]!obget([1]!obcall("",$C192,"get",[1]!obMake("","int",COLUMN()))),"")</f>
        <v/>
      </c>
      <c r="M192" s="61" t="str">
        <f>IF($C$32,[1]!obget([1]!obcall("",$C192,"get",[1]!obMake("","int",COLUMN()))),"")</f>
        <v/>
      </c>
      <c r="N192" s="61" t="str">
        <f>IF($C$32,[1]!obget([1]!obcall("",$C192,"get",[1]!obMake("","int",COLUMN()))),"")</f>
        <v/>
      </c>
      <c r="O192" s="61" t="str">
        <f>IF($C$32,[1]!obget([1]!obcall("",$C192,"get",[1]!obMake("","int",COLUMN()))),"")</f>
        <v/>
      </c>
      <c r="P192" s="61" t="str">
        <f>IF($C$32,[1]!obget([1]!obcall("",$C192,"get",[1]!obMake("","int",COLUMN()))),"")</f>
        <v/>
      </c>
      <c r="Q192" s="61" t="str">
        <f>IF($C$32,[1]!obget([1]!obcall("",$C192,"get",[1]!obMake("","int",COLUMN()))),"")</f>
        <v/>
      </c>
      <c r="R192" s="61" t="str">
        <f>IF($C$32,[1]!obget([1]!obcall("",$C192,"get",[1]!obMake("","int",COLUMN()))),"")</f>
        <v/>
      </c>
      <c r="S192" s="61" t="str">
        <f>IF($C$32,[1]!obget([1]!obcall("",$C192,"get",[1]!obMake("","int",COLUMN()))),"")</f>
        <v/>
      </c>
      <c r="T192" s="50"/>
      <c r="U192" s="50"/>
      <c r="V192" s="50"/>
      <c r="W192" s="50"/>
      <c r="X192" s="50"/>
      <c r="AH192" s="36"/>
      <c r="AI192" s="36"/>
      <c r="IW192" s="50"/>
      <c r="IX192" s="50"/>
    </row>
    <row r="193" spans="1:258" ht="11.85" customHeight="1" x14ac:dyDescent="0.3">
      <c r="A193" s="50" t="str">
        <f t="shared" si="7"/>
        <v/>
      </c>
      <c r="B193" s="50" t="str">
        <f t="shared" si="8"/>
        <v/>
      </c>
      <c r="C193" s="50" t="str">
        <f>IF($C$32,[1]!obMake("RVSwaption"&amp;ROW(),obLibs&amp;"net.finmath.montecarlo.RandomVariable",[1]!obcall("",$C$23,"getInitialMargin",[1]!obMake("","double",$B193),LIBORMarketModel!$J$15,[1]!obMake("","String","EUR"),[1]!obcall("SensitivityMode",$B$7&amp;"$SensitivityMode","valueOf",[1]!obMake("","String",$D$37)),$B$27:$D$27)),"")</f>
        <v/>
      </c>
      <c r="D193" s="94" t="str">
        <f>IF($C$32,[1]!obget([1]!obcall("",$C193,"getAverage")),"")</f>
        <v/>
      </c>
      <c r="E193" s="72" t="str">
        <f>IF(AND($C$31,$F$28&gt;=$B193),[1]!obget([1]!obcall("",[1]!obcall("",$C$23,"getInitialMargin",[1]!obMake("","double",$B193),LIBORMarketModel!$J$15,[1]!obMake("","String","EUR"),[1]!obcall("SensitivityMode",$B$7&amp;"$SensitivityMode","valueOf",[1]!obMake("","String",E$37)),$B$27:$D$27),"getAverage")),"")</f>
        <v/>
      </c>
      <c r="F193" s="72" t="str">
        <f>IF(AND($C$30,$F$28&gt;=$B193),[1]!obget([1]!obcall("",[1]!obcall("",$C$23,"getInitialMargin",[1]!obMake("","double",$B193),LIBORMarketModel!$J$15,[1]!obMake("","String","EUR"),[1]!obcall("SensitivityMode",$B$7&amp;"$SensitivityMode","valueOf",[1]!obMake("","String",F$37)),$B$27:$D$27),"getAverage")),"")</f>
        <v/>
      </c>
      <c r="G193" s="74" t="str">
        <f>IF($C$32,[1]!obget([1]!obcall("",$C193,"getQuantile",[1]!obMake("","double",G$37))),"")</f>
        <v/>
      </c>
      <c r="H193" s="74" t="str">
        <f>IF($C$32,[1]!obget([1]!obcall("",$C193,"getQuantile",[1]!obMake("","double",H$37))),"")</f>
        <v/>
      </c>
      <c r="I193" s="74" t="str">
        <f>IF($C$32,[1]!obget([1]!obcall("",$C193,"get",[1]!obMake("","int",COLUMN()))),"")</f>
        <v/>
      </c>
      <c r="J193" s="61" t="str">
        <f>IF($C$32,[1]!obget([1]!obcall("",$C193,"get",[1]!obMake("","int",COLUMN()))),"")</f>
        <v/>
      </c>
      <c r="K193" s="61" t="str">
        <f>IF($C$32,[1]!obget([1]!obcall("",$C193,"get",[1]!obMake("","int",COLUMN()))),"")</f>
        <v/>
      </c>
      <c r="L193" s="61" t="str">
        <f>IF($C$32,[1]!obget([1]!obcall("",$C193,"get",[1]!obMake("","int",COLUMN()))),"")</f>
        <v/>
      </c>
      <c r="M193" s="61" t="str">
        <f>IF($C$32,[1]!obget([1]!obcall("",$C193,"get",[1]!obMake("","int",COLUMN()))),"")</f>
        <v/>
      </c>
      <c r="N193" s="61" t="str">
        <f>IF($C$32,[1]!obget([1]!obcall("",$C193,"get",[1]!obMake("","int",COLUMN()))),"")</f>
        <v/>
      </c>
      <c r="O193" s="61" t="str">
        <f>IF($C$32,[1]!obget([1]!obcall("",$C193,"get",[1]!obMake("","int",COLUMN()))),"")</f>
        <v/>
      </c>
      <c r="P193" s="61" t="str">
        <f>IF($C$32,[1]!obget([1]!obcall("",$C193,"get",[1]!obMake("","int",COLUMN()))),"")</f>
        <v/>
      </c>
      <c r="Q193" s="61" t="str">
        <f>IF($C$32,[1]!obget([1]!obcall("",$C193,"get",[1]!obMake("","int",COLUMN()))),"")</f>
        <v/>
      </c>
      <c r="R193" s="61" t="str">
        <f>IF($C$32,[1]!obget([1]!obcall("",$C193,"get",[1]!obMake("","int",COLUMN()))),"")</f>
        <v/>
      </c>
      <c r="S193" s="61" t="str">
        <f>IF($C$32,[1]!obget([1]!obcall("",$C193,"get",[1]!obMake("","int",COLUMN()))),"")</f>
        <v/>
      </c>
      <c r="T193" s="50"/>
      <c r="U193" s="50"/>
      <c r="V193" s="50"/>
      <c r="W193" s="50"/>
      <c r="X193" s="50"/>
      <c r="AH193" s="36"/>
      <c r="AI193" s="36"/>
      <c r="IW193" s="50"/>
      <c r="IX193" s="50"/>
    </row>
    <row r="194" spans="1:258" ht="11.85" customHeight="1" x14ac:dyDescent="0.3">
      <c r="A194" s="50" t="str">
        <f t="shared" si="7"/>
        <v/>
      </c>
      <c r="B194" s="50" t="str">
        <f t="shared" si="8"/>
        <v/>
      </c>
      <c r="C194" s="50" t="str">
        <f>IF($C$32,[1]!obMake("RVSwaption"&amp;ROW(),obLibs&amp;"net.finmath.montecarlo.RandomVariable",[1]!obcall("",$C$23,"getInitialMargin",[1]!obMake("","double",$B194),LIBORMarketModel!$J$15,[1]!obMake("","String","EUR"),[1]!obcall("SensitivityMode",$B$7&amp;"$SensitivityMode","valueOf",[1]!obMake("","String",$D$37)),$B$27:$D$27)),"")</f>
        <v/>
      </c>
      <c r="D194" s="94" t="str">
        <f>IF($C$32,[1]!obget([1]!obcall("",$C194,"getAverage")),"")</f>
        <v/>
      </c>
      <c r="E194" s="72" t="str">
        <f>IF(AND($C$31,$F$28&gt;=$B194),[1]!obget([1]!obcall("",[1]!obcall("",$C$23,"getInitialMargin",[1]!obMake("","double",$B194),LIBORMarketModel!$J$15,[1]!obMake("","String","EUR"),[1]!obcall("SensitivityMode",$B$7&amp;"$SensitivityMode","valueOf",[1]!obMake("","String",E$37)),$B$27:$D$27),"getAverage")),"")</f>
        <v/>
      </c>
      <c r="F194" s="72" t="str">
        <f>IF(AND($C$30,$F$28&gt;=$B194),[1]!obget([1]!obcall("",[1]!obcall("",$C$23,"getInitialMargin",[1]!obMake("","double",$B194),LIBORMarketModel!$J$15,[1]!obMake("","String","EUR"),[1]!obcall("SensitivityMode",$B$7&amp;"$SensitivityMode","valueOf",[1]!obMake("","String",F$37)),$B$27:$D$27),"getAverage")),"")</f>
        <v/>
      </c>
      <c r="G194" s="74" t="str">
        <f>IF($C$32,[1]!obget([1]!obcall("",$C194,"getQuantile",[1]!obMake("","double",G$37))),"")</f>
        <v/>
      </c>
      <c r="H194" s="74" t="str">
        <f>IF($C$32,[1]!obget([1]!obcall("",$C194,"getQuantile",[1]!obMake("","double",H$37))),"")</f>
        <v/>
      </c>
      <c r="I194" s="74" t="str">
        <f>IF($C$32,[1]!obget([1]!obcall("",$C194,"get",[1]!obMake("","int",COLUMN()))),"")</f>
        <v/>
      </c>
      <c r="J194" s="61" t="str">
        <f>IF($C$32,[1]!obget([1]!obcall("",$C194,"get",[1]!obMake("","int",COLUMN()))),"")</f>
        <v/>
      </c>
      <c r="K194" s="61" t="str">
        <f>IF($C$32,[1]!obget([1]!obcall("",$C194,"get",[1]!obMake("","int",COLUMN()))),"")</f>
        <v/>
      </c>
      <c r="L194" s="61" t="str">
        <f>IF($C$32,[1]!obget([1]!obcall("",$C194,"get",[1]!obMake("","int",COLUMN()))),"")</f>
        <v/>
      </c>
      <c r="M194" s="61" t="str">
        <f>IF($C$32,[1]!obget([1]!obcall("",$C194,"get",[1]!obMake("","int",COLUMN()))),"")</f>
        <v/>
      </c>
      <c r="N194" s="61" t="str">
        <f>IF($C$32,[1]!obget([1]!obcall("",$C194,"get",[1]!obMake("","int",COLUMN()))),"")</f>
        <v/>
      </c>
      <c r="O194" s="61" t="str">
        <f>IF($C$32,[1]!obget([1]!obcall("",$C194,"get",[1]!obMake("","int",COLUMN()))),"")</f>
        <v/>
      </c>
      <c r="P194" s="61" t="str">
        <f>IF($C$32,[1]!obget([1]!obcall("",$C194,"get",[1]!obMake("","int",COLUMN()))),"")</f>
        <v/>
      </c>
      <c r="Q194" s="61" t="str">
        <f>IF($C$32,[1]!obget([1]!obcall("",$C194,"get",[1]!obMake("","int",COLUMN()))),"")</f>
        <v/>
      </c>
      <c r="R194" s="61" t="str">
        <f>IF($C$32,[1]!obget([1]!obcall("",$C194,"get",[1]!obMake("","int",COLUMN()))),"")</f>
        <v/>
      </c>
      <c r="S194" s="61" t="str">
        <f>IF($C$32,[1]!obget([1]!obcall("",$C194,"get",[1]!obMake("","int",COLUMN()))),"")</f>
        <v/>
      </c>
      <c r="T194" s="50"/>
      <c r="U194" s="50"/>
      <c r="V194" s="50"/>
      <c r="W194" s="50"/>
      <c r="X194" s="50"/>
      <c r="AH194" s="36"/>
      <c r="AI194" s="36"/>
      <c r="IW194" s="50"/>
      <c r="IX194" s="50"/>
    </row>
    <row r="195" spans="1:258" ht="11.85" customHeight="1" x14ac:dyDescent="0.3">
      <c r="A195" s="50" t="str">
        <f t="shared" si="7"/>
        <v/>
      </c>
      <c r="B195" s="50" t="str">
        <f t="shared" si="8"/>
        <v/>
      </c>
      <c r="C195" s="50" t="str">
        <f>IF($C$32,[1]!obMake("RVSwaption"&amp;ROW(),obLibs&amp;"net.finmath.montecarlo.RandomVariable",[1]!obcall("",$C$23,"getInitialMargin",[1]!obMake("","double",$B195),LIBORMarketModel!$J$15,[1]!obMake("","String","EUR"),[1]!obcall("SensitivityMode",$B$7&amp;"$SensitivityMode","valueOf",[1]!obMake("","String",$D$37)),$B$27:$D$27)),"")</f>
        <v/>
      </c>
      <c r="D195" s="94" t="str">
        <f>IF($C$32,[1]!obget([1]!obcall("",$C195,"getAverage")),"")</f>
        <v/>
      </c>
      <c r="E195" s="72" t="str">
        <f>IF(AND($C$31,$F$28&gt;=$B195),[1]!obget([1]!obcall("",[1]!obcall("",$C$23,"getInitialMargin",[1]!obMake("","double",$B195),LIBORMarketModel!$J$15,[1]!obMake("","String","EUR"),[1]!obcall("SensitivityMode",$B$7&amp;"$SensitivityMode","valueOf",[1]!obMake("","String",E$37)),$B$27:$D$27),"getAverage")),"")</f>
        <v/>
      </c>
      <c r="F195" s="72" t="str">
        <f>IF(AND($C$30,$F$28&gt;=$B195),[1]!obget([1]!obcall("",[1]!obcall("",$C$23,"getInitialMargin",[1]!obMake("","double",$B195),LIBORMarketModel!$J$15,[1]!obMake("","String","EUR"),[1]!obcall("SensitivityMode",$B$7&amp;"$SensitivityMode","valueOf",[1]!obMake("","String",F$37)),$B$27:$D$27),"getAverage")),"")</f>
        <v/>
      </c>
      <c r="G195" s="74" t="str">
        <f>IF($C$32,[1]!obget([1]!obcall("",$C195,"getQuantile",[1]!obMake("","double",G$37))),"")</f>
        <v/>
      </c>
      <c r="H195" s="74" t="str">
        <f>IF($C$32,[1]!obget([1]!obcall("",$C195,"getQuantile",[1]!obMake("","double",H$37))),"")</f>
        <v/>
      </c>
      <c r="I195" s="74" t="str">
        <f>IF($C$32,[1]!obget([1]!obcall("",$C195,"get",[1]!obMake("","int",COLUMN()))),"")</f>
        <v/>
      </c>
      <c r="J195" s="61" t="str">
        <f>IF($C$32,[1]!obget([1]!obcall("",$C195,"get",[1]!obMake("","int",COLUMN()))),"")</f>
        <v/>
      </c>
      <c r="K195" s="61" t="str">
        <f>IF($C$32,[1]!obget([1]!obcall("",$C195,"get",[1]!obMake("","int",COLUMN()))),"")</f>
        <v/>
      </c>
      <c r="L195" s="61" t="str">
        <f>IF($C$32,[1]!obget([1]!obcall("",$C195,"get",[1]!obMake("","int",COLUMN()))),"")</f>
        <v/>
      </c>
      <c r="M195" s="61" t="str">
        <f>IF($C$32,[1]!obget([1]!obcall("",$C195,"get",[1]!obMake("","int",COLUMN()))),"")</f>
        <v/>
      </c>
      <c r="N195" s="61" t="str">
        <f>IF($C$32,[1]!obget([1]!obcall("",$C195,"get",[1]!obMake("","int",COLUMN()))),"")</f>
        <v/>
      </c>
      <c r="O195" s="61" t="str">
        <f>IF($C$32,[1]!obget([1]!obcall("",$C195,"get",[1]!obMake("","int",COLUMN()))),"")</f>
        <v/>
      </c>
      <c r="P195" s="61" t="str">
        <f>IF($C$32,[1]!obget([1]!obcall("",$C195,"get",[1]!obMake("","int",COLUMN()))),"")</f>
        <v/>
      </c>
      <c r="Q195" s="61" t="str">
        <f>IF($C$32,[1]!obget([1]!obcall("",$C195,"get",[1]!obMake("","int",COLUMN()))),"")</f>
        <v/>
      </c>
      <c r="R195" s="61" t="str">
        <f>IF($C$32,[1]!obget([1]!obcall("",$C195,"get",[1]!obMake("","int",COLUMN()))),"")</f>
        <v/>
      </c>
      <c r="S195" s="61" t="str">
        <f>IF($C$32,[1]!obget([1]!obcall("",$C195,"get",[1]!obMake("","int",COLUMN()))),"")</f>
        <v/>
      </c>
      <c r="T195" s="50"/>
      <c r="U195" s="50"/>
      <c r="V195" s="50"/>
      <c r="W195" s="50"/>
      <c r="X195" s="50"/>
      <c r="AH195" s="36"/>
      <c r="AI195" s="36"/>
      <c r="IW195" s="50"/>
      <c r="IX195" s="50"/>
    </row>
    <row r="196" spans="1:258" ht="11.85" customHeight="1" x14ac:dyDescent="0.3">
      <c r="A196" s="50" t="str">
        <f t="shared" si="7"/>
        <v/>
      </c>
      <c r="B196" s="50" t="str">
        <f t="shared" si="8"/>
        <v/>
      </c>
      <c r="C196" s="50" t="str">
        <f>IF($C$32,[1]!obMake("RVSwaption"&amp;ROW(),obLibs&amp;"net.finmath.montecarlo.RandomVariable",[1]!obcall("",$C$23,"getInitialMargin",[1]!obMake("","double",$B196),LIBORMarketModel!$J$15,[1]!obMake("","String","EUR"),[1]!obcall("SensitivityMode",$B$7&amp;"$SensitivityMode","valueOf",[1]!obMake("","String",$D$37)),$B$27:$D$27)),"")</f>
        <v/>
      </c>
      <c r="D196" s="94" t="str">
        <f>IF($C$32,[1]!obget([1]!obcall("",$C196,"getAverage")),"")</f>
        <v/>
      </c>
      <c r="E196" s="72" t="str">
        <f>IF(AND($C$31,$F$28&gt;=$B196),[1]!obget([1]!obcall("",[1]!obcall("",$C$23,"getInitialMargin",[1]!obMake("","double",$B196),LIBORMarketModel!$J$15,[1]!obMake("","String","EUR"),[1]!obcall("SensitivityMode",$B$7&amp;"$SensitivityMode","valueOf",[1]!obMake("","String",E$37)),$B$27:$D$27),"getAverage")),"")</f>
        <v/>
      </c>
      <c r="F196" s="72" t="str">
        <f>IF(AND($C$30,$F$28&gt;=$B196),[1]!obget([1]!obcall("",[1]!obcall("",$C$23,"getInitialMargin",[1]!obMake("","double",$B196),LIBORMarketModel!$J$15,[1]!obMake("","String","EUR"),[1]!obcall("SensitivityMode",$B$7&amp;"$SensitivityMode","valueOf",[1]!obMake("","String",F$37)),$B$27:$D$27),"getAverage")),"")</f>
        <v/>
      </c>
      <c r="G196" s="74" t="str">
        <f>IF($C$32,[1]!obget([1]!obcall("",$C196,"getQuantile",[1]!obMake("","double",G$37))),"")</f>
        <v/>
      </c>
      <c r="H196" s="74" t="str">
        <f>IF($C$32,[1]!obget([1]!obcall("",$C196,"getQuantile",[1]!obMake("","double",H$37))),"")</f>
        <v/>
      </c>
      <c r="I196" s="74" t="str">
        <f>IF($C$32,[1]!obget([1]!obcall("",$C196,"get",[1]!obMake("","int",COLUMN()))),"")</f>
        <v/>
      </c>
      <c r="J196" s="61" t="str">
        <f>IF($C$32,[1]!obget([1]!obcall("",$C196,"get",[1]!obMake("","int",COLUMN()))),"")</f>
        <v/>
      </c>
      <c r="K196" s="61" t="str">
        <f>IF($C$32,[1]!obget([1]!obcall("",$C196,"get",[1]!obMake("","int",COLUMN()))),"")</f>
        <v/>
      </c>
      <c r="L196" s="61" t="str">
        <f>IF($C$32,[1]!obget([1]!obcall("",$C196,"get",[1]!obMake("","int",COLUMN()))),"")</f>
        <v/>
      </c>
      <c r="M196" s="61" t="str">
        <f>IF($C$32,[1]!obget([1]!obcall("",$C196,"get",[1]!obMake("","int",COLUMN()))),"")</f>
        <v/>
      </c>
      <c r="N196" s="61" t="str">
        <f>IF($C$32,[1]!obget([1]!obcall("",$C196,"get",[1]!obMake("","int",COLUMN()))),"")</f>
        <v/>
      </c>
      <c r="O196" s="61" t="str">
        <f>IF($C$32,[1]!obget([1]!obcall("",$C196,"get",[1]!obMake("","int",COLUMN()))),"")</f>
        <v/>
      </c>
      <c r="P196" s="61" t="str">
        <f>IF($C$32,[1]!obget([1]!obcall("",$C196,"get",[1]!obMake("","int",COLUMN()))),"")</f>
        <v/>
      </c>
      <c r="Q196" s="61" t="str">
        <f>IF($C$32,[1]!obget([1]!obcall("",$C196,"get",[1]!obMake("","int",COLUMN()))),"")</f>
        <v/>
      </c>
      <c r="R196" s="61" t="str">
        <f>IF($C$32,[1]!obget([1]!obcall("",$C196,"get",[1]!obMake("","int",COLUMN()))),"")</f>
        <v/>
      </c>
      <c r="S196" s="61" t="str">
        <f>IF($C$32,[1]!obget([1]!obcall("",$C196,"get",[1]!obMake("","int",COLUMN()))),"")</f>
        <v/>
      </c>
      <c r="T196" s="50"/>
      <c r="U196" s="50"/>
      <c r="V196" s="50"/>
      <c r="W196" s="50"/>
      <c r="X196" s="50"/>
      <c r="AH196" s="36"/>
      <c r="AI196" s="36"/>
      <c r="IW196" s="50"/>
      <c r="IX196" s="50"/>
    </row>
    <row r="197" spans="1:258" ht="11.85" customHeight="1" x14ac:dyDescent="0.3">
      <c r="A197" s="50" t="str">
        <f t="shared" si="7"/>
        <v/>
      </c>
      <c r="B197" s="50" t="str">
        <f t="shared" si="8"/>
        <v/>
      </c>
      <c r="C197" s="50" t="str">
        <f>IF($C$32,[1]!obMake("RVSwaption"&amp;ROW(),obLibs&amp;"net.finmath.montecarlo.RandomVariable",[1]!obcall("",$C$23,"getInitialMargin",[1]!obMake("","double",$B197),LIBORMarketModel!$J$15,[1]!obMake("","String","EUR"),[1]!obcall("SensitivityMode",$B$7&amp;"$SensitivityMode","valueOf",[1]!obMake("","String",$D$37)),$B$27:$D$27)),"")</f>
        <v/>
      </c>
      <c r="D197" s="94" t="str">
        <f>IF($C$32,[1]!obget([1]!obcall("",$C197,"getAverage")),"")</f>
        <v/>
      </c>
      <c r="E197" s="72" t="str">
        <f>IF(AND($C$31,$F$28&gt;=$B197),[1]!obget([1]!obcall("",[1]!obcall("",$C$23,"getInitialMargin",[1]!obMake("","double",$B197),LIBORMarketModel!$J$15,[1]!obMake("","String","EUR"),[1]!obcall("SensitivityMode",$B$7&amp;"$SensitivityMode","valueOf",[1]!obMake("","String",E$37)),$B$27:$D$27),"getAverage")),"")</f>
        <v/>
      </c>
      <c r="F197" s="72" t="str">
        <f>IF(AND($C$30,$F$28&gt;=$B197),[1]!obget([1]!obcall("",[1]!obcall("",$C$23,"getInitialMargin",[1]!obMake("","double",$B197),LIBORMarketModel!$J$15,[1]!obMake("","String","EUR"),[1]!obcall("SensitivityMode",$B$7&amp;"$SensitivityMode","valueOf",[1]!obMake("","String",F$37)),$B$27:$D$27),"getAverage")),"")</f>
        <v/>
      </c>
      <c r="G197" s="74" t="str">
        <f>IF($C$32,[1]!obget([1]!obcall("",$C197,"getQuantile",[1]!obMake("","double",G$37))),"")</f>
        <v/>
      </c>
      <c r="H197" s="74" t="str">
        <f>IF($C$32,[1]!obget([1]!obcall("",$C197,"getQuantile",[1]!obMake("","double",H$37))),"")</f>
        <v/>
      </c>
      <c r="I197" s="74" t="str">
        <f>IF($C$32,[1]!obget([1]!obcall("",$C197,"get",[1]!obMake("","int",COLUMN()))),"")</f>
        <v/>
      </c>
      <c r="J197" s="61" t="str">
        <f>IF($C$32,[1]!obget([1]!obcall("",$C197,"get",[1]!obMake("","int",COLUMN()))),"")</f>
        <v/>
      </c>
      <c r="K197" s="61" t="str">
        <f>IF($C$32,[1]!obget([1]!obcall("",$C197,"get",[1]!obMake("","int",COLUMN()))),"")</f>
        <v/>
      </c>
      <c r="L197" s="61" t="str">
        <f>IF($C$32,[1]!obget([1]!obcall("",$C197,"get",[1]!obMake("","int",COLUMN()))),"")</f>
        <v/>
      </c>
      <c r="M197" s="61" t="str">
        <f>IF($C$32,[1]!obget([1]!obcall("",$C197,"get",[1]!obMake("","int",COLUMN()))),"")</f>
        <v/>
      </c>
      <c r="N197" s="61" t="str">
        <f>IF($C$32,[1]!obget([1]!obcall("",$C197,"get",[1]!obMake("","int",COLUMN()))),"")</f>
        <v/>
      </c>
      <c r="O197" s="61" t="str">
        <f>IF($C$32,[1]!obget([1]!obcall("",$C197,"get",[1]!obMake("","int",COLUMN()))),"")</f>
        <v/>
      </c>
      <c r="P197" s="61" t="str">
        <f>IF($C$32,[1]!obget([1]!obcall("",$C197,"get",[1]!obMake("","int",COLUMN()))),"")</f>
        <v/>
      </c>
      <c r="Q197" s="61" t="str">
        <f>IF($C$32,[1]!obget([1]!obcall("",$C197,"get",[1]!obMake("","int",COLUMN()))),"")</f>
        <v/>
      </c>
      <c r="R197" s="61" t="str">
        <f>IF($C$32,[1]!obget([1]!obcall("",$C197,"get",[1]!obMake("","int",COLUMN()))),"")</f>
        <v/>
      </c>
      <c r="S197" s="61" t="str">
        <f>IF($C$32,[1]!obget([1]!obcall("",$C197,"get",[1]!obMake("","int",COLUMN()))),"")</f>
        <v/>
      </c>
      <c r="T197" s="50"/>
      <c r="U197" s="50"/>
      <c r="V197" s="50"/>
      <c r="W197" s="50"/>
      <c r="X197" s="50"/>
      <c r="AH197" s="36"/>
      <c r="AI197" s="36"/>
      <c r="IW197" s="50"/>
      <c r="IX197" s="50"/>
    </row>
    <row r="198" spans="1:258" ht="11.85" customHeight="1" x14ac:dyDescent="0.3">
      <c r="A198" s="50" t="str">
        <f t="shared" si="7"/>
        <v/>
      </c>
      <c r="B198" s="50" t="str">
        <f t="shared" si="8"/>
        <v/>
      </c>
      <c r="C198" s="50" t="str">
        <f>IF($C$32,[1]!obMake("RVSwaption"&amp;ROW(),obLibs&amp;"net.finmath.montecarlo.RandomVariable",[1]!obcall("",$C$23,"getInitialMargin",[1]!obMake("","double",$B198),LIBORMarketModel!$J$15,[1]!obMake("","String","EUR"),[1]!obcall("SensitivityMode",$B$7&amp;"$SensitivityMode","valueOf",[1]!obMake("","String",$D$37)),$B$27:$D$27)),"")</f>
        <v/>
      </c>
      <c r="D198" s="94" t="str">
        <f>IF($C$32,[1]!obget([1]!obcall("",$C198,"getAverage")),"")</f>
        <v/>
      </c>
      <c r="E198" s="72" t="str">
        <f>IF(AND($C$31,$F$28&gt;=$B198),[1]!obget([1]!obcall("",[1]!obcall("",$C$23,"getInitialMargin",[1]!obMake("","double",$B198),LIBORMarketModel!$J$15,[1]!obMake("","String","EUR"),[1]!obcall("SensitivityMode",$B$7&amp;"$SensitivityMode","valueOf",[1]!obMake("","String",E$37)),$B$27:$D$27),"getAverage")),"")</f>
        <v/>
      </c>
      <c r="F198" s="72" t="str">
        <f>IF(AND($C$30,$F$28&gt;=$B198),[1]!obget([1]!obcall("",[1]!obcall("",$C$23,"getInitialMargin",[1]!obMake("","double",$B198),LIBORMarketModel!$J$15,[1]!obMake("","String","EUR"),[1]!obcall("SensitivityMode",$B$7&amp;"$SensitivityMode","valueOf",[1]!obMake("","String",F$37)),$B$27:$D$27),"getAverage")),"")</f>
        <v/>
      </c>
      <c r="G198" s="74" t="str">
        <f>IF($C$32,[1]!obget([1]!obcall("",$C198,"getQuantile",[1]!obMake("","double",G$37))),"")</f>
        <v/>
      </c>
      <c r="H198" s="74" t="str">
        <f>IF($C$32,[1]!obget([1]!obcall("",$C198,"getQuantile",[1]!obMake("","double",H$37))),"")</f>
        <v/>
      </c>
      <c r="I198" s="74" t="str">
        <f>IF($C$32,[1]!obget([1]!obcall("",$C198,"get",[1]!obMake("","int",COLUMN()))),"")</f>
        <v/>
      </c>
      <c r="J198" s="61" t="str">
        <f>IF($C$32,[1]!obget([1]!obcall("",$C198,"get",[1]!obMake("","int",COLUMN()))),"")</f>
        <v/>
      </c>
      <c r="K198" s="61" t="str">
        <f>IF($C$32,[1]!obget([1]!obcall("",$C198,"get",[1]!obMake("","int",COLUMN()))),"")</f>
        <v/>
      </c>
      <c r="L198" s="61" t="str">
        <f>IF($C$32,[1]!obget([1]!obcall("",$C198,"get",[1]!obMake("","int",COLUMN()))),"")</f>
        <v/>
      </c>
      <c r="M198" s="61" t="str">
        <f>IF($C$32,[1]!obget([1]!obcall("",$C198,"get",[1]!obMake("","int",COLUMN()))),"")</f>
        <v/>
      </c>
      <c r="N198" s="61" t="str">
        <f>IF($C$32,[1]!obget([1]!obcall("",$C198,"get",[1]!obMake("","int",COLUMN()))),"")</f>
        <v/>
      </c>
      <c r="O198" s="61" t="str">
        <f>IF($C$32,[1]!obget([1]!obcall("",$C198,"get",[1]!obMake("","int",COLUMN()))),"")</f>
        <v/>
      </c>
      <c r="P198" s="61" t="str">
        <f>IF($C$32,[1]!obget([1]!obcall("",$C198,"get",[1]!obMake("","int",COLUMN()))),"")</f>
        <v/>
      </c>
      <c r="Q198" s="61" t="str">
        <f>IF($C$32,[1]!obget([1]!obcall("",$C198,"get",[1]!obMake("","int",COLUMN()))),"")</f>
        <v/>
      </c>
      <c r="R198" s="61" t="str">
        <f>IF($C$32,[1]!obget([1]!obcall("",$C198,"get",[1]!obMake("","int",COLUMN()))),"")</f>
        <v/>
      </c>
      <c r="S198" s="61" t="str">
        <f>IF($C$32,[1]!obget([1]!obcall("",$C198,"get",[1]!obMake("","int",COLUMN()))),"")</f>
        <v/>
      </c>
      <c r="T198" s="50"/>
      <c r="U198" s="50"/>
      <c r="V198" s="50"/>
      <c r="W198" s="50"/>
      <c r="X198" s="50"/>
      <c r="AH198" s="36"/>
      <c r="AI198" s="36"/>
      <c r="IW198" s="50"/>
      <c r="IX198" s="50"/>
    </row>
    <row r="199" spans="1:258" ht="11.85" customHeight="1" x14ac:dyDescent="0.3">
      <c r="A199" s="50" t="str">
        <f t="shared" si="7"/>
        <v/>
      </c>
      <c r="B199" s="50" t="str">
        <f t="shared" si="8"/>
        <v/>
      </c>
      <c r="C199" s="50" t="str">
        <f>IF($C$32,[1]!obMake("RVSwaption"&amp;ROW(),obLibs&amp;"net.finmath.montecarlo.RandomVariable",[1]!obcall("",$C$23,"getInitialMargin",[1]!obMake("","double",$B199),LIBORMarketModel!$J$15,[1]!obMake("","String","EUR"),[1]!obcall("SensitivityMode",$B$7&amp;"$SensitivityMode","valueOf",[1]!obMake("","String",$D$37)),$B$27:$D$27)),"")</f>
        <v/>
      </c>
      <c r="D199" s="94" t="str">
        <f>IF($C$32,[1]!obget([1]!obcall("",$C199,"getAverage")),"")</f>
        <v/>
      </c>
      <c r="E199" s="72" t="str">
        <f>IF(AND($C$31,$F$28&gt;=$B199),[1]!obget([1]!obcall("",[1]!obcall("",$C$23,"getInitialMargin",[1]!obMake("","double",$B199),LIBORMarketModel!$J$15,[1]!obMake("","String","EUR"),[1]!obcall("SensitivityMode",$B$7&amp;"$SensitivityMode","valueOf",[1]!obMake("","String",E$37)),$B$27:$D$27),"getAverage")),"")</f>
        <v/>
      </c>
      <c r="F199" s="72" t="str">
        <f>IF(AND($C$30,$F$28&gt;=$B199),[1]!obget([1]!obcall("",[1]!obcall("",$C$23,"getInitialMargin",[1]!obMake("","double",$B199),LIBORMarketModel!$J$15,[1]!obMake("","String","EUR"),[1]!obcall("SensitivityMode",$B$7&amp;"$SensitivityMode","valueOf",[1]!obMake("","String",F$37)),$B$27:$D$27),"getAverage")),"")</f>
        <v/>
      </c>
      <c r="G199" s="74" t="str">
        <f>IF($C$32,[1]!obget([1]!obcall("",$C199,"getQuantile",[1]!obMake("","double",G$37))),"")</f>
        <v/>
      </c>
      <c r="H199" s="74" t="str">
        <f>IF($C$32,[1]!obget([1]!obcall("",$C199,"getQuantile",[1]!obMake("","double",H$37))),"")</f>
        <v/>
      </c>
      <c r="I199" s="74" t="str">
        <f>IF($C$32,[1]!obget([1]!obcall("",$C199,"get",[1]!obMake("","int",COLUMN()))),"")</f>
        <v/>
      </c>
      <c r="J199" s="61" t="str">
        <f>IF($C$32,[1]!obget([1]!obcall("",$C199,"get",[1]!obMake("","int",COLUMN()))),"")</f>
        <v/>
      </c>
      <c r="K199" s="61" t="str">
        <f>IF($C$32,[1]!obget([1]!obcall("",$C199,"get",[1]!obMake("","int",COLUMN()))),"")</f>
        <v/>
      </c>
      <c r="L199" s="61" t="str">
        <f>IF($C$32,[1]!obget([1]!obcall("",$C199,"get",[1]!obMake("","int",COLUMN()))),"")</f>
        <v/>
      </c>
      <c r="M199" s="61" t="str">
        <f>IF($C$32,[1]!obget([1]!obcall("",$C199,"get",[1]!obMake("","int",COLUMN()))),"")</f>
        <v/>
      </c>
      <c r="N199" s="61" t="str">
        <f>IF($C$32,[1]!obget([1]!obcall("",$C199,"get",[1]!obMake("","int",COLUMN()))),"")</f>
        <v/>
      </c>
      <c r="O199" s="61" t="str">
        <f>IF($C$32,[1]!obget([1]!obcall("",$C199,"get",[1]!obMake("","int",COLUMN()))),"")</f>
        <v/>
      </c>
      <c r="P199" s="61" t="str">
        <f>IF($C$32,[1]!obget([1]!obcall("",$C199,"get",[1]!obMake("","int",COLUMN()))),"")</f>
        <v/>
      </c>
      <c r="Q199" s="61" t="str">
        <f>IF($C$32,[1]!obget([1]!obcall("",$C199,"get",[1]!obMake("","int",COLUMN()))),"")</f>
        <v/>
      </c>
      <c r="R199" s="61" t="str">
        <f>IF($C$32,[1]!obget([1]!obcall("",$C199,"get",[1]!obMake("","int",COLUMN()))),"")</f>
        <v/>
      </c>
      <c r="S199" s="61" t="str">
        <f>IF($C$32,[1]!obget([1]!obcall("",$C199,"get",[1]!obMake("","int",COLUMN()))),"")</f>
        <v/>
      </c>
      <c r="T199" s="50"/>
      <c r="U199" s="50"/>
      <c r="V199" s="50"/>
      <c r="W199" s="50"/>
      <c r="X199" s="50"/>
      <c r="AH199" s="36"/>
      <c r="AI199" s="36"/>
      <c r="IW199" s="50"/>
      <c r="IX199" s="50"/>
    </row>
    <row r="200" spans="1:258" ht="11.85" customHeight="1" x14ac:dyDescent="0.3">
      <c r="A200" s="50" t="str">
        <f t="shared" si="7"/>
        <v/>
      </c>
      <c r="B200" s="50" t="str">
        <f t="shared" si="8"/>
        <v/>
      </c>
      <c r="C200" s="50" t="str">
        <f>IF($C$32,[1]!obMake("RVSwaption"&amp;ROW(),obLibs&amp;"net.finmath.montecarlo.RandomVariable",[1]!obcall("",$C$23,"getInitialMargin",[1]!obMake("","double",$B200),LIBORMarketModel!$J$15,[1]!obMake("","String","EUR"),[1]!obcall("SensitivityMode",$B$7&amp;"$SensitivityMode","valueOf",[1]!obMake("","String",$D$37)),$B$27:$D$27)),"")</f>
        <v/>
      </c>
      <c r="D200" s="94" t="str">
        <f>IF($C$32,[1]!obget([1]!obcall("",$C200,"getAverage")),"")</f>
        <v/>
      </c>
      <c r="E200" s="72" t="str">
        <f>IF(AND($C$31,$F$28&gt;=$B200),[1]!obget([1]!obcall("",[1]!obcall("",$C$23,"getInitialMargin",[1]!obMake("","double",$B200),LIBORMarketModel!$J$15,[1]!obMake("","String","EUR"),[1]!obcall("SensitivityMode",$B$7&amp;"$SensitivityMode","valueOf",[1]!obMake("","String",E$37)),$B$27:$D$27),"getAverage")),"")</f>
        <v/>
      </c>
      <c r="F200" s="72" t="str">
        <f>IF(AND($C$30,$F$28&gt;=$B200),[1]!obget([1]!obcall("",[1]!obcall("",$C$23,"getInitialMargin",[1]!obMake("","double",$B200),LIBORMarketModel!$J$15,[1]!obMake("","String","EUR"),[1]!obcall("SensitivityMode",$B$7&amp;"$SensitivityMode","valueOf",[1]!obMake("","String",F$37)),$B$27:$D$27),"getAverage")),"")</f>
        <v/>
      </c>
      <c r="G200" s="74" t="str">
        <f>IF($C$32,[1]!obget([1]!obcall("",$C200,"getQuantile",[1]!obMake("","double",G$37))),"")</f>
        <v/>
      </c>
      <c r="H200" s="74" t="str">
        <f>IF($C$32,[1]!obget([1]!obcall("",$C200,"getQuantile",[1]!obMake("","double",H$37))),"")</f>
        <v/>
      </c>
      <c r="I200" s="74" t="str">
        <f>IF($C$32,[1]!obget([1]!obcall("",$C200,"get",[1]!obMake("","int",COLUMN()))),"")</f>
        <v/>
      </c>
      <c r="J200" s="61" t="str">
        <f>IF($C$32,[1]!obget([1]!obcall("",$C200,"get",[1]!obMake("","int",COLUMN()))),"")</f>
        <v/>
      </c>
      <c r="K200" s="61" t="str">
        <f>IF($C$32,[1]!obget([1]!obcall("",$C200,"get",[1]!obMake("","int",COLUMN()))),"")</f>
        <v/>
      </c>
      <c r="L200" s="61" t="str">
        <f>IF($C$32,[1]!obget([1]!obcall("",$C200,"get",[1]!obMake("","int",COLUMN()))),"")</f>
        <v/>
      </c>
      <c r="M200" s="61" t="str">
        <f>IF($C$32,[1]!obget([1]!obcall("",$C200,"get",[1]!obMake("","int",COLUMN()))),"")</f>
        <v/>
      </c>
      <c r="N200" s="61" t="str">
        <f>IF($C$32,[1]!obget([1]!obcall("",$C200,"get",[1]!obMake("","int",COLUMN()))),"")</f>
        <v/>
      </c>
      <c r="O200" s="61" t="str">
        <f>IF($C$32,[1]!obget([1]!obcall("",$C200,"get",[1]!obMake("","int",COLUMN()))),"")</f>
        <v/>
      </c>
      <c r="P200" s="61" t="str">
        <f>IF($C$32,[1]!obget([1]!obcall("",$C200,"get",[1]!obMake("","int",COLUMN()))),"")</f>
        <v/>
      </c>
      <c r="Q200" s="61" t="str">
        <f>IF($C$32,[1]!obget([1]!obcall("",$C200,"get",[1]!obMake("","int",COLUMN()))),"")</f>
        <v/>
      </c>
      <c r="R200" s="61" t="str">
        <f>IF($C$32,[1]!obget([1]!obcall("",$C200,"get",[1]!obMake("","int",COLUMN()))),"")</f>
        <v/>
      </c>
      <c r="S200" s="61" t="str">
        <f>IF($C$32,[1]!obget([1]!obcall("",$C200,"get",[1]!obMake("","int",COLUMN()))),"")</f>
        <v/>
      </c>
      <c r="T200" s="50"/>
      <c r="U200" s="50"/>
      <c r="V200" s="50"/>
      <c r="W200" s="50"/>
      <c r="X200" s="50"/>
      <c r="AH200" s="36"/>
      <c r="AI200" s="36"/>
      <c r="IW200" s="50"/>
      <c r="IX200" s="50"/>
    </row>
    <row r="201" spans="1:258" ht="11.85" customHeight="1" x14ac:dyDescent="0.3">
      <c r="A201" s="50" t="str">
        <f t="shared" si="7"/>
        <v/>
      </c>
      <c r="B201" s="50" t="str">
        <f t="shared" si="8"/>
        <v/>
      </c>
      <c r="C201" s="50" t="str">
        <f>IF($C$32,[1]!obMake("RVSwaption"&amp;ROW(),obLibs&amp;"net.finmath.montecarlo.RandomVariable",[1]!obcall("",$C$23,"getInitialMargin",[1]!obMake("","double",$B201),LIBORMarketModel!$J$15,[1]!obMake("","String","EUR"),[1]!obcall("SensitivityMode",$B$7&amp;"$SensitivityMode","valueOf",[1]!obMake("","String",$D$37)),$B$27:$D$27)),"")</f>
        <v/>
      </c>
      <c r="D201" s="94" t="str">
        <f>IF($C$32,[1]!obget([1]!obcall("",$C201,"getAverage")),"")</f>
        <v/>
      </c>
      <c r="E201" s="72" t="str">
        <f>IF(AND($C$31,$F$28&gt;=$B201),[1]!obget([1]!obcall("",[1]!obcall("",$C$23,"getInitialMargin",[1]!obMake("","double",$B201),LIBORMarketModel!$J$15,[1]!obMake("","String","EUR"),[1]!obcall("SensitivityMode",$B$7&amp;"$SensitivityMode","valueOf",[1]!obMake("","String",E$37)),$B$27:$D$27),"getAverage")),"")</f>
        <v/>
      </c>
      <c r="F201" s="72" t="str">
        <f>IF(AND($C$30,$F$28&gt;=$B201),[1]!obget([1]!obcall("",[1]!obcall("",$C$23,"getInitialMargin",[1]!obMake("","double",$B201),LIBORMarketModel!$J$15,[1]!obMake("","String","EUR"),[1]!obcall("SensitivityMode",$B$7&amp;"$SensitivityMode","valueOf",[1]!obMake("","String",F$37)),$B$27:$D$27),"getAverage")),"")</f>
        <v/>
      </c>
      <c r="G201" s="74" t="str">
        <f>IF($C$32,[1]!obget([1]!obcall("",$C201,"getQuantile",[1]!obMake("","double",G$37))),"")</f>
        <v/>
      </c>
      <c r="H201" s="74" t="str">
        <f>IF($C$32,[1]!obget([1]!obcall("",$C201,"getQuantile",[1]!obMake("","double",H$37))),"")</f>
        <v/>
      </c>
      <c r="I201" s="74" t="str">
        <f>IF($C$32,[1]!obget([1]!obcall("",$C201,"get",[1]!obMake("","int",COLUMN()))),"")</f>
        <v/>
      </c>
      <c r="J201" s="61" t="str">
        <f>IF($C$32,[1]!obget([1]!obcall("",$C201,"get",[1]!obMake("","int",COLUMN()))),"")</f>
        <v/>
      </c>
      <c r="K201" s="61" t="str">
        <f>IF($C$32,[1]!obget([1]!obcall("",$C201,"get",[1]!obMake("","int",COLUMN()))),"")</f>
        <v/>
      </c>
      <c r="L201" s="61" t="str">
        <f>IF($C$32,[1]!obget([1]!obcall("",$C201,"get",[1]!obMake("","int",COLUMN()))),"")</f>
        <v/>
      </c>
      <c r="M201" s="61" t="str">
        <f>IF($C$32,[1]!obget([1]!obcall("",$C201,"get",[1]!obMake("","int",COLUMN()))),"")</f>
        <v/>
      </c>
      <c r="N201" s="61" t="str">
        <f>IF($C$32,[1]!obget([1]!obcall("",$C201,"get",[1]!obMake("","int",COLUMN()))),"")</f>
        <v/>
      </c>
      <c r="O201" s="61" t="str">
        <f>IF($C$32,[1]!obget([1]!obcall("",$C201,"get",[1]!obMake("","int",COLUMN()))),"")</f>
        <v/>
      </c>
      <c r="P201" s="61" t="str">
        <f>IF($C$32,[1]!obget([1]!obcall("",$C201,"get",[1]!obMake("","int",COLUMN()))),"")</f>
        <v/>
      </c>
      <c r="Q201" s="61" t="str">
        <f>IF($C$32,[1]!obget([1]!obcall("",$C201,"get",[1]!obMake("","int",COLUMN()))),"")</f>
        <v/>
      </c>
      <c r="R201" s="61" t="str">
        <f>IF($C$32,[1]!obget([1]!obcall("",$C201,"get",[1]!obMake("","int",COLUMN()))),"")</f>
        <v/>
      </c>
      <c r="S201" s="61" t="str">
        <f>IF($C$32,[1]!obget([1]!obcall("",$C201,"get",[1]!obMake("","int",COLUMN()))),"")</f>
        <v/>
      </c>
      <c r="T201" s="50"/>
      <c r="U201" s="50"/>
      <c r="V201" s="50"/>
      <c r="W201" s="50"/>
      <c r="X201" s="50"/>
      <c r="AH201" s="36"/>
      <c r="AI201" s="36"/>
      <c r="IW201" s="50"/>
      <c r="IX201" s="50"/>
    </row>
    <row r="202" spans="1:258" ht="11.85" customHeight="1" x14ac:dyDescent="0.3">
      <c r="A202" s="50" t="str">
        <f t="shared" si="7"/>
        <v/>
      </c>
      <c r="B202" s="50" t="str">
        <f t="shared" si="8"/>
        <v/>
      </c>
      <c r="C202" s="50" t="str">
        <f>IF($C$32,[1]!obMake("RVSwaption"&amp;ROW(),obLibs&amp;"net.finmath.montecarlo.RandomVariable",[1]!obcall("",$C$23,"getInitialMargin",[1]!obMake("","double",$B202),LIBORMarketModel!$J$15,[1]!obMake("","String","EUR"),[1]!obcall("SensitivityMode",$B$7&amp;"$SensitivityMode","valueOf",[1]!obMake("","String",$D$37)),$B$27:$D$27)),"")</f>
        <v/>
      </c>
      <c r="D202" s="94" t="str">
        <f>IF($C$32,[1]!obget([1]!obcall("",$C202,"getAverage")),"")</f>
        <v/>
      </c>
      <c r="E202" s="72" t="str">
        <f>IF(AND($C$31,$F$28&gt;=$B202),[1]!obget([1]!obcall("",[1]!obcall("",$C$23,"getInitialMargin",[1]!obMake("","double",$B202),LIBORMarketModel!$J$15,[1]!obMake("","String","EUR"),[1]!obcall("SensitivityMode",$B$7&amp;"$SensitivityMode","valueOf",[1]!obMake("","String",E$37)),$B$27:$D$27),"getAverage")),"")</f>
        <v/>
      </c>
      <c r="F202" s="72" t="str">
        <f>IF(AND($C$30,$F$28&gt;=$B202),[1]!obget([1]!obcall("",[1]!obcall("",$C$23,"getInitialMargin",[1]!obMake("","double",$B202),LIBORMarketModel!$J$15,[1]!obMake("","String","EUR"),[1]!obcall("SensitivityMode",$B$7&amp;"$SensitivityMode","valueOf",[1]!obMake("","String",F$37)),$B$27:$D$27),"getAverage")),"")</f>
        <v/>
      </c>
      <c r="G202" s="74" t="str">
        <f>IF($C$32,[1]!obget([1]!obcall("",$C202,"getQuantile",[1]!obMake("","double",G$37))),"")</f>
        <v/>
      </c>
      <c r="H202" s="74" t="str">
        <f>IF($C$32,[1]!obget([1]!obcall("",$C202,"getQuantile",[1]!obMake("","double",H$37))),"")</f>
        <v/>
      </c>
      <c r="I202" s="74" t="str">
        <f>IF($C$32,[1]!obget([1]!obcall("",$C202,"get",[1]!obMake("","int",COLUMN()))),"")</f>
        <v/>
      </c>
      <c r="J202" s="61" t="str">
        <f>IF($C$32,[1]!obget([1]!obcall("",$C202,"get",[1]!obMake("","int",COLUMN()))),"")</f>
        <v/>
      </c>
      <c r="K202" s="61" t="str">
        <f>IF($C$32,[1]!obget([1]!obcall("",$C202,"get",[1]!obMake("","int",COLUMN()))),"")</f>
        <v/>
      </c>
      <c r="L202" s="61" t="str">
        <f>IF($C$32,[1]!obget([1]!obcall("",$C202,"get",[1]!obMake("","int",COLUMN()))),"")</f>
        <v/>
      </c>
      <c r="M202" s="61" t="str">
        <f>IF($C$32,[1]!obget([1]!obcall("",$C202,"get",[1]!obMake("","int",COLUMN()))),"")</f>
        <v/>
      </c>
      <c r="N202" s="61" t="str">
        <f>IF($C$32,[1]!obget([1]!obcall("",$C202,"get",[1]!obMake("","int",COLUMN()))),"")</f>
        <v/>
      </c>
      <c r="O202" s="61" t="str">
        <f>IF($C$32,[1]!obget([1]!obcall("",$C202,"get",[1]!obMake("","int",COLUMN()))),"")</f>
        <v/>
      </c>
      <c r="P202" s="61" t="str">
        <f>IF($C$32,[1]!obget([1]!obcall("",$C202,"get",[1]!obMake("","int",COLUMN()))),"")</f>
        <v/>
      </c>
      <c r="Q202" s="61" t="str">
        <f>IF($C$32,[1]!obget([1]!obcall("",$C202,"get",[1]!obMake("","int",COLUMN()))),"")</f>
        <v/>
      </c>
      <c r="R202" s="61" t="str">
        <f>IF($C$32,[1]!obget([1]!obcall("",$C202,"get",[1]!obMake("","int",COLUMN()))),"")</f>
        <v/>
      </c>
      <c r="S202" s="61" t="str">
        <f>IF($C$32,[1]!obget([1]!obcall("",$C202,"get",[1]!obMake("","int",COLUMN()))),"")</f>
        <v/>
      </c>
      <c r="T202" s="50"/>
      <c r="U202" s="50"/>
      <c r="V202" s="50"/>
      <c r="W202" s="50"/>
      <c r="X202" s="50"/>
      <c r="AH202" s="36"/>
      <c r="AI202" s="36"/>
      <c r="IW202" s="50"/>
      <c r="IX202" s="50"/>
    </row>
    <row r="203" spans="1:258" ht="11.85" customHeight="1" x14ac:dyDescent="0.3">
      <c r="A203" s="50" t="str">
        <f t="shared" si="7"/>
        <v/>
      </c>
      <c r="B203" s="50" t="str">
        <f t="shared" si="8"/>
        <v/>
      </c>
      <c r="C203" s="50" t="str">
        <f>IF($C$32,[1]!obMake("RVSwaption"&amp;ROW(),obLibs&amp;"net.finmath.montecarlo.RandomVariable",[1]!obcall("",$C$23,"getInitialMargin",[1]!obMake("","double",$B203),LIBORMarketModel!$J$15,[1]!obMake("","String","EUR"),[1]!obcall("SensitivityMode",$B$7&amp;"$SensitivityMode","valueOf",[1]!obMake("","String",$D$37)),$B$27:$D$27)),"")</f>
        <v/>
      </c>
      <c r="D203" s="94" t="str">
        <f>IF($C$32,[1]!obget([1]!obcall("",$C203,"getAverage")),"")</f>
        <v/>
      </c>
      <c r="E203" s="72" t="str">
        <f>IF(AND($C$31,$F$28&gt;=$B203),[1]!obget([1]!obcall("",[1]!obcall("",$C$23,"getInitialMargin",[1]!obMake("","double",$B203),LIBORMarketModel!$J$15,[1]!obMake("","String","EUR"),[1]!obcall("SensitivityMode",$B$7&amp;"$SensitivityMode","valueOf",[1]!obMake("","String",E$37)),$B$27:$D$27),"getAverage")),"")</f>
        <v/>
      </c>
      <c r="F203" s="72" t="str">
        <f>IF(AND($C$30,$F$28&gt;=$B203),[1]!obget([1]!obcall("",[1]!obcall("",$C$23,"getInitialMargin",[1]!obMake("","double",$B203),LIBORMarketModel!$J$15,[1]!obMake("","String","EUR"),[1]!obcall("SensitivityMode",$B$7&amp;"$SensitivityMode","valueOf",[1]!obMake("","String",F$37)),$B$27:$D$27),"getAverage")),"")</f>
        <v/>
      </c>
      <c r="G203" s="74" t="str">
        <f>IF($C$32,[1]!obget([1]!obcall("",$C203,"getQuantile",[1]!obMake("","double",G$37))),"")</f>
        <v/>
      </c>
      <c r="H203" s="74" t="str">
        <f>IF($C$32,[1]!obget([1]!obcall("",$C203,"getQuantile",[1]!obMake("","double",H$37))),"")</f>
        <v/>
      </c>
      <c r="I203" s="74" t="str">
        <f>IF($C$32,[1]!obget([1]!obcall("",$C203,"get",[1]!obMake("","int",COLUMN()))),"")</f>
        <v/>
      </c>
      <c r="J203" s="61" t="str">
        <f>IF($C$32,[1]!obget([1]!obcall("",$C203,"get",[1]!obMake("","int",COLUMN()))),"")</f>
        <v/>
      </c>
      <c r="K203" s="61" t="str">
        <f>IF($C$32,[1]!obget([1]!obcall("",$C203,"get",[1]!obMake("","int",COLUMN()))),"")</f>
        <v/>
      </c>
      <c r="L203" s="61" t="str">
        <f>IF($C$32,[1]!obget([1]!obcall("",$C203,"get",[1]!obMake("","int",COLUMN()))),"")</f>
        <v/>
      </c>
      <c r="M203" s="61" t="str">
        <f>IF($C$32,[1]!obget([1]!obcall("",$C203,"get",[1]!obMake("","int",COLUMN()))),"")</f>
        <v/>
      </c>
      <c r="N203" s="61" t="str">
        <f>IF($C$32,[1]!obget([1]!obcall("",$C203,"get",[1]!obMake("","int",COLUMN()))),"")</f>
        <v/>
      </c>
      <c r="O203" s="61" t="str">
        <f>IF($C$32,[1]!obget([1]!obcall("",$C203,"get",[1]!obMake("","int",COLUMN()))),"")</f>
        <v/>
      </c>
      <c r="P203" s="61" t="str">
        <f>IF($C$32,[1]!obget([1]!obcall("",$C203,"get",[1]!obMake("","int",COLUMN()))),"")</f>
        <v/>
      </c>
      <c r="Q203" s="61" t="str">
        <f>IF($C$32,[1]!obget([1]!obcall("",$C203,"get",[1]!obMake("","int",COLUMN()))),"")</f>
        <v/>
      </c>
      <c r="R203" s="61" t="str">
        <f>IF($C$32,[1]!obget([1]!obcall("",$C203,"get",[1]!obMake("","int",COLUMN()))),"")</f>
        <v/>
      </c>
      <c r="S203" s="61" t="str">
        <f>IF($C$32,[1]!obget([1]!obcall("",$C203,"get",[1]!obMake("","int",COLUMN()))),"")</f>
        <v/>
      </c>
      <c r="T203" s="50"/>
      <c r="U203" s="50"/>
      <c r="V203" s="50"/>
      <c r="W203" s="50"/>
      <c r="X203" s="50"/>
      <c r="AH203" s="36"/>
      <c r="AI203" s="36"/>
      <c r="IW203" s="50"/>
      <c r="IX203" s="50"/>
    </row>
    <row r="204" spans="1:258" ht="11.85" customHeight="1" x14ac:dyDescent="0.3">
      <c r="A204" s="50" t="str">
        <f t="shared" si="7"/>
        <v/>
      </c>
      <c r="B204" s="50" t="str">
        <f t="shared" si="8"/>
        <v/>
      </c>
      <c r="C204" s="50" t="str">
        <f>IF($C$32,[1]!obMake("RVSwaption"&amp;ROW(),obLibs&amp;"net.finmath.montecarlo.RandomVariable",[1]!obcall("",$C$23,"getInitialMargin",[1]!obMake("","double",$B204),LIBORMarketModel!$J$15,[1]!obMake("","String","EUR"),[1]!obcall("SensitivityMode",$B$7&amp;"$SensitivityMode","valueOf",[1]!obMake("","String",$D$37)),$B$27:$D$27)),"")</f>
        <v/>
      </c>
      <c r="D204" s="94" t="str">
        <f>IF($C$32,[1]!obget([1]!obcall("",$C204,"getAverage")),"")</f>
        <v/>
      </c>
      <c r="E204" s="72" t="str">
        <f>IF(AND($C$31,$F$28&gt;=$B204),[1]!obget([1]!obcall("",[1]!obcall("",$C$23,"getInitialMargin",[1]!obMake("","double",$B204),LIBORMarketModel!$J$15,[1]!obMake("","String","EUR"),[1]!obcall("SensitivityMode",$B$7&amp;"$SensitivityMode","valueOf",[1]!obMake("","String",E$37)),$B$27:$D$27),"getAverage")),"")</f>
        <v/>
      </c>
      <c r="F204" s="72" t="str">
        <f>IF(AND($C$30,$F$28&gt;=$B204),[1]!obget([1]!obcall("",[1]!obcall("",$C$23,"getInitialMargin",[1]!obMake("","double",$B204),LIBORMarketModel!$J$15,[1]!obMake("","String","EUR"),[1]!obcall("SensitivityMode",$B$7&amp;"$SensitivityMode","valueOf",[1]!obMake("","String",F$37)),$B$27:$D$27),"getAverage")),"")</f>
        <v/>
      </c>
      <c r="G204" s="74" t="str">
        <f>IF($C$32,[1]!obget([1]!obcall("",$C204,"getQuantile",[1]!obMake("","double",G$37))),"")</f>
        <v/>
      </c>
      <c r="H204" s="74" t="str">
        <f>IF($C$32,[1]!obget([1]!obcall("",$C204,"getQuantile",[1]!obMake("","double",H$37))),"")</f>
        <v/>
      </c>
      <c r="I204" s="74" t="str">
        <f>IF($C$32,[1]!obget([1]!obcall("",$C204,"get",[1]!obMake("","int",COLUMN()))),"")</f>
        <v/>
      </c>
      <c r="J204" s="61" t="str">
        <f>IF($C$32,[1]!obget([1]!obcall("",$C204,"get",[1]!obMake("","int",COLUMN()))),"")</f>
        <v/>
      </c>
      <c r="K204" s="61" t="str">
        <f>IF($C$32,[1]!obget([1]!obcall("",$C204,"get",[1]!obMake("","int",COLUMN()))),"")</f>
        <v/>
      </c>
      <c r="L204" s="61" t="str">
        <f>IF($C$32,[1]!obget([1]!obcall("",$C204,"get",[1]!obMake("","int",COLUMN()))),"")</f>
        <v/>
      </c>
      <c r="M204" s="61" t="str">
        <f>IF($C$32,[1]!obget([1]!obcall("",$C204,"get",[1]!obMake("","int",COLUMN()))),"")</f>
        <v/>
      </c>
      <c r="N204" s="61" t="str">
        <f>IF($C$32,[1]!obget([1]!obcall("",$C204,"get",[1]!obMake("","int",COLUMN()))),"")</f>
        <v/>
      </c>
      <c r="O204" s="61" t="str">
        <f>IF($C$32,[1]!obget([1]!obcall("",$C204,"get",[1]!obMake("","int",COLUMN()))),"")</f>
        <v/>
      </c>
      <c r="P204" s="61" t="str">
        <f>IF($C$32,[1]!obget([1]!obcall("",$C204,"get",[1]!obMake("","int",COLUMN()))),"")</f>
        <v/>
      </c>
      <c r="Q204" s="61" t="str">
        <f>IF($C$32,[1]!obget([1]!obcall("",$C204,"get",[1]!obMake("","int",COLUMN()))),"")</f>
        <v/>
      </c>
      <c r="R204" s="61" t="str">
        <f>IF($C$32,[1]!obget([1]!obcall("",$C204,"get",[1]!obMake("","int",COLUMN()))),"")</f>
        <v/>
      </c>
      <c r="S204" s="61" t="str">
        <f>IF($C$32,[1]!obget([1]!obcall("",$C204,"get",[1]!obMake("","int",COLUMN()))),"")</f>
        <v/>
      </c>
      <c r="T204" s="50"/>
      <c r="U204" s="50"/>
      <c r="V204" s="50"/>
      <c r="W204" s="50"/>
      <c r="X204" s="50"/>
      <c r="AH204" s="36"/>
      <c r="AI204" s="36"/>
      <c r="IW204" s="50"/>
      <c r="IX204" s="50"/>
    </row>
    <row r="205" spans="1:258" ht="11.85" customHeight="1" x14ac:dyDescent="0.3">
      <c r="A205" s="50" t="str">
        <f t="shared" si="7"/>
        <v/>
      </c>
      <c r="B205" s="50" t="str">
        <f t="shared" si="8"/>
        <v/>
      </c>
      <c r="C205" s="50" t="str">
        <f>IF($C$32,[1]!obMake("RVSwaption"&amp;ROW(),obLibs&amp;"net.finmath.montecarlo.RandomVariable",[1]!obcall("",$C$23,"getInitialMargin",[1]!obMake("","double",$B205),LIBORMarketModel!$J$15,[1]!obMake("","String","EUR"),[1]!obcall("SensitivityMode",$B$7&amp;"$SensitivityMode","valueOf",[1]!obMake("","String",$D$37)),$B$27:$D$27)),"")</f>
        <v/>
      </c>
      <c r="D205" s="94" t="str">
        <f>IF($C$32,[1]!obget([1]!obcall("",$C205,"getAverage")),"")</f>
        <v/>
      </c>
      <c r="E205" s="72" t="str">
        <f>IF(AND($C$31,$F$28&gt;=$B205),[1]!obget([1]!obcall("",[1]!obcall("",$C$23,"getInitialMargin",[1]!obMake("","double",$B205),LIBORMarketModel!$J$15,[1]!obMake("","String","EUR"),[1]!obcall("SensitivityMode",$B$7&amp;"$SensitivityMode","valueOf",[1]!obMake("","String",E$37)),$B$27:$D$27),"getAverage")),"")</f>
        <v/>
      </c>
      <c r="F205" s="72" t="str">
        <f>IF(AND($C$30,$F$28&gt;=$B205),[1]!obget([1]!obcall("",[1]!obcall("",$C$23,"getInitialMargin",[1]!obMake("","double",$B205),LIBORMarketModel!$J$15,[1]!obMake("","String","EUR"),[1]!obcall("SensitivityMode",$B$7&amp;"$SensitivityMode","valueOf",[1]!obMake("","String",F$37)),$B$27:$D$27),"getAverage")),"")</f>
        <v/>
      </c>
      <c r="G205" s="74" t="str">
        <f>IF($C$32,[1]!obget([1]!obcall("",$C205,"getQuantile",[1]!obMake("","double",G$37))),"")</f>
        <v/>
      </c>
      <c r="H205" s="74" t="str">
        <f>IF($C$32,[1]!obget([1]!obcall("",$C205,"getQuantile",[1]!obMake("","double",H$37))),"")</f>
        <v/>
      </c>
      <c r="I205" s="74" t="str">
        <f>IF($C$32,[1]!obget([1]!obcall("",$C205,"get",[1]!obMake("","int",COLUMN()))),"")</f>
        <v/>
      </c>
      <c r="J205" s="61" t="str">
        <f>IF($C$32,[1]!obget([1]!obcall("",$C205,"get",[1]!obMake("","int",COLUMN()))),"")</f>
        <v/>
      </c>
      <c r="K205" s="61" t="str">
        <f>IF($C$32,[1]!obget([1]!obcall("",$C205,"get",[1]!obMake("","int",COLUMN()))),"")</f>
        <v/>
      </c>
      <c r="L205" s="61" t="str">
        <f>IF($C$32,[1]!obget([1]!obcall("",$C205,"get",[1]!obMake("","int",COLUMN()))),"")</f>
        <v/>
      </c>
      <c r="M205" s="61" t="str">
        <f>IF($C$32,[1]!obget([1]!obcall("",$C205,"get",[1]!obMake("","int",COLUMN()))),"")</f>
        <v/>
      </c>
      <c r="N205" s="61" t="str">
        <f>IF($C$32,[1]!obget([1]!obcall("",$C205,"get",[1]!obMake("","int",COLUMN()))),"")</f>
        <v/>
      </c>
      <c r="O205" s="61" t="str">
        <f>IF($C$32,[1]!obget([1]!obcall("",$C205,"get",[1]!obMake("","int",COLUMN()))),"")</f>
        <v/>
      </c>
      <c r="P205" s="61" t="str">
        <f>IF($C$32,[1]!obget([1]!obcall("",$C205,"get",[1]!obMake("","int",COLUMN()))),"")</f>
        <v/>
      </c>
      <c r="Q205" s="61" t="str">
        <f>IF($C$32,[1]!obget([1]!obcall("",$C205,"get",[1]!obMake("","int",COLUMN()))),"")</f>
        <v/>
      </c>
      <c r="R205" s="61" t="str">
        <f>IF($C$32,[1]!obget([1]!obcall("",$C205,"get",[1]!obMake("","int",COLUMN()))),"")</f>
        <v/>
      </c>
      <c r="S205" s="61" t="str">
        <f>IF($C$32,[1]!obget([1]!obcall("",$C205,"get",[1]!obMake("","int",COLUMN()))),"")</f>
        <v/>
      </c>
      <c r="T205" s="50"/>
      <c r="U205" s="50"/>
      <c r="V205" s="50"/>
      <c r="W205" s="50"/>
      <c r="X205" s="50"/>
      <c r="AH205" s="36"/>
      <c r="AI205" s="36"/>
      <c r="IW205" s="50"/>
      <c r="IX205" s="50"/>
    </row>
    <row r="206" spans="1:258" ht="11.85" customHeight="1" x14ac:dyDescent="0.3">
      <c r="A206" s="50" t="str">
        <f t="shared" si="7"/>
        <v/>
      </c>
      <c r="B206" s="50" t="str">
        <f t="shared" si="8"/>
        <v/>
      </c>
      <c r="C206" s="50" t="str">
        <f>IF($C$32,[1]!obMake("RVSwaption"&amp;ROW(),obLibs&amp;"net.finmath.montecarlo.RandomVariable",[1]!obcall("",$C$23,"getInitialMargin",[1]!obMake("","double",$B206),LIBORMarketModel!$J$15,[1]!obMake("","String","EUR"),[1]!obcall("SensitivityMode",$B$7&amp;"$SensitivityMode","valueOf",[1]!obMake("","String",$D$37)),$B$27:$D$27)),"")</f>
        <v/>
      </c>
      <c r="D206" s="94" t="str">
        <f>IF($C$32,[1]!obget([1]!obcall("",$C206,"getAverage")),"")</f>
        <v/>
      </c>
      <c r="E206" s="72" t="str">
        <f>IF(AND($C$31,$F$28&gt;=$B206),[1]!obget([1]!obcall("",[1]!obcall("",$C$23,"getInitialMargin",[1]!obMake("","double",$B206),LIBORMarketModel!$J$15,[1]!obMake("","String","EUR"),[1]!obcall("SensitivityMode",$B$7&amp;"$SensitivityMode","valueOf",[1]!obMake("","String",E$37)),$B$27:$D$27),"getAverage")),"")</f>
        <v/>
      </c>
      <c r="F206" s="72" t="str">
        <f>IF(AND($C$30,$F$28&gt;=$B206),[1]!obget([1]!obcall("",[1]!obcall("",$C$23,"getInitialMargin",[1]!obMake("","double",$B206),LIBORMarketModel!$J$15,[1]!obMake("","String","EUR"),[1]!obcall("SensitivityMode",$B$7&amp;"$SensitivityMode","valueOf",[1]!obMake("","String",F$37)),$B$27:$D$27),"getAverage")),"")</f>
        <v/>
      </c>
      <c r="G206" s="74" t="str">
        <f>IF($C$32,[1]!obget([1]!obcall("",$C206,"getQuantile",[1]!obMake("","double",G$37))),"")</f>
        <v/>
      </c>
      <c r="H206" s="74" t="str">
        <f>IF($C$32,[1]!obget([1]!obcall("",$C206,"getQuantile",[1]!obMake("","double",H$37))),"")</f>
        <v/>
      </c>
      <c r="I206" s="74" t="str">
        <f>IF($C$32,[1]!obget([1]!obcall("",$C206,"get",[1]!obMake("","int",COLUMN()))),"")</f>
        <v/>
      </c>
      <c r="J206" s="61" t="str">
        <f>IF($C$32,[1]!obget([1]!obcall("",$C206,"get",[1]!obMake("","int",COLUMN()))),"")</f>
        <v/>
      </c>
      <c r="K206" s="61" t="str">
        <f>IF($C$32,[1]!obget([1]!obcall("",$C206,"get",[1]!obMake("","int",COLUMN()))),"")</f>
        <v/>
      </c>
      <c r="L206" s="61" t="str">
        <f>IF($C$32,[1]!obget([1]!obcall("",$C206,"get",[1]!obMake("","int",COLUMN()))),"")</f>
        <v/>
      </c>
      <c r="M206" s="61" t="str">
        <f>IF($C$32,[1]!obget([1]!obcall("",$C206,"get",[1]!obMake("","int",COLUMN()))),"")</f>
        <v/>
      </c>
      <c r="N206" s="61" t="str">
        <f>IF($C$32,[1]!obget([1]!obcall("",$C206,"get",[1]!obMake("","int",COLUMN()))),"")</f>
        <v/>
      </c>
      <c r="O206" s="61" t="str">
        <f>IF($C$32,[1]!obget([1]!obcall("",$C206,"get",[1]!obMake("","int",COLUMN()))),"")</f>
        <v/>
      </c>
      <c r="P206" s="61" t="str">
        <f>IF($C$32,[1]!obget([1]!obcall("",$C206,"get",[1]!obMake("","int",COLUMN()))),"")</f>
        <v/>
      </c>
      <c r="Q206" s="61" t="str">
        <f>IF($C$32,[1]!obget([1]!obcall("",$C206,"get",[1]!obMake("","int",COLUMN()))),"")</f>
        <v/>
      </c>
      <c r="R206" s="61" t="str">
        <f>IF($C$32,[1]!obget([1]!obcall("",$C206,"get",[1]!obMake("","int",COLUMN()))),"")</f>
        <v/>
      </c>
      <c r="S206" s="61" t="str">
        <f>IF($C$32,[1]!obget([1]!obcall("",$C206,"get",[1]!obMake("","int",COLUMN()))),"")</f>
        <v/>
      </c>
      <c r="T206" s="50"/>
      <c r="U206" s="50"/>
      <c r="V206" s="50"/>
      <c r="W206" s="50"/>
      <c r="X206" s="50"/>
      <c r="AH206" s="36"/>
      <c r="AI206" s="36"/>
      <c r="IW206" s="50"/>
      <c r="IX206" s="50"/>
    </row>
    <row r="207" spans="1:258" ht="11.85" customHeight="1" x14ac:dyDescent="0.3">
      <c r="A207" s="50" t="str">
        <f t="shared" si="7"/>
        <v/>
      </c>
      <c r="B207" s="50" t="str">
        <f t="shared" si="8"/>
        <v/>
      </c>
      <c r="C207" s="50" t="str">
        <f>IF($C$32,[1]!obMake("RVSwaption"&amp;ROW(),obLibs&amp;"net.finmath.montecarlo.RandomVariable",[1]!obcall("",$C$23,"getInitialMargin",[1]!obMake("","double",$B207),LIBORMarketModel!$J$15,[1]!obMake("","String","EUR"),[1]!obcall("SensitivityMode",$B$7&amp;"$SensitivityMode","valueOf",[1]!obMake("","String",$D$37)),$B$27:$D$27)),"")</f>
        <v/>
      </c>
      <c r="D207" s="94" t="str">
        <f>IF($C$32,[1]!obget([1]!obcall("",$C207,"getAverage")),"")</f>
        <v/>
      </c>
      <c r="E207" s="72" t="str">
        <f>IF(AND($C$31,$F$28&gt;=$B207),[1]!obget([1]!obcall("",[1]!obcall("",$C$23,"getInitialMargin",[1]!obMake("","double",$B207),LIBORMarketModel!$J$15,[1]!obMake("","String","EUR"),[1]!obcall("SensitivityMode",$B$7&amp;"$SensitivityMode","valueOf",[1]!obMake("","String",E$37)),$B$27:$D$27),"getAverage")),"")</f>
        <v/>
      </c>
      <c r="F207" s="72" t="str">
        <f>IF(AND($C$30,$F$28&gt;=$B207),[1]!obget([1]!obcall("",[1]!obcall("",$C$23,"getInitialMargin",[1]!obMake("","double",$B207),LIBORMarketModel!$J$15,[1]!obMake("","String","EUR"),[1]!obcall("SensitivityMode",$B$7&amp;"$SensitivityMode","valueOf",[1]!obMake("","String",F$37)),$B$27:$D$27),"getAverage")),"")</f>
        <v/>
      </c>
      <c r="G207" s="74" t="str">
        <f>IF($C$32,[1]!obget([1]!obcall("",$C207,"getQuantile",[1]!obMake("","double",G$37))),"")</f>
        <v/>
      </c>
      <c r="H207" s="74" t="str">
        <f>IF($C$32,[1]!obget([1]!obcall("",$C207,"getQuantile",[1]!obMake("","double",H$37))),"")</f>
        <v/>
      </c>
      <c r="I207" s="74" t="str">
        <f>IF($C$32,[1]!obget([1]!obcall("",$C207,"get",[1]!obMake("","int",COLUMN()))),"")</f>
        <v/>
      </c>
      <c r="J207" s="61" t="str">
        <f>IF($C$32,[1]!obget([1]!obcall("",$C207,"get",[1]!obMake("","int",COLUMN()))),"")</f>
        <v/>
      </c>
      <c r="K207" s="61" t="str">
        <f>IF($C$32,[1]!obget([1]!obcall("",$C207,"get",[1]!obMake("","int",COLUMN()))),"")</f>
        <v/>
      </c>
      <c r="L207" s="61" t="str">
        <f>IF($C$32,[1]!obget([1]!obcall("",$C207,"get",[1]!obMake("","int",COLUMN()))),"")</f>
        <v/>
      </c>
      <c r="M207" s="61" t="str">
        <f>IF($C$32,[1]!obget([1]!obcall("",$C207,"get",[1]!obMake("","int",COLUMN()))),"")</f>
        <v/>
      </c>
      <c r="N207" s="61" t="str">
        <f>IF($C$32,[1]!obget([1]!obcall("",$C207,"get",[1]!obMake("","int",COLUMN()))),"")</f>
        <v/>
      </c>
      <c r="O207" s="61" t="str">
        <f>IF($C$32,[1]!obget([1]!obcall("",$C207,"get",[1]!obMake("","int",COLUMN()))),"")</f>
        <v/>
      </c>
      <c r="P207" s="61" t="str">
        <f>IF($C$32,[1]!obget([1]!obcall("",$C207,"get",[1]!obMake("","int",COLUMN()))),"")</f>
        <v/>
      </c>
      <c r="Q207" s="61" t="str">
        <f>IF($C$32,[1]!obget([1]!obcall("",$C207,"get",[1]!obMake("","int",COLUMN()))),"")</f>
        <v/>
      </c>
      <c r="R207" s="61" t="str">
        <f>IF($C$32,[1]!obget([1]!obcall("",$C207,"get",[1]!obMake("","int",COLUMN()))),"")</f>
        <v/>
      </c>
      <c r="S207" s="61" t="str">
        <f>IF($C$32,[1]!obget([1]!obcall("",$C207,"get",[1]!obMake("","int",COLUMN()))),"")</f>
        <v/>
      </c>
      <c r="T207" s="50"/>
      <c r="U207" s="50"/>
      <c r="V207" s="50"/>
      <c r="W207" s="50"/>
      <c r="X207" s="50"/>
      <c r="AH207" s="36"/>
      <c r="AI207" s="36"/>
      <c r="IW207" s="50"/>
      <c r="IX207" s="50"/>
    </row>
    <row r="208" spans="1:258" ht="11.85" customHeight="1" x14ac:dyDescent="0.3">
      <c r="A208" s="50" t="str">
        <f t="shared" si="7"/>
        <v/>
      </c>
      <c r="B208" s="50" t="str">
        <f t="shared" si="8"/>
        <v/>
      </c>
      <c r="C208" s="50" t="str">
        <f>IF($C$32,[1]!obMake("RVSwaption"&amp;ROW(),obLibs&amp;"net.finmath.montecarlo.RandomVariable",[1]!obcall("",$C$23,"getInitialMargin",[1]!obMake("","double",$B208),LIBORMarketModel!$J$15,[1]!obMake("","String","EUR"),[1]!obcall("SensitivityMode",$B$7&amp;"$SensitivityMode","valueOf",[1]!obMake("","String",$D$37)),$B$27:$D$27)),"")</f>
        <v/>
      </c>
      <c r="D208" s="94" t="str">
        <f>IF($C$32,[1]!obget([1]!obcall("",$C208,"getAverage")),"")</f>
        <v/>
      </c>
      <c r="E208" s="72" t="str">
        <f>IF(AND($C$31,$F$28&gt;=$B208),[1]!obget([1]!obcall("",[1]!obcall("",$C$23,"getInitialMargin",[1]!obMake("","double",$B208),LIBORMarketModel!$J$15,[1]!obMake("","String","EUR"),[1]!obcall("SensitivityMode",$B$7&amp;"$SensitivityMode","valueOf",[1]!obMake("","String",E$37)),$B$27:$D$27),"getAverage")),"")</f>
        <v/>
      </c>
      <c r="F208" s="72" t="str">
        <f>IF(AND($C$30,$F$28&gt;=$B208),[1]!obget([1]!obcall("",[1]!obcall("",$C$23,"getInitialMargin",[1]!obMake("","double",$B208),LIBORMarketModel!$J$15,[1]!obMake("","String","EUR"),[1]!obcall("SensitivityMode",$B$7&amp;"$SensitivityMode","valueOf",[1]!obMake("","String",F$37)),$B$27:$D$27),"getAverage")),"")</f>
        <v/>
      </c>
      <c r="G208" s="74" t="str">
        <f>IF($C$32,[1]!obget([1]!obcall("",$C208,"getQuantile",[1]!obMake("","double",G$37))),"")</f>
        <v/>
      </c>
      <c r="H208" s="74" t="str">
        <f>IF($C$32,[1]!obget([1]!obcall("",$C208,"getQuantile",[1]!obMake("","double",H$37))),"")</f>
        <v/>
      </c>
      <c r="I208" s="74" t="str">
        <f>IF($C$32,[1]!obget([1]!obcall("",$C208,"get",[1]!obMake("","int",COLUMN()))),"")</f>
        <v/>
      </c>
      <c r="J208" s="61" t="str">
        <f>IF($C$32,[1]!obget([1]!obcall("",$C208,"get",[1]!obMake("","int",COLUMN()))),"")</f>
        <v/>
      </c>
      <c r="K208" s="61" t="str">
        <f>IF($C$32,[1]!obget([1]!obcall("",$C208,"get",[1]!obMake("","int",COLUMN()))),"")</f>
        <v/>
      </c>
      <c r="L208" s="61" t="str">
        <f>IF($C$32,[1]!obget([1]!obcall("",$C208,"get",[1]!obMake("","int",COLUMN()))),"")</f>
        <v/>
      </c>
      <c r="M208" s="61" t="str">
        <f>IF($C$32,[1]!obget([1]!obcall("",$C208,"get",[1]!obMake("","int",COLUMN()))),"")</f>
        <v/>
      </c>
      <c r="N208" s="61" t="str">
        <f>IF($C$32,[1]!obget([1]!obcall("",$C208,"get",[1]!obMake("","int",COLUMN()))),"")</f>
        <v/>
      </c>
      <c r="O208" s="61" t="str">
        <f>IF($C$32,[1]!obget([1]!obcall("",$C208,"get",[1]!obMake("","int",COLUMN()))),"")</f>
        <v/>
      </c>
      <c r="P208" s="61" t="str">
        <f>IF($C$32,[1]!obget([1]!obcall("",$C208,"get",[1]!obMake("","int",COLUMN()))),"")</f>
        <v/>
      </c>
      <c r="Q208" s="61" t="str">
        <f>IF($C$32,[1]!obget([1]!obcall("",$C208,"get",[1]!obMake("","int",COLUMN()))),"")</f>
        <v/>
      </c>
      <c r="R208" s="61" t="str">
        <f>IF($C$32,[1]!obget([1]!obcall("",$C208,"get",[1]!obMake("","int",COLUMN()))),"")</f>
        <v/>
      </c>
      <c r="S208" s="61" t="str">
        <f>IF($C$32,[1]!obget([1]!obcall("",$C208,"get",[1]!obMake("","int",COLUMN()))),"")</f>
        <v/>
      </c>
      <c r="T208" s="50"/>
      <c r="U208" s="50"/>
      <c r="V208" s="50"/>
      <c r="W208" s="50"/>
      <c r="X208" s="50"/>
      <c r="AH208" s="36"/>
      <c r="AI208" s="36"/>
      <c r="IW208" s="50"/>
      <c r="IX208" s="50"/>
    </row>
    <row r="209" spans="1:258" ht="11.85" customHeight="1" x14ac:dyDescent="0.3">
      <c r="A209" s="50" t="str">
        <f t="shared" si="7"/>
        <v/>
      </c>
      <c r="B209" s="50" t="str">
        <f t="shared" si="8"/>
        <v/>
      </c>
      <c r="C209" s="50" t="str">
        <f>IF($C$32,[1]!obMake("RVSwaption"&amp;ROW(),obLibs&amp;"net.finmath.montecarlo.RandomVariable",[1]!obcall("",$C$23,"getInitialMargin",[1]!obMake("","double",$B209),LIBORMarketModel!$J$15,[1]!obMake("","String","EUR"),[1]!obcall("SensitivityMode",$B$7&amp;"$SensitivityMode","valueOf",[1]!obMake("","String",$D$37)),$B$27:$D$27)),"")</f>
        <v/>
      </c>
      <c r="D209" s="94" t="str">
        <f>IF($C$32,[1]!obget([1]!obcall("",$C209,"getAverage")),"")</f>
        <v/>
      </c>
      <c r="E209" s="72" t="str">
        <f>IF(AND($C$31,$F$28&gt;=$B209),[1]!obget([1]!obcall("",[1]!obcall("",$C$23,"getInitialMargin",[1]!obMake("","double",$B209),LIBORMarketModel!$J$15,[1]!obMake("","String","EUR"),[1]!obcall("SensitivityMode",$B$7&amp;"$SensitivityMode","valueOf",[1]!obMake("","String",E$37)),$B$27:$D$27),"getAverage")),"")</f>
        <v/>
      </c>
      <c r="F209" s="72" t="str">
        <f>IF(AND($C$30,$F$28&gt;=$B209),[1]!obget([1]!obcall("",[1]!obcall("",$C$23,"getInitialMargin",[1]!obMake("","double",$B209),LIBORMarketModel!$J$15,[1]!obMake("","String","EUR"),[1]!obcall("SensitivityMode",$B$7&amp;"$SensitivityMode","valueOf",[1]!obMake("","String",F$37)),$B$27:$D$27),"getAverage")),"")</f>
        <v/>
      </c>
      <c r="G209" s="74" t="str">
        <f>IF($C$32,[1]!obget([1]!obcall("",$C209,"getQuantile",[1]!obMake("","double",G$37))),"")</f>
        <v/>
      </c>
      <c r="H209" s="74" t="str">
        <f>IF($C$32,[1]!obget([1]!obcall("",$C209,"getQuantile",[1]!obMake("","double",H$37))),"")</f>
        <v/>
      </c>
      <c r="I209" s="74" t="str">
        <f>IF($C$32,[1]!obget([1]!obcall("",$C209,"get",[1]!obMake("","int",COLUMN()))),"")</f>
        <v/>
      </c>
      <c r="J209" s="61" t="str">
        <f>IF($C$32,[1]!obget([1]!obcall("",$C209,"get",[1]!obMake("","int",COLUMN()))),"")</f>
        <v/>
      </c>
      <c r="K209" s="61" t="str">
        <f>IF($C$32,[1]!obget([1]!obcall("",$C209,"get",[1]!obMake("","int",COLUMN()))),"")</f>
        <v/>
      </c>
      <c r="L209" s="61" t="str">
        <f>IF($C$32,[1]!obget([1]!obcall("",$C209,"get",[1]!obMake("","int",COLUMN()))),"")</f>
        <v/>
      </c>
      <c r="M209" s="61" t="str">
        <f>IF($C$32,[1]!obget([1]!obcall("",$C209,"get",[1]!obMake("","int",COLUMN()))),"")</f>
        <v/>
      </c>
      <c r="N209" s="61" t="str">
        <f>IF($C$32,[1]!obget([1]!obcall("",$C209,"get",[1]!obMake("","int",COLUMN()))),"")</f>
        <v/>
      </c>
      <c r="O209" s="61" t="str">
        <f>IF($C$32,[1]!obget([1]!obcall("",$C209,"get",[1]!obMake("","int",COLUMN()))),"")</f>
        <v/>
      </c>
      <c r="P209" s="61" t="str">
        <f>IF($C$32,[1]!obget([1]!obcall("",$C209,"get",[1]!obMake("","int",COLUMN()))),"")</f>
        <v/>
      </c>
      <c r="Q209" s="61" t="str">
        <f>IF($C$32,[1]!obget([1]!obcall("",$C209,"get",[1]!obMake("","int",COLUMN()))),"")</f>
        <v/>
      </c>
      <c r="R209" s="61" t="str">
        <f>IF($C$32,[1]!obget([1]!obcall("",$C209,"get",[1]!obMake("","int",COLUMN()))),"")</f>
        <v/>
      </c>
      <c r="S209" s="61" t="str">
        <f>IF($C$32,[1]!obget([1]!obcall("",$C209,"get",[1]!obMake("","int",COLUMN()))),"")</f>
        <v/>
      </c>
      <c r="T209" s="50"/>
      <c r="U209" s="50"/>
      <c r="V209" s="50"/>
      <c r="W209" s="50"/>
      <c r="X209" s="50"/>
      <c r="AH209" s="36"/>
      <c r="AI209" s="36"/>
      <c r="IW209" s="50"/>
      <c r="IX209" s="50"/>
    </row>
    <row r="210" spans="1:258" ht="11.85" customHeight="1" x14ac:dyDescent="0.3">
      <c r="A210" s="50" t="str">
        <f t="shared" si="7"/>
        <v/>
      </c>
      <c r="B210" s="50" t="str">
        <f t="shared" si="8"/>
        <v/>
      </c>
      <c r="C210" s="50" t="str">
        <f>IF($C$32,[1]!obMake("RVSwaption"&amp;ROW(),obLibs&amp;"net.finmath.montecarlo.RandomVariable",[1]!obcall("",$C$23,"getInitialMargin",[1]!obMake("","double",$B210),LIBORMarketModel!$J$15,[1]!obMake("","String","EUR"),[1]!obcall("SensitivityMode",$B$7&amp;"$SensitivityMode","valueOf",[1]!obMake("","String",$D$37)),$B$27:$D$27)),"")</f>
        <v/>
      </c>
      <c r="D210" s="94" t="str">
        <f>IF($C$32,[1]!obget([1]!obcall("",$C210,"getAverage")),"")</f>
        <v/>
      </c>
      <c r="E210" s="72" t="str">
        <f>IF(AND($C$31,$F$28&gt;=$B210),[1]!obget([1]!obcall("",[1]!obcall("",$C$23,"getInitialMargin",[1]!obMake("","double",$B210),LIBORMarketModel!$J$15,[1]!obMake("","String","EUR"),[1]!obcall("SensitivityMode",$B$7&amp;"$SensitivityMode","valueOf",[1]!obMake("","String",E$37)),$B$27:$D$27),"getAverage")),"")</f>
        <v/>
      </c>
      <c r="F210" s="72" t="str">
        <f>IF(AND($C$30,$F$28&gt;=$B210),[1]!obget([1]!obcall("",[1]!obcall("",$C$23,"getInitialMargin",[1]!obMake("","double",$B210),LIBORMarketModel!$J$15,[1]!obMake("","String","EUR"),[1]!obcall("SensitivityMode",$B$7&amp;"$SensitivityMode","valueOf",[1]!obMake("","String",F$37)),$B$27:$D$27),"getAverage")),"")</f>
        <v/>
      </c>
      <c r="G210" s="74" t="str">
        <f>IF($C$32,[1]!obget([1]!obcall("",$C210,"getQuantile",[1]!obMake("","double",G$37))),"")</f>
        <v/>
      </c>
      <c r="H210" s="74" t="str">
        <f>IF($C$32,[1]!obget([1]!obcall("",$C210,"getQuantile",[1]!obMake("","double",H$37))),"")</f>
        <v/>
      </c>
      <c r="I210" s="74" t="str">
        <f>IF($C$32,[1]!obget([1]!obcall("",$C210,"get",[1]!obMake("","int",COLUMN()))),"")</f>
        <v/>
      </c>
      <c r="J210" s="61" t="str">
        <f>IF($C$32,[1]!obget([1]!obcall("",$C210,"get",[1]!obMake("","int",COLUMN()))),"")</f>
        <v/>
      </c>
      <c r="K210" s="61" t="str">
        <f>IF($C$32,[1]!obget([1]!obcall("",$C210,"get",[1]!obMake("","int",COLUMN()))),"")</f>
        <v/>
      </c>
      <c r="L210" s="61" t="str">
        <f>IF($C$32,[1]!obget([1]!obcall("",$C210,"get",[1]!obMake("","int",COLUMN()))),"")</f>
        <v/>
      </c>
      <c r="M210" s="61" t="str">
        <f>IF($C$32,[1]!obget([1]!obcall("",$C210,"get",[1]!obMake("","int",COLUMN()))),"")</f>
        <v/>
      </c>
      <c r="N210" s="61" t="str">
        <f>IF($C$32,[1]!obget([1]!obcall("",$C210,"get",[1]!obMake("","int",COLUMN()))),"")</f>
        <v/>
      </c>
      <c r="O210" s="61" t="str">
        <f>IF($C$32,[1]!obget([1]!obcall("",$C210,"get",[1]!obMake("","int",COLUMN()))),"")</f>
        <v/>
      </c>
      <c r="P210" s="61" t="str">
        <f>IF($C$32,[1]!obget([1]!obcall("",$C210,"get",[1]!obMake("","int",COLUMN()))),"")</f>
        <v/>
      </c>
      <c r="Q210" s="61" t="str">
        <f>IF($C$32,[1]!obget([1]!obcall("",$C210,"get",[1]!obMake("","int",COLUMN()))),"")</f>
        <v/>
      </c>
      <c r="R210" s="61" t="str">
        <f>IF($C$32,[1]!obget([1]!obcall("",$C210,"get",[1]!obMake("","int",COLUMN()))),"")</f>
        <v/>
      </c>
      <c r="S210" s="61" t="str">
        <f>IF($C$32,[1]!obget([1]!obcall("",$C210,"get",[1]!obMake("","int",COLUMN()))),"")</f>
        <v/>
      </c>
      <c r="T210" s="50"/>
      <c r="U210" s="50"/>
      <c r="V210" s="50"/>
      <c r="W210" s="50"/>
      <c r="X210" s="50"/>
      <c r="AH210" s="36"/>
      <c r="AI210" s="36"/>
      <c r="IW210" s="50"/>
      <c r="IX210" s="50"/>
    </row>
    <row r="211" spans="1:258" ht="11.85" customHeight="1" x14ac:dyDescent="0.3">
      <c r="A211" s="50" t="str">
        <f t="shared" si="7"/>
        <v/>
      </c>
      <c r="B211" s="50" t="str">
        <f t="shared" si="8"/>
        <v/>
      </c>
      <c r="C211" s="50" t="str">
        <f>IF($C$32,[1]!obMake("RVSwaption"&amp;ROW(),obLibs&amp;"net.finmath.montecarlo.RandomVariable",[1]!obcall("",$C$23,"getInitialMargin",[1]!obMake("","double",$B211),LIBORMarketModel!$J$15,[1]!obMake("","String","EUR"),[1]!obcall("SensitivityMode",$B$7&amp;"$SensitivityMode","valueOf",[1]!obMake("","String",$D$37)),$B$27:$D$27)),"")</f>
        <v/>
      </c>
      <c r="D211" s="94" t="str">
        <f>IF($C$32,[1]!obget([1]!obcall("",$C211,"getAverage")),"")</f>
        <v/>
      </c>
      <c r="E211" s="72" t="str">
        <f>IF(AND($C$31,$F$28&gt;=$B211),[1]!obget([1]!obcall("",[1]!obcall("",$C$23,"getInitialMargin",[1]!obMake("","double",$B211),LIBORMarketModel!$J$15,[1]!obMake("","String","EUR"),[1]!obcall("SensitivityMode",$B$7&amp;"$SensitivityMode","valueOf",[1]!obMake("","String",E$37)),$B$27:$D$27),"getAverage")),"")</f>
        <v/>
      </c>
      <c r="F211" s="72" t="str">
        <f>IF(AND($C$30,$F$28&gt;=$B211),[1]!obget([1]!obcall("",[1]!obcall("",$C$23,"getInitialMargin",[1]!obMake("","double",$B211),LIBORMarketModel!$J$15,[1]!obMake("","String","EUR"),[1]!obcall("SensitivityMode",$B$7&amp;"$SensitivityMode","valueOf",[1]!obMake("","String",F$37)),$B$27:$D$27),"getAverage")),"")</f>
        <v/>
      </c>
      <c r="G211" s="74" t="str">
        <f>IF($C$32,[1]!obget([1]!obcall("",$C211,"getQuantile",[1]!obMake("","double",G$37))),"")</f>
        <v/>
      </c>
      <c r="H211" s="74" t="str">
        <f>IF($C$32,[1]!obget([1]!obcall("",$C211,"getQuantile",[1]!obMake("","double",H$37))),"")</f>
        <v/>
      </c>
      <c r="I211" s="74" t="str">
        <f>IF($C$32,[1]!obget([1]!obcall("",$C211,"get",[1]!obMake("","int",COLUMN()))),"")</f>
        <v/>
      </c>
      <c r="J211" s="61" t="str">
        <f>IF($C$32,[1]!obget([1]!obcall("",$C211,"get",[1]!obMake("","int",COLUMN()))),"")</f>
        <v/>
      </c>
      <c r="K211" s="61" t="str">
        <f>IF($C$32,[1]!obget([1]!obcall("",$C211,"get",[1]!obMake("","int",COLUMN()))),"")</f>
        <v/>
      </c>
      <c r="L211" s="61" t="str">
        <f>IF($C$32,[1]!obget([1]!obcall("",$C211,"get",[1]!obMake("","int",COLUMN()))),"")</f>
        <v/>
      </c>
      <c r="M211" s="61" t="str">
        <f>IF($C$32,[1]!obget([1]!obcall("",$C211,"get",[1]!obMake("","int",COLUMN()))),"")</f>
        <v/>
      </c>
      <c r="N211" s="61" t="str">
        <f>IF($C$32,[1]!obget([1]!obcall("",$C211,"get",[1]!obMake("","int",COLUMN()))),"")</f>
        <v/>
      </c>
      <c r="O211" s="61" t="str">
        <f>IF($C$32,[1]!obget([1]!obcall("",$C211,"get",[1]!obMake("","int",COLUMN()))),"")</f>
        <v/>
      </c>
      <c r="P211" s="61" t="str">
        <f>IF($C$32,[1]!obget([1]!obcall("",$C211,"get",[1]!obMake("","int",COLUMN()))),"")</f>
        <v/>
      </c>
      <c r="Q211" s="61" t="str">
        <f>IF($C$32,[1]!obget([1]!obcall("",$C211,"get",[1]!obMake("","int",COLUMN()))),"")</f>
        <v/>
      </c>
      <c r="R211" s="61" t="str">
        <f>IF($C$32,[1]!obget([1]!obcall("",$C211,"get",[1]!obMake("","int",COLUMN()))),"")</f>
        <v/>
      </c>
      <c r="S211" s="61" t="str">
        <f>IF($C$32,[1]!obget([1]!obcall("",$C211,"get",[1]!obMake("","int",COLUMN()))),"")</f>
        <v/>
      </c>
      <c r="T211" s="50"/>
      <c r="U211" s="50"/>
      <c r="V211" s="50"/>
      <c r="W211" s="50"/>
      <c r="X211" s="50"/>
      <c r="AH211" s="36"/>
      <c r="AI211" s="36"/>
      <c r="IW211" s="50"/>
      <c r="IX211" s="50"/>
    </row>
    <row r="212" spans="1:258" ht="11.85" customHeight="1" x14ac:dyDescent="0.3">
      <c r="A212" s="50" t="str">
        <f t="shared" si="7"/>
        <v/>
      </c>
      <c r="B212" s="50" t="str">
        <f t="shared" si="8"/>
        <v/>
      </c>
      <c r="C212" s="50" t="str">
        <f>IF($C$32,[1]!obMake("RVSwaption"&amp;ROW(),obLibs&amp;"net.finmath.montecarlo.RandomVariable",[1]!obcall("",$C$23,"getInitialMargin",[1]!obMake("","double",$B212),LIBORMarketModel!$J$15,[1]!obMake("","String","EUR"),[1]!obcall("SensitivityMode",$B$7&amp;"$SensitivityMode","valueOf",[1]!obMake("","String",$D$37)),$B$27:$D$27)),"")</f>
        <v/>
      </c>
      <c r="D212" s="94" t="str">
        <f>IF($C$32,[1]!obget([1]!obcall("",$C212,"getAverage")),"")</f>
        <v/>
      </c>
      <c r="E212" s="72" t="str">
        <f>IF(AND($C$31,$F$28&gt;=$B212),[1]!obget([1]!obcall("",[1]!obcall("",$C$23,"getInitialMargin",[1]!obMake("","double",$B212),LIBORMarketModel!$J$15,[1]!obMake("","String","EUR"),[1]!obcall("SensitivityMode",$B$7&amp;"$SensitivityMode","valueOf",[1]!obMake("","String",E$37)),$B$27:$D$27),"getAverage")),"")</f>
        <v/>
      </c>
      <c r="F212" s="72" t="str">
        <f>IF(AND($C$30,$F$28&gt;=$B212),[1]!obget([1]!obcall("",[1]!obcall("",$C$23,"getInitialMargin",[1]!obMake("","double",$B212),LIBORMarketModel!$J$15,[1]!obMake("","String","EUR"),[1]!obcall("SensitivityMode",$B$7&amp;"$SensitivityMode","valueOf",[1]!obMake("","String",F$37)),$B$27:$D$27),"getAverage")),"")</f>
        <v/>
      </c>
      <c r="G212" s="74" t="str">
        <f>IF($C$32,[1]!obget([1]!obcall("",$C212,"getQuantile",[1]!obMake("","double",G$37))),"")</f>
        <v/>
      </c>
      <c r="H212" s="74" t="str">
        <f>IF($C$32,[1]!obget([1]!obcall("",$C212,"getQuantile",[1]!obMake("","double",H$37))),"")</f>
        <v/>
      </c>
      <c r="I212" s="74" t="str">
        <f>IF($C$32,[1]!obget([1]!obcall("",$C212,"get",[1]!obMake("","int",COLUMN()))),"")</f>
        <v/>
      </c>
      <c r="J212" s="61" t="str">
        <f>IF($C$32,[1]!obget([1]!obcall("",$C212,"get",[1]!obMake("","int",COLUMN()))),"")</f>
        <v/>
      </c>
      <c r="K212" s="61" t="str">
        <f>IF($C$32,[1]!obget([1]!obcall("",$C212,"get",[1]!obMake("","int",COLUMN()))),"")</f>
        <v/>
      </c>
      <c r="L212" s="61" t="str">
        <f>IF($C$32,[1]!obget([1]!obcall("",$C212,"get",[1]!obMake("","int",COLUMN()))),"")</f>
        <v/>
      </c>
      <c r="M212" s="61" t="str">
        <f>IF($C$32,[1]!obget([1]!obcall("",$C212,"get",[1]!obMake("","int",COLUMN()))),"")</f>
        <v/>
      </c>
      <c r="N212" s="61" t="str">
        <f>IF($C$32,[1]!obget([1]!obcall("",$C212,"get",[1]!obMake("","int",COLUMN()))),"")</f>
        <v/>
      </c>
      <c r="O212" s="61" t="str">
        <f>IF($C$32,[1]!obget([1]!obcall("",$C212,"get",[1]!obMake("","int",COLUMN()))),"")</f>
        <v/>
      </c>
      <c r="P212" s="61" t="str">
        <f>IF($C$32,[1]!obget([1]!obcall("",$C212,"get",[1]!obMake("","int",COLUMN()))),"")</f>
        <v/>
      </c>
      <c r="Q212" s="61" t="str">
        <f>IF($C$32,[1]!obget([1]!obcall("",$C212,"get",[1]!obMake("","int",COLUMN()))),"")</f>
        <v/>
      </c>
      <c r="R212" s="61" t="str">
        <f>IF($C$32,[1]!obget([1]!obcall("",$C212,"get",[1]!obMake("","int",COLUMN()))),"")</f>
        <v/>
      </c>
      <c r="S212" s="61" t="str">
        <f>IF($C$32,[1]!obget([1]!obcall("",$C212,"get",[1]!obMake("","int",COLUMN()))),"")</f>
        <v/>
      </c>
      <c r="T212" s="50"/>
      <c r="U212" s="50"/>
      <c r="V212" s="50"/>
      <c r="W212" s="50"/>
      <c r="X212" s="50"/>
      <c r="AH212" s="36"/>
      <c r="AI212" s="36"/>
      <c r="IW212" s="50"/>
      <c r="IX212" s="50"/>
    </row>
    <row r="213" spans="1:258" ht="11.85" customHeight="1" x14ac:dyDescent="0.3">
      <c r="A213" s="50" t="str">
        <f t="shared" si="7"/>
        <v/>
      </c>
      <c r="B213" s="50" t="str">
        <f t="shared" si="8"/>
        <v/>
      </c>
      <c r="C213" s="50" t="str">
        <f>IF($C$32,[1]!obMake("RVSwaption"&amp;ROW(),obLibs&amp;"net.finmath.montecarlo.RandomVariable",[1]!obcall("",$C$23,"getInitialMargin",[1]!obMake("","double",$B213),LIBORMarketModel!$J$15,[1]!obMake("","String","EUR"),[1]!obcall("SensitivityMode",$B$7&amp;"$SensitivityMode","valueOf",[1]!obMake("","String",$D$37)),$B$27:$D$27)),"")</f>
        <v/>
      </c>
      <c r="D213" s="94" t="str">
        <f>IF($C$32,[1]!obget([1]!obcall("",$C213,"getAverage")),"")</f>
        <v/>
      </c>
      <c r="E213" s="72" t="str">
        <f>IF(AND($C$31,$F$28&gt;=$B213),[1]!obget([1]!obcall("",[1]!obcall("",$C$23,"getInitialMargin",[1]!obMake("","double",$B213),LIBORMarketModel!$J$15,[1]!obMake("","String","EUR"),[1]!obcall("SensitivityMode",$B$7&amp;"$SensitivityMode","valueOf",[1]!obMake("","String",E$37)),$B$27:$D$27),"getAverage")),"")</f>
        <v/>
      </c>
      <c r="F213" s="72" t="str">
        <f>IF(AND($C$30,$F$28&gt;=$B213),[1]!obget([1]!obcall("",[1]!obcall("",$C$23,"getInitialMargin",[1]!obMake("","double",$B213),LIBORMarketModel!$J$15,[1]!obMake("","String","EUR"),[1]!obcall("SensitivityMode",$B$7&amp;"$SensitivityMode","valueOf",[1]!obMake("","String",F$37)),$B$27:$D$27),"getAverage")),"")</f>
        <v/>
      </c>
      <c r="G213" s="74" t="str">
        <f>IF($C$32,[1]!obget([1]!obcall("",$C213,"getQuantile",[1]!obMake("","double",G$37))),"")</f>
        <v/>
      </c>
      <c r="H213" s="74" t="str">
        <f>IF($C$32,[1]!obget([1]!obcall("",$C213,"getQuantile",[1]!obMake("","double",H$37))),"")</f>
        <v/>
      </c>
      <c r="I213" s="74" t="str">
        <f>IF($C$32,[1]!obget([1]!obcall("",$C213,"get",[1]!obMake("","int",COLUMN()))),"")</f>
        <v/>
      </c>
      <c r="J213" s="61" t="str">
        <f>IF($C$32,[1]!obget([1]!obcall("",$C213,"get",[1]!obMake("","int",COLUMN()))),"")</f>
        <v/>
      </c>
      <c r="K213" s="61" t="str">
        <f>IF($C$32,[1]!obget([1]!obcall("",$C213,"get",[1]!obMake("","int",COLUMN()))),"")</f>
        <v/>
      </c>
      <c r="L213" s="61" t="str">
        <f>IF($C$32,[1]!obget([1]!obcall("",$C213,"get",[1]!obMake("","int",COLUMN()))),"")</f>
        <v/>
      </c>
      <c r="M213" s="61" t="str">
        <f>IF($C$32,[1]!obget([1]!obcall("",$C213,"get",[1]!obMake("","int",COLUMN()))),"")</f>
        <v/>
      </c>
      <c r="N213" s="61" t="str">
        <f>IF($C$32,[1]!obget([1]!obcall("",$C213,"get",[1]!obMake("","int",COLUMN()))),"")</f>
        <v/>
      </c>
      <c r="O213" s="61" t="str">
        <f>IF($C$32,[1]!obget([1]!obcall("",$C213,"get",[1]!obMake("","int",COLUMN()))),"")</f>
        <v/>
      </c>
      <c r="P213" s="61" t="str">
        <f>IF($C$32,[1]!obget([1]!obcall("",$C213,"get",[1]!obMake("","int",COLUMN()))),"")</f>
        <v/>
      </c>
      <c r="Q213" s="61" t="str">
        <f>IF($C$32,[1]!obget([1]!obcall("",$C213,"get",[1]!obMake("","int",COLUMN()))),"")</f>
        <v/>
      </c>
      <c r="R213" s="61" t="str">
        <f>IF($C$32,[1]!obget([1]!obcall("",$C213,"get",[1]!obMake("","int",COLUMN()))),"")</f>
        <v/>
      </c>
      <c r="S213" s="61" t="str">
        <f>IF($C$32,[1]!obget([1]!obcall("",$C213,"get",[1]!obMake("","int",COLUMN()))),"")</f>
        <v/>
      </c>
      <c r="T213" s="50"/>
      <c r="U213" s="50"/>
      <c r="V213" s="50"/>
      <c r="W213" s="50"/>
      <c r="X213" s="50"/>
      <c r="AH213" s="36"/>
      <c r="AI213" s="36"/>
      <c r="IW213" s="50"/>
      <c r="IX213" s="50"/>
    </row>
    <row r="214" spans="1:258" ht="11.85" customHeight="1" x14ac:dyDescent="0.3">
      <c r="A214" s="50" t="str">
        <f t="shared" si="7"/>
        <v/>
      </c>
      <c r="B214" s="50" t="str">
        <f t="shared" si="8"/>
        <v/>
      </c>
      <c r="C214" s="50" t="str">
        <f>IF($C$32,[1]!obMake("RVSwaption"&amp;ROW(),obLibs&amp;"net.finmath.montecarlo.RandomVariable",[1]!obcall("",$C$23,"getInitialMargin",[1]!obMake("","double",$B214),LIBORMarketModel!$J$15,[1]!obMake("","String","EUR"),[1]!obcall("SensitivityMode",$B$7&amp;"$SensitivityMode","valueOf",[1]!obMake("","String",$D$37)),$B$27:$D$27)),"")</f>
        <v/>
      </c>
      <c r="D214" s="94" t="str">
        <f>IF($C$32,[1]!obget([1]!obcall("",$C214,"getAverage")),"")</f>
        <v/>
      </c>
      <c r="E214" s="72" t="str">
        <f>IF(AND($C$31,$F$28&gt;=$B214),[1]!obget([1]!obcall("",[1]!obcall("",$C$23,"getInitialMargin",[1]!obMake("","double",$B214),LIBORMarketModel!$J$15,[1]!obMake("","String","EUR"),[1]!obcall("SensitivityMode",$B$7&amp;"$SensitivityMode","valueOf",[1]!obMake("","String",E$37)),$B$27:$D$27),"getAverage")),"")</f>
        <v/>
      </c>
      <c r="F214" s="72" t="str">
        <f>IF(AND($C$30,$F$28&gt;=$B214),[1]!obget([1]!obcall("",[1]!obcall("",$C$23,"getInitialMargin",[1]!obMake("","double",$B214),LIBORMarketModel!$J$15,[1]!obMake("","String","EUR"),[1]!obcall("SensitivityMode",$B$7&amp;"$SensitivityMode","valueOf",[1]!obMake("","String",F$37)),$B$27:$D$27),"getAverage")),"")</f>
        <v/>
      </c>
      <c r="G214" s="74" t="str">
        <f>IF($C$32,[1]!obget([1]!obcall("",$C214,"getQuantile",[1]!obMake("","double",G$37))),"")</f>
        <v/>
      </c>
      <c r="H214" s="74" t="str">
        <f>IF($C$32,[1]!obget([1]!obcall("",$C214,"getQuantile",[1]!obMake("","double",H$37))),"")</f>
        <v/>
      </c>
      <c r="I214" s="74" t="str">
        <f>IF($C$32,[1]!obget([1]!obcall("",$C214,"get",[1]!obMake("","int",COLUMN()))),"")</f>
        <v/>
      </c>
      <c r="J214" s="61" t="str">
        <f>IF($C$32,[1]!obget([1]!obcall("",$C214,"get",[1]!obMake("","int",COLUMN()))),"")</f>
        <v/>
      </c>
      <c r="K214" s="61" t="str">
        <f>IF($C$32,[1]!obget([1]!obcall("",$C214,"get",[1]!obMake("","int",COLUMN()))),"")</f>
        <v/>
      </c>
      <c r="L214" s="61" t="str">
        <f>IF($C$32,[1]!obget([1]!obcall("",$C214,"get",[1]!obMake("","int",COLUMN()))),"")</f>
        <v/>
      </c>
      <c r="M214" s="61" t="str">
        <f>IF($C$32,[1]!obget([1]!obcall("",$C214,"get",[1]!obMake("","int",COLUMN()))),"")</f>
        <v/>
      </c>
      <c r="N214" s="61" t="str">
        <f>IF($C$32,[1]!obget([1]!obcall("",$C214,"get",[1]!obMake("","int",COLUMN()))),"")</f>
        <v/>
      </c>
      <c r="O214" s="61" t="str">
        <f>IF($C$32,[1]!obget([1]!obcall("",$C214,"get",[1]!obMake("","int",COLUMN()))),"")</f>
        <v/>
      </c>
      <c r="P214" s="61" t="str">
        <f>IF($C$32,[1]!obget([1]!obcall("",$C214,"get",[1]!obMake("","int",COLUMN()))),"")</f>
        <v/>
      </c>
      <c r="Q214" s="61" t="str">
        <f>IF($C$32,[1]!obget([1]!obcall("",$C214,"get",[1]!obMake("","int",COLUMN()))),"")</f>
        <v/>
      </c>
      <c r="R214" s="61" t="str">
        <f>IF($C$32,[1]!obget([1]!obcall("",$C214,"get",[1]!obMake("","int",COLUMN()))),"")</f>
        <v/>
      </c>
      <c r="S214" s="61" t="str">
        <f>IF($C$32,[1]!obget([1]!obcall("",$C214,"get",[1]!obMake("","int",COLUMN()))),"")</f>
        <v/>
      </c>
      <c r="T214" s="50"/>
      <c r="U214" s="50"/>
      <c r="V214" s="50"/>
      <c r="W214" s="50"/>
      <c r="X214" s="50"/>
      <c r="AH214" s="36"/>
      <c r="AI214" s="36"/>
      <c r="IW214" s="50"/>
      <c r="IX214" s="50"/>
    </row>
    <row r="215" spans="1:258" ht="11.85" customHeight="1" x14ac:dyDescent="0.3">
      <c r="A215" s="50" t="str">
        <f t="shared" si="7"/>
        <v/>
      </c>
      <c r="B215" s="50" t="str">
        <f t="shared" si="8"/>
        <v/>
      </c>
      <c r="C215" s="50" t="str">
        <f>IF($C$32,[1]!obMake("RVSwaption"&amp;ROW(),obLibs&amp;"net.finmath.montecarlo.RandomVariable",[1]!obcall("",$C$23,"getInitialMargin",[1]!obMake("","double",$B215),LIBORMarketModel!$J$15,[1]!obMake("","String","EUR"),[1]!obcall("SensitivityMode",$B$7&amp;"$SensitivityMode","valueOf",[1]!obMake("","String",$D$37)),$B$27:$D$27)),"")</f>
        <v/>
      </c>
      <c r="D215" s="94" t="str">
        <f>IF($C$32,[1]!obget([1]!obcall("",$C215,"getAverage")),"")</f>
        <v/>
      </c>
      <c r="E215" s="72" t="str">
        <f>IF(AND($C$31,$F$28&gt;=$B215),[1]!obget([1]!obcall("",[1]!obcall("",$C$23,"getInitialMargin",[1]!obMake("","double",$B215),LIBORMarketModel!$J$15,[1]!obMake("","String","EUR"),[1]!obcall("SensitivityMode",$B$7&amp;"$SensitivityMode","valueOf",[1]!obMake("","String",E$37)),$B$27:$D$27),"getAverage")),"")</f>
        <v/>
      </c>
      <c r="F215" s="72" t="str">
        <f>IF(AND($C$30,$F$28&gt;=$B215),[1]!obget([1]!obcall("",[1]!obcall("",$C$23,"getInitialMargin",[1]!obMake("","double",$B215),LIBORMarketModel!$J$15,[1]!obMake("","String","EUR"),[1]!obcall("SensitivityMode",$B$7&amp;"$SensitivityMode","valueOf",[1]!obMake("","String",F$37)),$B$27:$D$27),"getAverage")),"")</f>
        <v/>
      </c>
      <c r="G215" s="74" t="str">
        <f>IF($C$32,[1]!obget([1]!obcall("",$C215,"getQuantile",[1]!obMake("","double",G$37))),"")</f>
        <v/>
      </c>
      <c r="H215" s="74" t="str">
        <f>IF($C$32,[1]!obget([1]!obcall("",$C215,"getQuantile",[1]!obMake("","double",H$37))),"")</f>
        <v/>
      </c>
      <c r="I215" s="74" t="str">
        <f>IF($C$32,[1]!obget([1]!obcall("",$C215,"get",[1]!obMake("","int",COLUMN()))),"")</f>
        <v/>
      </c>
      <c r="J215" s="61" t="str">
        <f>IF($C$32,[1]!obget([1]!obcall("",$C215,"get",[1]!obMake("","int",COLUMN()))),"")</f>
        <v/>
      </c>
      <c r="K215" s="61" t="str">
        <f>IF($C$32,[1]!obget([1]!obcall("",$C215,"get",[1]!obMake("","int",COLUMN()))),"")</f>
        <v/>
      </c>
      <c r="L215" s="61" t="str">
        <f>IF($C$32,[1]!obget([1]!obcall("",$C215,"get",[1]!obMake("","int",COLUMN()))),"")</f>
        <v/>
      </c>
      <c r="M215" s="61" t="str">
        <f>IF($C$32,[1]!obget([1]!obcall("",$C215,"get",[1]!obMake("","int",COLUMN()))),"")</f>
        <v/>
      </c>
      <c r="N215" s="61" t="str">
        <f>IF($C$32,[1]!obget([1]!obcall("",$C215,"get",[1]!obMake("","int",COLUMN()))),"")</f>
        <v/>
      </c>
      <c r="O215" s="61" t="str">
        <f>IF($C$32,[1]!obget([1]!obcall("",$C215,"get",[1]!obMake("","int",COLUMN()))),"")</f>
        <v/>
      </c>
      <c r="P215" s="61" t="str">
        <f>IF($C$32,[1]!obget([1]!obcall("",$C215,"get",[1]!obMake("","int",COLUMN()))),"")</f>
        <v/>
      </c>
      <c r="Q215" s="61" t="str">
        <f>IF($C$32,[1]!obget([1]!obcall("",$C215,"get",[1]!obMake("","int",COLUMN()))),"")</f>
        <v/>
      </c>
      <c r="R215" s="61" t="str">
        <f>IF($C$32,[1]!obget([1]!obcall("",$C215,"get",[1]!obMake("","int",COLUMN()))),"")</f>
        <v/>
      </c>
      <c r="S215" s="61" t="str">
        <f>IF($C$32,[1]!obget([1]!obcall("",$C215,"get",[1]!obMake("","int",COLUMN()))),"")</f>
        <v/>
      </c>
      <c r="T215" s="50"/>
      <c r="U215" s="50"/>
      <c r="V215" s="50"/>
      <c r="W215" s="50"/>
      <c r="X215" s="50"/>
      <c r="AH215" s="36"/>
      <c r="AI215" s="36"/>
      <c r="IW215" s="50"/>
      <c r="IX215" s="50"/>
    </row>
    <row r="216" spans="1:258" ht="11.85" customHeight="1" x14ac:dyDescent="0.3">
      <c r="A216" s="50" t="str">
        <f t="shared" si="7"/>
        <v/>
      </c>
      <c r="B216" s="50" t="str">
        <f t="shared" si="8"/>
        <v/>
      </c>
      <c r="C216" s="50" t="str">
        <f>IF($C$32,[1]!obMake("RVSwaption"&amp;ROW(),obLibs&amp;"net.finmath.montecarlo.RandomVariable",[1]!obcall("",$C$23,"getInitialMargin",[1]!obMake("","double",$B216),LIBORMarketModel!$J$15,[1]!obMake("","String","EUR"),[1]!obcall("SensitivityMode",$B$7&amp;"$SensitivityMode","valueOf",[1]!obMake("","String",$D$37)),$B$27:$D$27)),"")</f>
        <v/>
      </c>
      <c r="D216" s="94" t="str">
        <f>IF($C$32,[1]!obget([1]!obcall("",$C216,"getAverage")),"")</f>
        <v/>
      </c>
      <c r="E216" s="72" t="str">
        <f>IF(AND($C$31,$F$28&gt;=$B216),[1]!obget([1]!obcall("",[1]!obcall("",$C$23,"getInitialMargin",[1]!obMake("","double",$B216),LIBORMarketModel!$J$15,[1]!obMake("","String","EUR"),[1]!obcall("SensitivityMode",$B$7&amp;"$SensitivityMode","valueOf",[1]!obMake("","String",E$37)),$B$27:$D$27),"getAverage")),"")</f>
        <v/>
      </c>
      <c r="F216" s="72" t="str">
        <f>IF(AND($C$30,$F$28&gt;=$B216),[1]!obget([1]!obcall("",[1]!obcall("",$C$23,"getInitialMargin",[1]!obMake("","double",$B216),LIBORMarketModel!$J$15,[1]!obMake("","String","EUR"),[1]!obcall("SensitivityMode",$B$7&amp;"$SensitivityMode","valueOf",[1]!obMake("","String",F$37)),$B$27:$D$27),"getAverage")),"")</f>
        <v/>
      </c>
      <c r="G216" s="74" t="str">
        <f>IF($C$32,[1]!obget([1]!obcall("",$C216,"getQuantile",[1]!obMake("","double",G$37))),"")</f>
        <v/>
      </c>
      <c r="H216" s="74" t="str">
        <f>IF($C$32,[1]!obget([1]!obcall("",$C216,"getQuantile",[1]!obMake("","double",H$37))),"")</f>
        <v/>
      </c>
      <c r="I216" s="74" t="str">
        <f>IF($C$32,[1]!obget([1]!obcall("",$C216,"get",[1]!obMake("","int",COLUMN()))),"")</f>
        <v/>
      </c>
      <c r="J216" s="61" t="str">
        <f>IF($C$32,[1]!obget([1]!obcall("",$C216,"get",[1]!obMake("","int",COLUMN()))),"")</f>
        <v/>
      </c>
      <c r="K216" s="61" t="str">
        <f>IF($C$32,[1]!obget([1]!obcall("",$C216,"get",[1]!obMake("","int",COLUMN()))),"")</f>
        <v/>
      </c>
      <c r="L216" s="61" t="str">
        <f>IF($C$32,[1]!obget([1]!obcall("",$C216,"get",[1]!obMake("","int",COLUMN()))),"")</f>
        <v/>
      </c>
      <c r="M216" s="61" t="str">
        <f>IF($C$32,[1]!obget([1]!obcall("",$C216,"get",[1]!obMake("","int",COLUMN()))),"")</f>
        <v/>
      </c>
      <c r="N216" s="61" t="str">
        <f>IF($C$32,[1]!obget([1]!obcall("",$C216,"get",[1]!obMake("","int",COLUMN()))),"")</f>
        <v/>
      </c>
      <c r="O216" s="61" t="str">
        <f>IF($C$32,[1]!obget([1]!obcall("",$C216,"get",[1]!obMake("","int",COLUMN()))),"")</f>
        <v/>
      </c>
      <c r="P216" s="61" t="str">
        <f>IF($C$32,[1]!obget([1]!obcall("",$C216,"get",[1]!obMake("","int",COLUMN()))),"")</f>
        <v/>
      </c>
      <c r="Q216" s="61" t="str">
        <f>IF($C$32,[1]!obget([1]!obcall("",$C216,"get",[1]!obMake("","int",COLUMN()))),"")</f>
        <v/>
      </c>
      <c r="R216" s="61" t="str">
        <f>IF($C$32,[1]!obget([1]!obcall("",$C216,"get",[1]!obMake("","int",COLUMN()))),"")</f>
        <v/>
      </c>
      <c r="S216" s="61" t="str">
        <f>IF($C$32,[1]!obget([1]!obcall("",$C216,"get",[1]!obMake("","int",COLUMN()))),"")</f>
        <v/>
      </c>
      <c r="T216" s="50"/>
      <c r="U216" s="50"/>
      <c r="V216" s="50"/>
      <c r="W216" s="50"/>
      <c r="X216" s="50"/>
      <c r="AH216" s="36"/>
      <c r="AI216" s="36"/>
      <c r="IW216" s="50"/>
      <c r="IX216" s="50"/>
    </row>
    <row r="217" spans="1:258" ht="11.85" customHeight="1" x14ac:dyDescent="0.3">
      <c r="A217" s="50" t="str">
        <f t="shared" si="7"/>
        <v/>
      </c>
      <c r="B217" s="50" t="str">
        <f t="shared" si="8"/>
        <v/>
      </c>
      <c r="C217" s="50" t="str">
        <f>IF($C$32,[1]!obMake("RVSwaption"&amp;ROW(),obLibs&amp;"net.finmath.montecarlo.RandomVariable",[1]!obcall("",$C$23,"getInitialMargin",[1]!obMake("","double",$B217),LIBORMarketModel!$J$15,[1]!obMake("","String","EUR"),[1]!obcall("SensitivityMode",$B$7&amp;"$SensitivityMode","valueOf",[1]!obMake("","String",$D$37)),$B$27:$D$27)),"")</f>
        <v/>
      </c>
      <c r="D217" s="94" t="str">
        <f>IF($C$32,[1]!obget([1]!obcall("",$C217,"getAverage")),"")</f>
        <v/>
      </c>
      <c r="E217" s="72" t="str">
        <f>IF(AND($C$31,$F$28&gt;=$B217),[1]!obget([1]!obcall("",[1]!obcall("",$C$23,"getInitialMargin",[1]!obMake("","double",$B217),LIBORMarketModel!$J$15,[1]!obMake("","String","EUR"),[1]!obcall("SensitivityMode",$B$7&amp;"$SensitivityMode","valueOf",[1]!obMake("","String",E$37)),$B$27:$D$27),"getAverage")),"")</f>
        <v/>
      </c>
      <c r="F217" s="72" t="str">
        <f>IF(AND($C$30,$F$28&gt;=$B217),[1]!obget([1]!obcall("",[1]!obcall("",$C$23,"getInitialMargin",[1]!obMake("","double",$B217),LIBORMarketModel!$J$15,[1]!obMake("","String","EUR"),[1]!obcall("SensitivityMode",$B$7&amp;"$SensitivityMode","valueOf",[1]!obMake("","String",F$37)),$B$27:$D$27),"getAverage")),"")</f>
        <v/>
      </c>
      <c r="G217" s="74" t="str">
        <f>IF($C$32,[1]!obget([1]!obcall("",$C217,"getQuantile",[1]!obMake("","double",G$37))),"")</f>
        <v/>
      </c>
      <c r="H217" s="74" t="str">
        <f>IF($C$32,[1]!obget([1]!obcall("",$C217,"getQuantile",[1]!obMake("","double",H$37))),"")</f>
        <v/>
      </c>
      <c r="I217" s="74" t="str">
        <f>IF($C$32,[1]!obget([1]!obcall("",$C217,"get",[1]!obMake("","int",COLUMN()))),"")</f>
        <v/>
      </c>
      <c r="J217" s="61" t="str">
        <f>IF($C$32,[1]!obget([1]!obcall("",$C217,"get",[1]!obMake("","int",COLUMN()))),"")</f>
        <v/>
      </c>
      <c r="K217" s="61" t="str">
        <f>IF($C$32,[1]!obget([1]!obcall("",$C217,"get",[1]!obMake("","int",COLUMN()))),"")</f>
        <v/>
      </c>
      <c r="L217" s="61" t="str">
        <f>IF($C$32,[1]!obget([1]!obcall("",$C217,"get",[1]!obMake("","int",COLUMN()))),"")</f>
        <v/>
      </c>
      <c r="M217" s="61" t="str">
        <f>IF($C$32,[1]!obget([1]!obcall("",$C217,"get",[1]!obMake("","int",COLUMN()))),"")</f>
        <v/>
      </c>
      <c r="N217" s="61" t="str">
        <f>IF($C$32,[1]!obget([1]!obcall("",$C217,"get",[1]!obMake("","int",COLUMN()))),"")</f>
        <v/>
      </c>
      <c r="O217" s="61" t="str">
        <f>IF($C$32,[1]!obget([1]!obcall("",$C217,"get",[1]!obMake("","int",COLUMN()))),"")</f>
        <v/>
      </c>
      <c r="P217" s="61" t="str">
        <f>IF($C$32,[1]!obget([1]!obcall("",$C217,"get",[1]!obMake("","int",COLUMN()))),"")</f>
        <v/>
      </c>
      <c r="Q217" s="61" t="str">
        <f>IF($C$32,[1]!obget([1]!obcall("",$C217,"get",[1]!obMake("","int",COLUMN()))),"")</f>
        <v/>
      </c>
      <c r="R217" s="61" t="str">
        <f>IF($C$32,[1]!obget([1]!obcall("",$C217,"get",[1]!obMake("","int",COLUMN()))),"")</f>
        <v/>
      </c>
      <c r="S217" s="61" t="str">
        <f>IF($C$32,[1]!obget([1]!obcall("",$C217,"get",[1]!obMake("","int",COLUMN()))),"")</f>
        <v/>
      </c>
      <c r="T217" s="50"/>
      <c r="U217" s="50"/>
      <c r="V217" s="50"/>
      <c r="W217" s="50"/>
      <c r="X217" s="50"/>
      <c r="AH217" s="36"/>
      <c r="AI217" s="36"/>
      <c r="IW217" s="50"/>
      <c r="IX217" s="50"/>
    </row>
    <row r="218" spans="1:258" ht="11.85" customHeight="1" x14ac:dyDescent="0.3">
      <c r="A218" s="50" t="str">
        <f t="shared" si="7"/>
        <v/>
      </c>
      <c r="B218" s="50" t="str">
        <f t="shared" si="8"/>
        <v/>
      </c>
      <c r="C218" s="50" t="str">
        <f>IF($C$32,[1]!obMake("RVSwaption"&amp;ROW(),obLibs&amp;"net.finmath.montecarlo.RandomVariable",[1]!obcall("",$C$23,"getInitialMargin",[1]!obMake("","double",$B218),LIBORMarketModel!$J$15,[1]!obMake("","String","EUR"),[1]!obcall("SensitivityMode",$B$7&amp;"$SensitivityMode","valueOf",[1]!obMake("","String",$D$37)),$B$27:$D$27)),"")</f>
        <v/>
      </c>
      <c r="D218" s="94" t="str">
        <f>IF($C$32,[1]!obget([1]!obcall("",$C218,"getAverage")),"")</f>
        <v/>
      </c>
      <c r="E218" s="72" t="str">
        <f>IF(AND($C$31,$F$28&gt;=$B218),[1]!obget([1]!obcall("",[1]!obcall("",$C$23,"getInitialMargin",[1]!obMake("","double",$B218),LIBORMarketModel!$J$15,[1]!obMake("","String","EUR"),[1]!obcall("SensitivityMode",$B$7&amp;"$SensitivityMode","valueOf",[1]!obMake("","String",E$37)),$B$27:$D$27),"getAverage")),"")</f>
        <v/>
      </c>
      <c r="F218" s="72" t="str">
        <f>IF(AND($C$30,$F$28&gt;=$B218),[1]!obget([1]!obcall("",[1]!obcall("",$C$23,"getInitialMargin",[1]!obMake("","double",$B218),LIBORMarketModel!$J$15,[1]!obMake("","String","EUR"),[1]!obcall("SensitivityMode",$B$7&amp;"$SensitivityMode","valueOf",[1]!obMake("","String",F$37)),$B$27:$D$27),"getAverage")),"")</f>
        <v/>
      </c>
      <c r="G218" s="74" t="str">
        <f>IF($C$32,[1]!obget([1]!obcall("",$C218,"getQuantile",[1]!obMake("","double",G$37))),"")</f>
        <v/>
      </c>
      <c r="H218" s="74" t="str">
        <f>IF($C$32,[1]!obget([1]!obcall("",$C218,"getQuantile",[1]!obMake("","double",H$37))),"")</f>
        <v/>
      </c>
      <c r="I218" s="74" t="str">
        <f>IF($C$32,[1]!obget([1]!obcall("",$C218,"get",[1]!obMake("","int",COLUMN()))),"")</f>
        <v/>
      </c>
      <c r="J218" s="61" t="str">
        <f>IF($C$32,[1]!obget([1]!obcall("",$C218,"get",[1]!obMake("","int",COLUMN()))),"")</f>
        <v/>
      </c>
      <c r="K218" s="61" t="str">
        <f>IF($C$32,[1]!obget([1]!obcall("",$C218,"get",[1]!obMake("","int",COLUMN()))),"")</f>
        <v/>
      </c>
      <c r="L218" s="61" t="str">
        <f>IF($C$32,[1]!obget([1]!obcall("",$C218,"get",[1]!obMake("","int",COLUMN()))),"")</f>
        <v/>
      </c>
      <c r="M218" s="61" t="str">
        <f>IF($C$32,[1]!obget([1]!obcall("",$C218,"get",[1]!obMake("","int",COLUMN()))),"")</f>
        <v/>
      </c>
      <c r="N218" s="61" t="str">
        <f>IF($C$32,[1]!obget([1]!obcall("",$C218,"get",[1]!obMake("","int",COLUMN()))),"")</f>
        <v/>
      </c>
      <c r="O218" s="61" t="str">
        <f>IF($C$32,[1]!obget([1]!obcall("",$C218,"get",[1]!obMake("","int",COLUMN()))),"")</f>
        <v/>
      </c>
      <c r="P218" s="61" t="str">
        <f>IF($C$32,[1]!obget([1]!obcall("",$C218,"get",[1]!obMake("","int",COLUMN()))),"")</f>
        <v/>
      </c>
      <c r="Q218" s="61" t="str">
        <f>IF($C$32,[1]!obget([1]!obcall("",$C218,"get",[1]!obMake("","int",COLUMN()))),"")</f>
        <v/>
      </c>
      <c r="R218" s="61" t="str">
        <f>IF($C$32,[1]!obget([1]!obcall("",$C218,"get",[1]!obMake("","int",COLUMN()))),"")</f>
        <v/>
      </c>
      <c r="S218" s="61" t="str">
        <f>IF($C$32,[1]!obget([1]!obcall("",$C218,"get",[1]!obMake("","int",COLUMN()))),"")</f>
        <v/>
      </c>
      <c r="T218" s="50"/>
      <c r="U218" s="50"/>
      <c r="V218" s="50"/>
      <c r="W218" s="50"/>
      <c r="X218" s="50"/>
      <c r="AH218" s="36"/>
      <c r="AI218" s="36"/>
      <c r="IW218" s="50"/>
      <c r="IX218" s="50"/>
    </row>
    <row r="219" spans="1:258" ht="11.85" customHeight="1" x14ac:dyDescent="0.3">
      <c r="A219" s="50" t="str">
        <f t="shared" si="7"/>
        <v/>
      </c>
      <c r="B219" s="50" t="str">
        <f t="shared" si="8"/>
        <v/>
      </c>
      <c r="C219" s="50" t="str">
        <f>IF($C$32,[1]!obMake("RVSwaption"&amp;ROW(),obLibs&amp;"net.finmath.montecarlo.RandomVariable",[1]!obcall("",$C$23,"getInitialMargin",[1]!obMake("","double",$B219),LIBORMarketModel!$J$15,[1]!obMake("","String","EUR"),[1]!obcall("SensitivityMode",$B$7&amp;"$SensitivityMode","valueOf",[1]!obMake("","String",$D$37)),$B$27:$D$27)),"")</f>
        <v/>
      </c>
      <c r="D219" s="94" t="str">
        <f>IF($C$32,[1]!obget([1]!obcall("",$C219,"getAverage")),"")</f>
        <v/>
      </c>
      <c r="E219" s="72" t="str">
        <f>IF(AND($C$31,$F$28&gt;=$B219),[1]!obget([1]!obcall("",[1]!obcall("",$C$23,"getInitialMargin",[1]!obMake("","double",$B219),LIBORMarketModel!$J$15,[1]!obMake("","String","EUR"),[1]!obcall("SensitivityMode",$B$7&amp;"$SensitivityMode","valueOf",[1]!obMake("","String",E$37)),$B$27:$D$27),"getAverage")),"")</f>
        <v/>
      </c>
      <c r="F219" s="72" t="str">
        <f>IF(AND($C$30,$F$28&gt;=$B219),[1]!obget([1]!obcall("",[1]!obcall("",$C$23,"getInitialMargin",[1]!obMake("","double",$B219),LIBORMarketModel!$J$15,[1]!obMake("","String","EUR"),[1]!obcall("SensitivityMode",$B$7&amp;"$SensitivityMode","valueOf",[1]!obMake("","String",F$37)),$B$27:$D$27),"getAverage")),"")</f>
        <v/>
      </c>
      <c r="G219" s="74" t="str">
        <f>IF($C$32,[1]!obget([1]!obcall("",$C219,"getQuantile",[1]!obMake("","double",G$37))),"")</f>
        <v/>
      </c>
      <c r="H219" s="74" t="str">
        <f>IF($C$32,[1]!obget([1]!obcall("",$C219,"getQuantile",[1]!obMake("","double",H$37))),"")</f>
        <v/>
      </c>
      <c r="I219" s="74" t="str">
        <f>IF($C$32,[1]!obget([1]!obcall("",$C219,"get",[1]!obMake("","int",COLUMN()))),"")</f>
        <v/>
      </c>
      <c r="J219" s="61" t="str">
        <f>IF($C$32,[1]!obget([1]!obcall("",$C219,"get",[1]!obMake("","int",COLUMN()))),"")</f>
        <v/>
      </c>
      <c r="K219" s="61" t="str">
        <f>IF($C$32,[1]!obget([1]!obcall("",$C219,"get",[1]!obMake("","int",COLUMN()))),"")</f>
        <v/>
      </c>
      <c r="L219" s="61" t="str">
        <f>IF($C$32,[1]!obget([1]!obcall("",$C219,"get",[1]!obMake("","int",COLUMN()))),"")</f>
        <v/>
      </c>
      <c r="M219" s="61" t="str">
        <f>IF($C$32,[1]!obget([1]!obcall("",$C219,"get",[1]!obMake("","int",COLUMN()))),"")</f>
        <v/>
      </c>
      <c r="N219" s="61" t="str">
        <f>IF($C$32,[1]!obget([1]!obcall("",$C219,"get",[1]!obMake("","int",COLUMN()))),"")</f>
        <v/>
      </c>
      <c r="O219" s="61" t="str">
        <f>IF($C$32,[1]!obget([1]!obcall("",$C219,"get",[1]!obMake("","int",COLUMN()))),"")</f>
        <v/>
      </c>
      <c r="P219" s="61" t="str">
        <f>IF($C$32,[1]!obget([1]!obcall("",$C219,"get",[1]!obMake("","int",COLUMN()))),"")</f>
        <v/>
      </c>
      <c r="Q219" s="61" t="str">
        <f>IF($C$32,[1]!obget([1]!obcall("",$C219,"get",[1]!obMake("","int",COLUMN()))),"")</f>
        <v/>
      </c>
      <c r="R219" s="61" t="str">
        <f>IF($C$32,[1]!obget([1]!obcall("",$C219,"get",[1]!obMake("","int",COLUMN()))),"")</f>
        <v/>
      </c>
      <c r="S219" s="61" t="str">
        <f>IF($C$32,[1]!obget([1]!obcall("",$C219,"get",[1]!obMake("","int",COLUMN()))),"")</f>
        <v/>
      </c>
      <c r="T219" s="50"/>
      <c r="U219" s="50"/>
      <c r="V219" s="50"/>
      <c r="W219" s="50"/>
      <c r="X219" s="50"/>
      <c r="AH219" s="36"/>
      <c r="AI219" s="36"/>
      <c r="IW219" s="50"/>
      <c r="IX219" s="50"/>
    </row>
    <row r="220" spans="1:258" ht="11.85" customHeight="1" x14ac:dyDescent="0.3">
      <c r="A220" s="50" t="str">
        <f t="shared" si="7"/>
        <v/>
      </c>
      <c r="B220" s="50" t="str">
        <f t="shared" si="8"/>
        <v/>
      </c>
      <c r="C220" s="50" t="str">
        <f>IF($C$32,[1]!obMake("RVSwaption"&amp;ROW(),obLibs&amp;"net.finmath.montecarlo.RandomVariable",[1]!obcall("",$C$23,"getInitialMargin",[1]!obMake("","double",$B220),LIBORMarketModel!$J$15,[1]!obMake("","String","EUR"),[1]!obcall("SensitivityMode",$B$7&amp;"$SensitivityMode","valueOf",[1]!obMake("","String",$D$37)),$B$27:$D$27)),"")</f>
        <v/>
      </c>
      <c r="D220" s="94" t="str">
        <f>IF($C$32,[1]!obget([1]!obcall("",$C220,"getAverage")),"")</f>
        <v/>
      </c>
      <c r="E220" s="72" t="str">
        <f>IF(AND($C$31,$F$28&gt;=$B220),[1]!obget([1]!obcall("",[1]!obcall("",$C$23,"getInitialMargin",[1]!obMake("","double",$B220),LIBORMarketModel!$J$15,[1]!obMake("","String","EUR"),[1]!obcall("SensitivityMode",$B$7&amp;"$SensitivityMode","valueOf",[1]!obMake("","String",E$37)),$B$27:$D$27),"getAverage")),"")</f>
        <v/>
      </c>
      <c r="F220" s="72" t="str">
        <f>IF(AND($C$30,$F$28&gt;=$B220),[1]!obget([1]!obcall("",[1]!obcall("",$C$23,"getInitialMargin",[1]!obMake("","double",$B220),LIBORMarketModel!$J$15,[1]!obMake("","String","EUR"),[1]!obcall("SensitivityMode",$B$7&amp;"$SensitivityMode","valueOf",[1]!obMake("","String",F$37)),$B$27:$D$27),"getAverage")),"")</f>
        <v/>
      </c>
      <c r="G220" s="74" t="str">
        <f>IF($C$32,[1]!obget([1]!obcall("",$C220,"getQuantile",[1]!obMake("","double",G$37))),"")</f>
        <v/>
      </c>
      <c r="H220" s="74" t="str">
        <f>IF($C$32,[1]!obget([1]!obcall("",$C220,"getQuantile",[1]!obMake("","double",H$37))),"")</f>
        <v/>
      </c>
      <c r="I220" s="74" t="str">
        <f>IF($C$32,[1]!obget([1]!obcall("",$C220,"get",[1]!obMake("","int",COLUMN()))),"")</f>
        <v/>
      </c>
      <c r="J220" s="61" t="str">
        <f>IF($C$32,[1]!obget([1]!obcall("",$C220,"get",[1]!obMake("","int",COLUMN()))),"")</f>
        <v/>
      </c>
      <c r="K220" s="61" t="str">
        <f>IF($C$32,[1]!obget([1]!obcall("",$C220,"get",[1]!obMake("","int",COLUMN()))),"")</f>
        <v/>
      </c>
      <c r="L220" s="61" t="str">
        <f>IF($C$32,[1]!obget([1]!obcall("",$C220,"get",[1]!obMake("","int",COLUMN()))),"")</f>
        <v/>
      </c>
      <c r="M220" s="61" t="str">
        <f>IF($C$32,[1]!obget([1]!obcall("",$C220,"get",[1]!obMake("","int",COLUMN()))),"")</f>
        <v/>
      </c>
      <c r="N220" s="61" t="str">
        <f>IF($C$32,[1]!obget([1]!obcall("",$C220,"get",[1]!obMake("","int",COLUMN()))),"")</f>
        <v/>
      </c>
      <c r="O220" s="61" t="str">
        <f>IF($C$32,[1]!obget([1]!obcall("",$C220,"get",[1]!obMake("","int",COLUMN()))),"")</f>
        <v/>
      </c>
      <c r="P220" s="61" t="str">
        <f>IF($C$32,[1]!obget([1]!obcall("",$C220,"get",[1]!obMake("","int",COLUMN()))),"")</f>
        <v/>
      </c>
      <c r="Q220" s="61" t="str">
        <f>IF($C$32,[1]!obget([1]!obcall("",$C220,"get",[1]!obMake("","int",COLUMN()))),"")</f>
        <v/>
      </c>
      <c r="R220" s="61" t="str">
        <f>IF($C$32,[1]!obget([1]!obcall("",$C220,"get",[1]!obMake("","int",COLUMN()))),"")</f>
        <v/>
      </c>
      <c r="S220" s="61" t="str">
        <f>IF($C$32,[1]!obget([1]!obcall("",$C220,"get",[1]!obMake("","int",COLUMN()))),"")</f>
        <v/>
      </c>
      <c r="T220" s="50"/>
      <c r="U220" s="50"/>
      <c r="V220" s="50"/>
      <c r="W220" s="50"/>
      <c r="X220" s="50"/>
      <c r="AH220" s="36"/>
      <c r="AI220" s="36"/>
      <c r="IW220" s="50"/>
      <c r="IX220" s="50"/>
    </row>
    <row r="221" spans="1:258" ht="11.85" customHeight="1" x14ac:dyDescent="0.3">
      <c r="A221" s="50" t="str">
        <f t="shared" si="7"/>
        <v/>
      </c>
      <c r="B221" s="50" t="str">
        <f t="shared" si="8"/>
        <v/>
      </c>
      <c r="C221" s="50" t="str">
        <f>IF($C$32,[1]!obMake("RVSwaption"&amp;ROW(),obLibs&amp;"net.finmath.montecarlo.RandomVariable",[1]!obcall("",$C$23,"getInitialMargin",[1]!obMake("","double",$B221),LIBORMarketModel!$J$15,[1]!obMake("","String","EUR"),[1]!obcall("SensitivityMode",$B$7&amp;"$SensitivityMode","valueOf",[1]!obMake("","String",$D$37)),$B$27:$D$27)),"")</f>
        <v/>
      </c>
      <c r="D221" s="94" t="str">
        <f>IF($C$32,[1]!obget([1]!obcall("",$C221,"getAverage")),"")</f>
        <v/>
      </c>
      <c r="E221" s="72" t="str">
        <f>IF(AND($C$31,$F$28&gt;=$B221),[1]!obget([1]!obcall("",[1]!obcall("",$C$23,"getInitialMargin",[1]!obMake("","double",$B221),LIBORMarketModel!$J$15,[1]!obMake("","String","EUR"),[1]!obcall("SensitivityMode",$B$7&amp;"$SensitivityMode","valueOf",[1]!obMake("","String",E$37)),$B$27:$D$27),"getAverage")),"")</f>
        <v/>
      </c>
      <c r="F221" s="72" t="str">
        <f>IF(AND($C$30,$F$28&gt;=$B221),[1]!obget([1]!obcall("",[1]!obcall("",$C$23,"getInitialMargin",[1]!obMake("","double",$B221),LIBORMarketModel!$J$15,[1]!obMake("","String","EUR"),[1]!obcall("SensitivityMode",$B$7&amp;"$SensitivityMode","valueOf",[1]!obMake("","String",F$37)),$B$27:$D$27),"getAverage")),"")</f>
        <v/>
      </c>
      <c r="G221" s="74" t="str">
        <f>IF($C$32,[1]!obget([1]!obcall("",$C221,"getQuantile",[1]!obMake("","double",G$37))),"")</f>
        <v/>
      </c>
      <c r="H221" s="74" t="str">
        <f>IF($C$32,[1]!obget([1]!obcall("",$C221,"getQuantile",[1]!obMake("","double",H$37))),"")</f>
        <v/>
      </c>
      <c r="I221" s="74" t="str">
        <f>IF($C$32,[1]!obget([1]!obcall("",$C221,"get",[1]!obMake("","int",COLUMN()))),"")</f>
        <v/>
      </c>
      <c r="J221" s="61" t="str">
        <f>IF($C$32,[1]!obget([1]!obcall("",$C221,"get",[1]!obMake("","int",COLUMN()))),"")</f>
        <v/>
      </c>
      <c r="K221" s="61" t="str">
        <f>IF($C$32,[1]!obget([1]!obcall("",$C221,"get",[1]!obMake("","int",COLUMN()))),"")</f>
        <v/>
      </c>
      <c r="L221" s="61" t="str">
        <f>IF($C$32,[1]!obget([1]!obcall("",$C221,"get",[1]!obMake("","int",COLUMN()))),"")</f>
        <v/>
      </c>
      <c r="M221" s="61" t="str">
        <f>IF($C$32,[1]!obget([1]!obcall("",$C221,"get",[1]!obMake("","int",COLUMN()))),"")</f>
        <v/>
      </c>
      <c r="N221" s="61" t="str">
        <f>IF($C$32,[1]!obget([1]!obcall("",$C221,"get",[1]!obMake("","int",COLUMN()))),"")</f>
        <v/>
      </c>
      <c r="O221" s="61" t="str">
        <f>IF($C$32,[1]!obget([1]!obcall("",$C221,"get",[1]!obMake("","int",COLUMN()))),"")</f>
        <v/>
      </c>
      <c r="P221" s="61" t="str">
        <f>IF($C$32,[1]!obget([1]!obcall("",$C221,"get",[1]!obMake("","int",COLUMN()))),"")</f>
        <v/>
      </c>
      <c r="Q221" s="61" t="str">
        <f>IF($C$32,[1]!obget([1]!obcall("",$C221,"get",[1]!obMake("","int",COLUMN()))),"")</f>
        <v/>
      </c>
      <c r="R221" s="61" t="str">
        <f>IF($C$32,[1]!obget([1]!obcall("",$C221,"get",[1]!obMake("","int",COLUMN()))),"")</f>
        <v/>
      </c>
      <c r="S221" s="61" t="str">
        <f>IF($C$32,[1]!obget([1]!obcall("",$C221,"get",[1]!obMake("","int",COLUMN()))),"")</f>
        <v/>
      </c>
      <c r="T221" s="50"/>
      <c r="U221" s="50"/>
      <c r="V221" s="50"/>
      <c r="W221" s="50"/>
      <c r="X221" s="50"/>
      <c r="AH221" s="36"/>
      <c r="AI221" s="36"/>
      <c r="IW221" s="50"/>
      <c r="IX221" s="50"/>
    </row>
    <row r="222" spans="1:258" ht="11.85" customHeight="1" x14ac:dyDescent="0.3">
      <c r="A222" s="50" t="str">
        <f t="shared" si="7"/>
        <v/>
      </c>
      <c r="B222" s="50" t="str">
        <f t="shared" si="8"/>
        <v/>
      </c>
      <c r="C222" s="50" t="str">
        <f>IF($C$32,[1]!obMake("RVSwaption"&amp;ROW(),obLibs&amp;"net.finmath.montecarlo.RandomVariable",[1]!obcall("",$C$23,"getInitialMargin",[1]!obMake("","double",$B222),LIBORMarketModel!$J$15,[1]!obMake("","String","EUR"),[1]!obcall("SensitivityMode",$B$7&amp;"$SensitivityMode","valueOf",[1]!obMake("","String",$D$37)),$B$27:$D$27)),"")</f>
        <v/>
      </c>
      <c r="D222" s="94" t="str">
        <f>IF($C$32,[1]!obget([1]!obcall("",$C222,"getAverage")),"")</f>
        <v/>
      </c>
      <c r="E222" s="72" t="str">
        <f>IF(AND($C$31,$F$28&gt;=$B222),[1]!obget([1]!obcall("",[1]!obcall("",$C$23,"getInitialMargin",[1]!obMake("","double",$B222),LIBORMarketModel!$J$15,[1]!obMake("","String","EUR"),[1]!obcall("SensitivityMode",$B$7&amp;"$SensitivityMode","valueOf",[1]!obMake("","String",E$37)),$B$27:$D$27),"getAverage")),"")</f>
        <v/>
      </c>
      <c r="F222" s="72" t="str">
        <f>IF(AND($C$30,$F$28&gt;=$B222),[1]!obget([1]!obcall("",[1]!obcall("",$C$23,"getInitialMargin",[1]!obMake("","double",$B222),LIBORMarketModel!$J$15,[1]!obMake("","String","EUR"),[1]!obcall("SensitivityMode",$B$7&amp;"$SensitivityMode","valueOf",[1]!obMake("","String",F$37)),$B$27:$D$27),"getAverage")),"")</f>
        <v/>
      </c>
      <c r="G222" s="74" t="str">
        <f>IF($C$32,[1]!obget([1]!obcall("",$C222,"getQuantile",[1]!obMake("","double",G$37))),"")</f>
        <v/>
      </c>
      <c r="H222" s="74" t="str">
        <f>IF($C$32,[1]!obget([1]!obcall("",$C222,"getQuantile",[1]!obMake("","double",H$37))),"")</f>
        <v/>
      </c>
      <c r="I222" s="74" t="str">
        <f>IF($C$32,[1]!obget([1]!obcall("",$C222,"get",[1]!obMake("","int",COLUMN()))),"")</f>
        <v/>
      </c>
      <c r="J222" s="61" t="str">
        <f>IF($C$32,[1]!obget([1]!obcall("",$C222,"get",[1]!obMake("","int",COLUMN()))),"")</f>
        <v/>
      </c>
      <c r="K222" s="61" t="str">
        <f>IF($C$32,[1]!obget([1]!obcall("",$C222,"get",[1]!obMake("","int",COLUMN()))),"")</f>
        <v/>
      </c>
      <c r="L222" s="61" t="str">
        <f>IF($C$32,[1]!obget([1]!obcall("",$C222,"get",[1]!obMake("","int",COLUMN()))),"")</f>
        <v/>
      </c>
      <c r="M222" s="61" t="str">
        <f>IF($C$32,[1]!obget([1]!obcall("",$C222,"get",[1]!obMake("","int",COLUMN()))),"")</f>
        <v/>
      </c>
      <c r="N222" s="61" t="str">
        <f>IF($C$32,[1]!obget([1]!obcall("",$C222,"get",[1]!obMake("","int",COLUMN()))),"")</f>
        <v/>
      </c>
      <c r="O222" s="61" t="str">
        <f>IF($C$32,[1]!obget([1]!obcall("",$C222,"get",[1]!obMake("","int",COLUMN()))),"")</f>
        <v/>
      </c>
      <c r="P222" s="61" t="str">
        <f>IF($C$32,[1]!obget([1]!obcall("",$C222,"get",[1]!obMake("","int",COLUMN()))),"")</f>
        <v/>
      </c>
      <c r="Q222" s="61" t="str">
        <f>IF($C$32,[1]!obget([1]!obcall("",$C222,"get",[1]!obMake("","int",COLUMN()))),"")</f>
        <v/>
      </c>
      <c r="R222" s="61" t="str">
        <f>IF($C$32,[1]!obget([1]!obcall("",$C222,"get",[1]!obMake("","int",COLUMN()))),"")</f>
        <v/>
      </c>
      <c r="S222" s="61" t="str">
        <f>IF($C$32,[1]!obget([1]!obcall("",$C222,"get",[1]!obMake("","int",COLUMN()))),"")</f>
        <v/>
      </c>
      <c r="T222" s="50"/>
      <c r="U222" s="50"/>
      <c r="V222" s="50"/>
      <c r="W222" s="50"/>
      <c r="X222" s="50"/>
      <c r="AH222" s="36"/>
      <c r="AI222" s="36"/>
      <c r="IW222" s="50"/>
      <c r="IX222" s="50"/>
    </row>
    <row r="223" spans="1:258" ht="11.85" customHeight="1" x14ac:dyDescent="0.3">
      <c r="A223" s="50" t="str">
        <f t="shared" si="7"/>
        <v/>
      </c>
      <c r="B223" s="50" t="str">
        <f t="shared" si="8"/>
        <v/>
      </c>
      <c r="C223" s="50" t="str">
        <f>IF($C$32,[1]!obMake("RVSwaption"&amp;ROW(),obLibs&amp;"net.finmath.montecarlo.RandomVariable",[1]!obcall("",$C$23,"getInitialMargin",[1]!obMake("","double",$B223),LIBORMarketModel!$J$15,[1]!obMake("","String","EUR"),[1]!obcall("SensitivityMode",$B$7&amp;"$SensitivityMode","valueOf",[1]!obMake("","String",$D$37)),$B$27:$D$27)),"")</f>
        <v/>
      </c>
      <c r="D223" s="94" t="str">
        <f>IF($C$32,[1]!obget([1]!obcall("",$C223,"getAverage")),"")</f>
        <v/>
      </c>
      <c r="E223" s="72" t="str">
        <f>IF(AND($C$31,$F$28&gt;=$B223),[1]!obget([1]!obcall("",[1]!obcall("",$C$23,"getInitialMargin",[1]!obMake("","double",$B223),LIBORMarketModel!$J$15,[1]!obMake("","String","EUR"),[1]!obcall("SensitivityMode",$B$7&amp;"$SensitivityMode","valueOf",[1]!obMake("","String",E$37)),$B$27:$D$27),"getAverage")),"")</f>
        <v/>
      </c>
      <c r="F223" s="72" t="str">
        <f>IF(AND($C$30,$F$28&gt;=$B223),[1]!obget([1]!obcall("",[1]!obcall("",$C$23,"getInitialMargin",[1]!obMake("","double",$B223),LIBORMarketModel!$J$15,[1]!obMake("","String","EUR"),[1]!obcall("SensitivityMode",$B$7&amp;"$SensitivityMode","valueOf",[1]!obMake("","String",F$37)),$B$27:$D$27),"getAverage")),"")</f>
        <v/>
      </c>
      <c r="G223" s="74" t="str">
        <f>IF($C$32,[1]!obget([1]!obcall("",$C223,"getQuantile",[1]!obMake("","double",G$37))),"")</f>
        <v/>
      </c>
      <c r="H223" s="74" t="str">
        <f>IF($C$32,[1]!obget([1]!obcall("",$C223,"getQuantile",[1]!obMake("","double",H$37))),"")</f>
        <v/>
      </c>
      <c r="I223" s="74" t="str">
        <f>IF($C$32,[1]!obget([1]!obcall("",$C223,"get",[1]!obMake("","int",COLUMN()))),"")</f>
        <v/>
      </c>
      <c r="J223" s="61" t="str">
        <f>IF($C$32,[1]!obget([1]!obcall("",$C223,"get",[1]!obMake("","int",COLUMN()))),"")</f>
        <v/>
      </c>
      <c r="K223" s="61" t="str">
        <f>IF($C$32,[1]!obget([1]!obcall("",$C223,"get",[1]!obMake("","int",COLUMN()))),"")</f>
        <v/>
      </c>
      <c r="L223" s="61" t="str">
        <f>IF($C$32,[1]!obget([1]!obcall("",$C223,"get",[1]!obMake("","int",COLUMN()))),"")</f>
        <v/>
      </c>
      <c r="M223" s="61" t="str">
        <f>IF($C$32,[1]!obget([1]!obcall("",$C223,"get",[1]!obMake("","int",COLUMN()))),"")</f>
        <v/>
      </c>
      <c r="N223" s="61" t="str">
        <f>IF($C$32,[1]!obget([1]!obcall("",$C223,"get",[1]!obMake("","int",COLUMN()))),"")</f>
        <v/>
      </c>
      <c r="O223" s="61" t="str">
        <f>IF($C$32,[1]!obget([1]!obcall("",$C223,"get",[1]!obMake("","int",COLUMN()))),"")</f>
        <v/>
      </c>
      <c r="P223" s="61" t="str">
        <f>IF($C$32,[1]!obget([1]!obcall("",$C223,"get",[1]!obMake("","int",COLUMN()))),"")</f>
        <v/>
      </c>
      <c r="Q223" s="61" t="str">
        <f>IF($C$32,[1]!obget([1]!obcall("",$C223,"get",[1]!obMake("","int",COLUMN()))),"")</f>
        <v/>
      </c>
      <c r="R223" s="61" t="str">
        <f>IF($C$32,[1]!obget([1]!obcall("",$C223,"get",[1]!obMake("","int",COLUMN()))),"")</f>
        <v/>
      </c>
      <c r="S223" s="61" t="str">
        <f>IF($C$32,[1]!obget([1]!obcall("",$C223,"get",[1]!obMake("","int",COLUMN()))),"")</f>
        <v/>
      </c>
      <c r="T223" s="50"/>
      <c r="U223" s="50"/>
      <c r="V223" s="50"/>
      <c r="W223" s="50"/>
      <c r="X223" s="50"/>
      <c r="AH223" s="36"/>
      <c r="AI223" s="36"/>
      <c r="IW223" s="50"/>
      <c r="IX223" s="50"/>
    </row>
    <row r="224" spans="1:258" ht="11.85" customHeight="1" x14ac:dyDescent="0.3">
      <c r="A224" s="50" t="str">
        <f t="shared" si="7"/>
        <v/>
      </c>
      <c r="B224" s="50" t="str">
        <f t="shared" si="8"/>
        <v/>
      </c>
      <c r="C224" s="50" t="str">
        <f>IF($C$32,[1]!obMake("RVSwaption"&amp;ROW(),obLibs&amp;"net.finmath.montecarlo.RandomVariable",[1]!obcall("",$C$23,"getInitialMargin",[1]!obMake("","double",$B224),LIBORMarketModel!$J$15,[1]!obMake("","String","EUR"),[1]!obcall("SensitivityMode",$B$7&amp;"$SensitivityMode","valueOf",[1]!obMake("","String",$D$37)),$B$27:$D$27)),"")</f>
        <v/>
      </c>
      <c r="D224" s="94" t="str">
        <f>IF($C$32,[1]!obget([1]!obcall("",$C224,"getAverage")),"")</f>
        <v/>
      </c>
      <c r="E224" s="72" t="str">
        <f>IF(AND($C$31,$F$28&gt;=$B224),[1]!obget([1]!obcall("",[1]!obcall("",$C$23,"getInitialMargin",[1]!obMake("","double",$B224),LIBORMarketModel!$J$15,[1]!obMake("","String","EUR"),[1]!obcall("SensitivityMode",$B$7&amp;"$SensitivityMode","valueOf",[1]!obMake("","String",E$37)),$B$27:$D$27),"getAverage")),"")</f>
        <v/>
      </c>
      <c r="F224" s="72" t="str">
        <f>IF(AND($C$30,$F$28&gt;=$B224),[1]!obget([1]!obcall("",[1]!obcall("",$C$23,"getInitialMargin",[1]!obMake("","double",$B224),LIBORMarketModel!$J$15,[1]!obMake("","String","EUR"),[1]!obcall("SensitivityMode",$B$7&amp;"$SensitivityMode","valueOf",[1]!obMake("","String",F$37)),$B$27:$D$27),"getAverage")),"")</f>
        <v/>
      </c>
      <c r="G224" s="74" t="str">
        <f>IF($C$32,[1]!obget([1]!obcall("",$C224,"getQuantile",[1]!obMake("","double",G$37))),"")</f>
        <v/>
      </c>
      <c r="H224" s="74" t="str">
        <f>IF($C$32,[1]!obget([1]!obcall("",$C224,"getQuantile",[1]!obMake("","double",H$37))),"")</f>
        <v/>
      </c>
      <c r="I224" s="74" t="str">
        <f>IF($C$32,[1]!obget([1]!obcall("",$C224,"get",[1]!obMake("","int",COLUMN()))),"")</f>
        <v/>
      </c>
      <c r="J224" s="61" t="str">
        <f>IF($C$32,[1]!obget([1]!obcall("",$C224,"get",[1]!obMake("","int",COLUMN()))),"")</f>
        <v/>
      </c>
      <c r="K224" s="61" t="str">
        <f>IF($C$32,[1]!obget([1]!obcall("",$C224,"get",[1]!obMake("","int",COLUMN()))),"")</f>
        <v/>
      </c>
      <c r="L224" s="61" t="str">
        <f>IF($C$32,[1]!obget([1]!obcall("",$C224,"get",[1]!obMake("","int",COLUMN()))),"")</f>
        <v/>
      </c>
      <c r="M224" s="61" t="str">
        <f>IF($C$32,[1]!obget([1]!obcall("",$C224,"get",[1]!obMake("","int",COLUMN()))),"")</f>
        <v/>
      </c>
      <c r="N224" s="61" t="str">
        <f>IF($C$32,[1]!obget([1]!obcall("",$C224,"get",[1]!obMake("","int",COLUMN()))),"")</f>
        <v/>
      </c>
      <c r="O224" s="61" t="str">
        <f>IF($C$32,[1]!obget([1]!obcall("",$C224,"get",[1]!obMake("","int",COLUMN()))),"")</f>
        <v/>
      </c>
      <c r="P224" s="61" t="str">
        <f>IF($C$32,[1]!obget([1]!obcall("",$C224,"get",[1]!obMake("","int",COLUMN()))),"")</f>
        <v/>
      </c>
      <c r="Q224" s="61" t="str">
        <f>IF($C$32,[1]!obget([1]!obcall("",$C224,"get",[1]!obMake("","int",COLUMN()))),"")</f>
        <v/>
      </c>
      <c r="R224" s="61" t="str">
        <f>IF($C$32,[1]!obget([1]!obcall("",$C224,"get",[1]!obMake("","int",COLUMN()))),"")</f>
        <v/>
      </c>
      <c r="S224" s="61" t="str">
        <f>IF($C$32,[1]!obget([1]!obcall("",$C224,"get",[1]!obMake("","int",COLUMN()))),"")</f>
        <v/>
      </c>
      <c r="T224" s="50"/>
      <c r="U224" s="50"/>
      <c r="V224" s="50"/>
      <c r="W224" s="50"/>
      <c r="X224" s="50"/>
      <c r="AH224" s="36"/>
      <c r="AI224" s="36"/>
      <c r="IW224" s="50"/>
      <c r="IX224" s="50"/>
    </row>
    <row r="225" spans="1:258" ht="11.85" customHeight="1" x14ac:dyDescent="0.3">
      <c r="A225" s="50" t="str">
        <f t="shared" si="7"/>
        <v/>
      </c>
      <c r="B225" s="50" t="str">
        <f t="shared" si="8"/>
        <v/>
      </c>
      <c r="C225" s="50" t="str">
        <f>IF($C$32,[1]!obMake("RVSwaption"&amp;ROW(),obLibs&amp;"net.finmath.montecarlo.RandomVariable",[1]!obcall("",$C$23,"getInitialMargin",[1]!obMake("","double",$B225),LIBORMarketModel!$J$15,[1]!obMake("","String","EUR"),[1]!obcall("SensitivityMode",$B$7&amp;"$SensitivityMode","valueOf",[1]!obMake("","String",$D$37)),$B$27:$D$27)),"")</f>
        <v/>
      </c>
      <c r="D225" s="94" t="str">
        <f>IF($C$32,[1]!obget([1]!obcall("",$C225,"getAverage")),"")</f>
        <v/>
      </c>
      <c r="E225" s="72" t="str">
        <f>IF(AND($C$31,$F$28&gt;=$B225),[1]!obget([1]!obcall("",[1]!obcall("",$C$23,"getInitialMargin",[1]!obMake("","double",$B225),LIBORMarketModel!$J$15,[1]!obMake("","String","EUR"),[1]!obcall("SensitivityMode",$B$7&amp;"$SensitivityMode","valueOf",[1]!obMake("","String",E$37)),$B$27:$D$27),"getAverage")),"")</f>
        <v/>
      </c>
      <c r="F225" s="72" t="str">
        <f>IF(AND($C$30,$F$28&gt;=$B225),[1]!obget([1]!obcall("",[1]!obcall("",$C$23,"getInitialMargin",[1]!obMake("","double",$B225),LIBORMarketModel!$J$15,[1]!obMake("","String","EUR"),[1]!obcall("SensitivityMode",$B$7&amp;"$SensitivityMode","valueOf",[1]!obMake("","String",F$37)),$B$27:$D$27),"getAverage")),"")</f>
        <v/>
      </c>
      <c r="G225" s="74" t="str">
        <f>IF($C$32,[1]!obget([1]!obcall("",$C225,"getQuantile",[1]!obMake("","double",G$37))),"")</f>
        <v/>
      </c>
      <c r="H225" s="74" t="str">
        <f>IF($C$32,[1]!obget([1]!obcall("",$C225,"getQuantile",[1]!obMake("","double",H$37))),"")</f>
        <v/>
      </c>
      <c r="I225" s="74" t="str">
        <f>IF($C$32,[1]!obget([1]!obcall("",$C225,"get",[1]!obMake("","int",COLUMN()))),"")</f>
        <v/>
      </c>
      <c r="J225" s="61" t="str">
        <f>IF($C$32,[1]!obget([1]!obcall("",$C225,"get",[1]!obMake("","int",COLUMN()))),"")</f>
        <v/>
      </c>
      <c r="K225" s="61" t="str">
        <f>IF($C$32,[1]!obget([1]!obcall("",$C225,"get",[1]!obMake("","int",COLUMN()))),"")</f>
        <v/>
      </c>
      <c r="L225" s="61" t="str">
        <f>IF($C$32,[1]!obget([1]!obcall("",$C225,"get",[1]!obMake("","int",COLUMN()))),"")</f>
        <v/>
      </c>
      <c r="M225" s="61" t="str">
        <f>IF($C$32,[1]!obget([1]!obcall("",$C225,"get",[1]!obMake("","int",COLUMN()))),"")</f>
        <v/>
      </c>
      <c r="N225" s="61" t="str">
        <f>IF($C$32,[1]!obget([1]!obcall("",$C225,"get",[1]!obMake("","int",COLUMN()))),"")</f>
        <v/>
      </c>
      <c r="O225" s="61" t="str">
        <f>IF($C$32,[1]!obget([1]!obcall("",$C225,"get",[1]!obMake("","int",COLUMN()))),"")</f>
        <v/>
      </c>
      <c r="P225" s="61" t="str">
        <f>IF($C$32,[1]!obget([1]!obcall("",$C225,"get",[1]!obMake("","int",COLUMN()))),"")</f>
        <v/>
      </c>
      <c r="Q225" s="61" t="str">
        <f>IF($C$32,[1]!obget([1]!obcall("",$C225,"get",[1]!obMake("","int",COLUMN()))),"")</f>
        <v/>
      </c>
      <c r="R225" s="61" t="str">
        <f>IF($C$32,[1]!obget([1]!obcall("",$C225,"get",[1]!obMake("","int",COLUMN()))),"")</f>
        <v/>
      </c>
      <c r="S225" s="61" t="str">
        <f>IF($C$32,[1]!obget([1]!obcall("",$C225,"get",[1]!obMake("","int",COLUMN()))),"")</f>
        <v/>
      </c>
      <c r="T225" s="50"/>
      <c r="U225" s="50"/>
      <c r="V225" s="50"/>
      <c r="W225" s="50"/>
      <c r="X225" s="50"/>
      <c r="AH225" s="36"/>
      <c r="AI225" s="36"/>
      <c r="IW225" s="50"/>
      <c r="IX225" s="50"/>
    </row>
    <row r="226" spans="1:258" ht="11.85" customHeight="1" x14ac:dyDescent="0.3">
      <c r="A226" s="50" t="str">
        <f t="shared" si="7"/>
        <v/>
      </c>
      <c r="B226" s="50" t="str">
        <f t="shared" si="8"/>
        <v/>
      </c>
      <c r="C226" s="50" t="str">
        <f>IF($C$32,[1]!obMake("RVSwaption"&amp;ROW(),obLibs&amp;"net.finmath.montecarlo.RandomVariable",[1]!obcall("",$C$23,"getInitialMargin",[1]!obMake("","double",$B226),LIBORMarketModel!$J$15,[1]!obMake("","String","EUR"),[1]!obcall("SensitivityMode",$B$7&amp;"$SensitivityMode","valueOf",[1]!obMake("","String",$D$37)),$B$27:$D$27)),"")</f>
        <v/>
      </c>
      <c r="D226" s="94" t="str">
        <f>IF($C$32,[1]!obget([1]!obcall("",$C226,"getAverage")),"")</f>
        <v/>
      </c>
      <c r="E226" s="72" t="str">
        <f>IF(AND($C$31,$F$28&gt;=$B226),[1]!obget([1]!obcall("",[1]!obcall("",$C$23,"getInitialMargin",[1]!obMake("","double",$B226),LIBORMarketModel!$J$15,[1]!obMake("","String","EUR"),[1]!obcall("SensitivityMode",$B$7&amp;"$SensitivityMode","valueOf",[1]!obMake("","String",E$37)),$B$27:$D$27),"getAverage")),"")</f>
        <v/>
      </c>
      <c r="F226" s="72" t="str">
        <f>IF(AND($C$30,$F$28&gt;=$B226),[1]!obget([1]!obcall("",[1]!obcall("",$C$23,"getInitialMargin",[1]!obMake("","double",$B226),LIBORMarketModel!$J$15,[1]!obMake("","String","EUR"),[1]!obcall("SensitivityMode",$B$7&amp;"$SensitivityMode","valueOf",[1]!obMake("","String",F$37)),$B$27:$D$27),"getAverage")),"")</f>
        <v/>
      </c>
      <c r="G226" s="74" t="str">
        <f>IF($C$32,[1]!obget([1]!obcall("",$C226,"getQuantile",[1]!obMake("","double",G$37))),"")</f>
        <v/>
      </c>
      <c r="H226" s="74" t="str">
        <f>IF($C$32,[1]!obget([1]!obcall("",$C226,"getQuantile",[1]!obMake("","double",H$37))),"")</f>
        <v/>
      </c>
      <c r="I226" s="74" t="str">
        <f>IF($C$32,[1]!obget([1]!obcall("",$C226,"get",[1]!obMake("","int",COLUMN()))),"")</f>
        <v/>
      </c>
      <c r="J226" s="61" t="str">
        <f>IF($C$32,[1]!obget([1]!obcall("",$C226,"get",[1]!obMake("","int",COLUMN()))),"")</f>
        <v/>
      </c>
      <c r="K226" s="61" t="str">
        <f>IF($C$32,[1]!obget([1]!obcall("",$C226,"get",[1]!obMake("","int",COLUMN()))),"")</f>
        <v/>
      </c>
      <c r="L226" s="61" t="str">
        <f>IF($C$32,[1]!obget([1]!obcall("",$C226,"get",[1]!obMake("","int",COLUMN()))),"")</f>
        <v/>
      </c>
      <c r="M226" s="61" t="str">
        <f>IF($C$32,[1]!obget([1]!obcall("",$C226,"get",[1]!obMake("","int",COLUMN()))),"")</f>
        <v/>
      </c>
      <c r="N226" s="61" t="str">
        <f>IF($C$32,[1]!obget([1]!obcall("",$C226,"get",[1]!obMake("","int",COLUMN()))),"")</f>
        <v/>
      </c>
      <c r="O226" s="61" t="str">
        <f>IF($C$32,[1]!obget([1]!obcall("",$C226,"get",[1]!obMake("","int",COLUMN()))),"")</f>
        <v/>
      </c>
      <c r="P226" s="61" t="str">
        <f>IF($C$32,[1]!obget([1]!obcall("",$C226,"get",[1]!obMake("","int",COLUMN()))),"")</f>
        <v/>
      </c>
      <c r="Q226" s="61" t="str">
        <f>IF($C$32,[1]!obget([1]!obcall("",$C226,"get",[1]!obMake("","int",COLUMN()))),"")</f>
        <v/>
      </c>
      <c r="R226" s="61" t="str">
        <f>IF($C$32,[1]!obget([1]!obcall("",$C226,"get",[1]!obMake("","int",COLUMN()))),"")</f>
        <v/>
      </c>
      <c r="S226" s="61" t="str">
        <f>IF($C$32,[1]!obget([1]!obcall("",$C226,"get",[1]!obMake("","int",COLUMN()))),"")</f>
        <v/>
      </c>
      <c r="T226" s="50"/>
      <c r="U226" s="50"/>
      <c r="V226" s="50"/>
      <c r="W226" s="50"/>
      <c r="X226" s="50"/>
      <c r="AH226" s="36"/>
      <c r="AI226" s="36"/>
      <c r="IW226" s="50"/>
      <c r="IX226" s="50"/>
    </row>
    <row r="227" spans="1:258" ht="11.85" customHeight="1" x14ac:dyDescent="0.3">
      <c r="A227" s="50" t="str">
        <f t="shared" si="7"/>
        <v/>
      </c>
      <c r="B227" s="50" t="str">
        <f t="shared" si="8"/>
        <v/>
      </c>
      <c r="C227" s="50" t="str">
        <f>IF($C$32,[1]!obMake("RVSwaption"&amp;ROW(),obLibs&amp;"net.finmath.montecarlo.RandomVariable",[1]!obcall("",$C$23,"getInitialMargin",[1]!obMake("","double",$B227),LIBORMarketModel!$J$15,[1]!obMake("","String","EUR"),[1]!obcall("SensitivityMode",$B$7&amp;"$SensitivityMode","valueOf",[1]!obMake("","String",$D$37)),$B$27:$D$27)),"")</f>
        <v/>
      </c>
      <c r="D227" s="94" t="str">
        <f>IF($C$32,[1]!obget([1]!obcall("",$C227,"getAverage")),"")</f>
        <v/>
      </c>
      <c r="E227" s="72" t="str">
        <f>IF(AND($C$31,$F$28&gt;=$B227),[1]!obget([1]!obcall("",[1]!obcall("",$C$23,"getInitialMargin",[1]!obMake("","double",$B227),LIBORMarketModel!$J$15,[1]!obMake("","String","EUR"),[1]!obcall("SensitivityMode",$B$7&amp;"$SensitivityMode","valueOf",[1]!obMake("","String",E$37)),$B$27:$D$27),"getAverage")),"")</f>
        <v/>
      </c>
      <c r="F227" s="72" t="str">
        <f>IF(AND($C$30,$F$28&gt;=$B227),[1]!obget([1]!obcall("",[1]!obcall("",$C$23,"getInitialMargin",[1]!obMake("","double",$B227),LIBORMarketModel!$J$15,[1]!obMake("","String","EUR"),[1]!obcall("SensitivityMode",$B$7&amp;"$SensitivityMode","valueOf",[1]!obMake("","String",F$37)),$B$27:$D$27),"getAverage")),"")</f>
        <v/>
      </c>
      <c r="G227" s="74" t="str">
        <f>IF($C$32,[1]!obget([1]!obcall("",$C227,"getQuantile",[1]!obMake("","double",G$37))),"")</f>
        <v/>
      </c>
      <c r="H227" s="74" t="str">
        <f>IF($C$32,[1]!obget([1]!obcall("",$C227,"getQuantile",[1]!obMake("","double",H$37))),"")</f>
        <v/>
      </c>
      <c r="I227" s="74" t="str">
        <f>IF($C$32,[1]!obget([1]!obcall("",$C227,"get",[1]!obMake("","int",COLUMN()))),"")</f>
        <v/>
      </c>
      <c r="J227" s="61" t="str">
        <f>IF($C$32,[1]!obget([1]!obcall("",$C227,"get",[1]!obMake("","int",COLUMN()))),"")</f>
        <v/>
      </c>
      <c r="K227" s="61" t="str">
        <f>IF($C$32,[1]!obget([1]!obcall("",$C227,"get",[1]!obMake("","int",COLUMN()))),"")</f>
        <v/>
      </c>
      <c r="L227" s="61" t="str">
        <f>IF($C$32,[1]!obget([1]!obcall("",$C227,"get",[1]!obMake("","int",COLUMN()))),"")</f>
        <v/>
      </c>
      <c r="M227" s="61" t="str">
        <f>IF($C$32,[1]!obget([1]!obcall("",$C227,"get",[1]!obMake("","int",COLUMN()))),"")</f>
        <v/>
      </c>
      <c r="N227" s="61" t="str">
        <f>IF($C$32,[1]!obget([1]!obcall("",$C227,"get",[1]!obMake("","int",COLUMN()))),"")</f>
        <v/>
      </c>
      <c r="O227" s="61" t="str">
        <f>IF($C$32,[1]!obget([1]!obcall("",$C227,"get",[1]!obMake("","int",COLUMN()))),"")</f>
        <v/>
      </c>
      <c r="P227" s="61" t="str">
        <f>IF($C$32,[1]!obget([1]!obcall("",$C227,"get",[1]!obMake("","int",COLUMN()))),"")</f>
        <v/>
      </c>
      <c r="Q227" s="61" t="str">
        <f>IF($C$32,[1]!obget([1]!obcall("",$C227,"get",[1]!obMake("","int",COLUMN()))),"")</f>
        <v/>
      </c>
      <c r="R227" s="61" t="str">
        <f>IF($C$32,[1]!obget([1]!obcall("",$C227,"get",[1]!obMake("","int",COLUMN()))),"")</f>
        <v/>
      </c>
      <c r="S227" s="61" t="str">
        <f>IF($C$32,[1]!obget([1]!obcall("",$C227,"get",[1]!obMake("","int",COLUMN()))),"")</f>
        <v/>
      </c>
      <c r="T227" s="50"/>
      <c r="U227" s="50"/>
      <c r="V227" s="50"/>
      <c r="W227" s="50"/>
      <c r="X227" s="50"/>
      <c r="AH227" s="36"/>
      <c r="AI227" s="36"/>
      <c r="IW227" s="50"/>
      <c r="IX227" s="50"/>
    </row>
    <row r="228" spans="1:258" ht="11.85" customHeight="1" x14ac:dyDescent="0.3">
      <c r="A228" s="50" t="str">
        <f t="shared" si="7"/>
        <v/>
      </c>
      <c r="B228" s="50" t="str">
        <f t="shared" si="8"/>
        <v/>
      </c>
      <c r="C228" s="50" t="str">
        <f>IF($C$32,[1]!obMake("RVSwaption"&amp;ROW(),obLibs&amp;"net.finmath.montecarlo.RandomVariable",[1]!obcall("",$C$23,"getInitialMargin",[1]!obMake("","double",$B228),LIBORMarketModel!$J$15,[1]!obMake("","String","EUR"),[1]!obcall("SensitivityMode",$B$7&amp;"$SensitivityMode","valueOf",[1]!obMake("","String",$D$37)),$B$27:$D$27)),"")</f>
        <v/>
      </c>
      <c r="D228" s="94" t="str">
        <f>IF($C$32,[1]!obget([1]!obcall("",$C228,"getAverage")),"")</f>
        <v/>
      </c>
      <c r="E228" s="72" t="str">
        <f>IF(AND($C$31,$F$28&gt;=$B228),[1]!obget([1]!obcall("",[1]!obcall("",$C$23,"getInitialMargin",[1]!obMake("","double",$B228),LIBORMarketModel!$J$15,[1]!obMake("","String","EUR"),[1]!obcall("SensitivityMode",$B$7&amp;"$SensitivityMode","valueOf",[1]!obMake("","String",E$37)),$B$27:$D$27),"getAverage")),"")</f>
        <v/>
      </c>
      <c r="F228" s="72" t="str">
        <f>IF(AND($C$30,$F$28&gt;=$B228),[1]!obget([1]!obcall("",[1]!obcall("",$C$23,"getInitialMargin",[1]!obMake("","double",$B228),LIBORMarketModel!$J$15,[1]!obMake("","String","EUR"),[1]!obcall("SensitivityMode",$B$7&amp;"$SensitivityMode","valueOf",[1]!obMake("","String",F$37)),$B$27:$D$27),"getAverage")),"")</f>
        <v/>
      </c>
      <c r="G228" s="74" t="str">
        <f>IF($C$32,[1]!obget([1]!obcall("",$C228,"getQuantile",[1]!obMake("","double",G$37))),"")</f>
        <v/>
      </c>
      <c r="H228" s="74" t="str">
        <f>IF($C$32,[1]!obget([1]!obcall("",$C228,"getQuantile",[1]!obMake("","double",H$37))),"")</f>
        <v/>
      </c>
      <c r="I228" s="74" t="str">
        <f>IF($C$32,[1]!obget([1]!obcall("",$C228,"get",[1]!obMake("","int",COLUMN()))),"")</f>
        <v/>
      </c>
      <c r="J228" s="61" t="str">
        <f>IF($C$32,[1]!obget([1]!obcall("",$C228,"get",[1]!obMake("","int",COLUMN()))),"")</f>
        <v/>
      </c>
      <c r="K228" s="61" t="str">
        <f>IF($C$32,[1]!obget([1]!obcall("",$C228,"get",[1]!obMake("","int",COLUMN()))),"")</f>
        <v/>
      </c>
      <c r="L228" s="61" t="str">
        <f>IF($C$32,[1]!obget([1]!obcall("",$C228,"get",[1]!obMake("","int",COLUMN()))),"")</f>
        <v/>
      </c>
      <c r="M228" s="61" t="str">
        <f>IF($C$32,[1]!obget([1]!obcall("",$C228,"get",[1]!obMake("","int",COLUMN()))),"")</f>
        <v/>
      </c>
      <c r="N228" s="61" t="str">
        <f>IF($C$32,[1]!obget([1]!obcall("",$C228,"get",[1]!obMake("","int",COLUMN()))),"")</f>
        <v/>
      </c>
      <c r="O228" s="61" t="str">
        <f>IF($C$32,[1]!obget([1]!obcall("",$C228,"get",[1]!obMake("","int",COLUMN()))),"")</f>
        <v/>
      </c>
      <c r="P228" s="61" t="str">
        <f>IF($C$32,[1]!obget([1]!obcall("",$C228,"get",[1]!obMake("","int",COLUMN()))),"")</f>
        <v/>
      </c>
      <c r="Q228" s="61" t="str">
        <f>IF($C$32,[1]!obget([1]!obcall("",$C228,"get",[1]!obMake("","int",COLUMN()))),"")</f>
        <v/>
      </c>
      <c r="R228" s="61" t="str">
        <f>IF($C$32,[1]!obget([1]!obcall("",$C228,"get",[1]!obMake("","int",COLUMN()))),"")</f>
        <v/>
      </c>
      <c r="S228" s="61" t="str">
        <f>IF($C$32,[1]!obget([1]!obcall("",$C228,"get",[1]!obMake("","int",COLUMN()))),"")</f>
        <v/>
      </c>
      <c r="T228" s="50"/>
      <c r="U228" s="50"/>
      <c r="V228" s="50"/>
      <c r="W228" s="50"/>
      <c r="X228" s="50"/>
      <c r="AH228" s="36"/>
      <c r="AI228" s="36"/>
      <c r="IW228" s="50"/>
      <c r="IX228" s="50"/>
    </row>
    <row r="229" spans="1:258" ht="11.85" customHeight="1" x14ac:dyDescent="0.3">
      <c r="A229" s="50" t="str">
        <f t="shared" si="7"/>
        <v/>
      </c>
      <c r="B229" s="50" t="str">
        <f t="shared" si="8"/>
        <v/>
      </c>
      <c r="C229" s="50" t="str">
        <f>IF($C$32,[1]!obMake("RVSwaption"&amp;ROW(),obLibs&amp;"net.finmath.montecarlo.RandomVariable",[1]!obcall("",$C$23,"getInitialMargin",[1]!obMake("","double",$B229),LIBORMarketModel!$J$15,[1]!obMake("","String","EUR"),[1]!obcall("SensitivityMode",$B$7&amp;"$SensitivityMode","valueOf",[1]!obMake("","String",$D$37)),$B$27:$D$27)),"")</f>
        <v/>
      </c>
      <c r="D229" s="94" t="str">
        <f>IF($C$32,[1]!obget([1]!obcall("",$C229,"getAverage")),"")</f>
        <v/>
      </c>
      <c r="E229" s="72" t="str">
        <f>IF(AND($C$31,$F$28&gt;=$B229),[1]!obget([1]!obcall("",[1]!obcall("",$C$23,"getInitialMargin",[1]!obMake("","double",$B229),LIBORMarketModel!$J$15,[1]!obMake("","String","EUR"),[1]!obcall("SensitivityMode",$B$7&amp;"$SensitivityMode","valueOf",[1]!obMake("","String",E$37)),$B$27:$D$27),"getAverage")),"")</f>
        <v/>
      </c>
      <c r="F229" s="72" t="str">
        <f>IF(AND($C$30,$F$28&gt;=$B229),[1]!obget([1]!obcall("",[1]!obcall("",$C$23,"getInitialMargin",[1]!obMake("","double",$B229),LIBORMarketModel!$J$15,[1]!obMake("","String","EUR"),[1]!obcall("SensitivityMode",$B$7&amp;"$SensitivityMode","valueOf",[1]!obMake("","String",F$37)),$B$27:$D$27),"getAverage")),"")</f>
        <v/>
      </c>
      <c r="G229" s="74" t="str">
        <f>IF($C$32,[1]!obget([1]!obcall("",$C229,"getQuantile",[1]!obMake("","double",G$37))),"")</f>
        <v/>
      </c>
      <c r="H229" s="74" t="str">
        <f>IF($C$32,[1]!obget([1]!obcall("",$C229,"getQuantile",[1]!obMake("","double",H$37))),"")</f>
        <v/>
      </c>
      <c r="I229" s="74" t="str">
        <f>IF($C$32,[1]!obget([1]!obcall("",$C229,"get",[1]!obMake("","int",COLUMN()))),"")</f>
        <v/>
      </c>
      <c r="J229" s="61" t="str">
        <f>IF($C$32,[1]!obget([1]!obcall("",$C229,"get",[1]!obMake("","int",COLUMN()))),"")</f>
        <v/>
      </c>
      <c r="K229" s="61" t="str">
        <f>IF($C$32,[1]!obget([1]!obcall("",$C229,"get",[1]!obMake("","int",COLUMN()))),"")</f>
        <v/>
      </c>
      <c r="L229" s="61" t="str">
        <f>IF($C$32,[1]!obget([1]!obcall("",$C229,"get",[1]!obMake("","int",COLUMN()))),"")</f>
        <v/>
      </c>
      <c r="M229" s="61" t="str">
        <f>IF($C$32,[1]!obget([1]!obcall("",$C229,"get",[1]!obMake("","int",COLUMN()))),"")</f>
        <v/>
      </c>
      <c r="N229" s="61" t="str">
        <f>IF($C$32,[1]!obget([1]!obcall("",$C229,"get",[1]!obMake("","int",COLUMN()))),"")</f>
        <v/>
      </c>
      <c r="O229" s="61" t="str">
        <f>IF($C$32,[1]!obget([1]!obcall("",$C229,"get",[1]!obMake("","int",COLUMN()))),"")</f>
        <v/>
      </c>
      <c r="P229" s="61" t="str">
        <f>IF($C$32,[1]!obget([1]!obcall("",$C229,"get",[1]!obMake("","int",COLUMN()))),"")</f>
        <v/>
      </c>
      <c r="Q229" s="61" t="str">
        <f>IF($C$32,[1]!obget([1]!obcall("",$C229,"get",[1]!obMake("","int",COLUMN()))),"")</f>
        <v/>
      </c>
      <c r="R229" s="61" t="str">
        <f>IF($C$32,[1]!obget([1]!obcall("",$C229,"get",[1]!obMake("","int",COLUMN()))),"")</f>
        <v/>
      </c>
      <c r="S229" s="61" t="str">
        <f>IF($C$32,[1]!obget([1]!obcall("",$C229,"get",[1]!obMake("","int",COLUMN()))),"")</f>
        <v/>
      </c>
      <c r="T229" s="50"/>
      <c r="U229" s="50"/>
      <c r="V229" s="50"/>
      <c r="W229" s="50"/>
      <c r="X229" s="50"/>
      <c r="AH229" s="36"/>
      <c r="AI229" s="36"/>
      <c r="IW229" s="50"/>
      <c r="IX229" s="50"/>
    </row>
    <row r="230" spans="1:258" ht="11.85" customHeight="1" x14ac:dyDescent="0.3">
      <c r="A230" s="50" t="str">
        <f t="shared" si="7"/>
        <v/>
      </c>
      <c r="B230" s="50" t="str">
        <f t="shared" si="8"/>
        <v/>
      </c>
      <c r="C230" s="50" t="str">
        <f>IF($C$32,[1]!obMake("RVSwaption"&amp;ROW(),obLibs&amp;"net.finmath.montecarlo.RandomVariable",[1]!obcall("",$C$23,"getInitialMargin",[1]!obMake("","double",$B230),LIBORMarketModel!$J$15,[1]!obMake("","String","EUR"),[1]!obcall("SensitivityMode",$B$7&amp;"$SensitivityMode","valueOf",[1]!obMake("","String",$D$37)),$B$27:$D$27)),"")</f>
        <v/>
      </c>
      <c r="D230" s="94" t="str">
        <f>IF($C$32,[1]!obget([1]!obcall("",$C230,"getAverage")),"")</f>
        <v/>
      </c>
      <c r="E230" s="72" t="str">
        <f>IF(AND($C$31,$F$28&gt;=$B230),[1]!obget([1]!obcall("",[1]!obcall("",$C$23,"getInitialMargin",[1]!obMake("","double",$B230),LIBORMarketModel!$J$15,[1]!obMake("","String","EUR"),[1]!obcall("SensitivityMode",$B$7&amp;"$SensitivityMode","valueOf",[1]!obMake("","String",E$37)),$B$27:$D$27),"getAverage")),"")</f>
        <v/>
      </c>
      <c r="F230" s="72" t="str">
        <f>IF(AND($C$30,$F$28&gt;=$B230),[1]!obget([1]!obcall("",[1]!obcall("",$C$23,"getInitialMargin",[1]!obMake("","double",$B230),LIBORMarketModel!$J$15,[1]!obMake("","String","EUR"),[1]!obcall("SensitivityMode",$B$7&amp;"$SensitivityMode","valueOf",[1]!obMake("","String",F$37)),$B$27:$D$27),"getAverage")),"")</f>
        <v/>
      </c>
      <c r="G230" s="74" t="str">
        <f>IF($C$32,[1]!obget([1]!obcall("",$C230,"getQuantile",[1]!obMake("","double",G$37))),"")</f>
        <v/>
      </c>
      <c r="H230" s="74" t="str">
        <f>IF($C$32,[1]!obget([1]!obcall("",$C230,"getQuantile",[1]!obMake("","double",H$37))),"")</f>
        <v/>
      </c>
      <c r="I230" s="74" t="str">
        <f>IF($C$32,[1]!obget([1]!obcall("",$C230,"get",[1]!obMake("","int",COLUMN()))),"")</f>
        <v/>
      </c>
      <c r="J230" s="61" t="str">
        <f>IF($C$32,[1]!obget([1]!obcall("",$C230,"get",[1]!obMake("","int",COLUMN()))),"")</f>
        <v/>
      </c>
      <c r="K230" s="61" t="str">
        <f>IF($C$32,[1]!obget([1]!obcall("",$C230,"get",[1]!obMake("","int",COLUMN()))),"")</f>
        <v/>
      </c>
      <c r="L230" s="61" t="str">
        <f>IF($C$32,[1]!obget([1]!obcall("",$C230,"get",[1]!obMake("","int",COLUMN()))),"")</f>
        <v/>
      </c>
      <c r="M230" s="61" t="str">
        <f>IF($C$32,[1]!obget([1]!obcall("",$C230,"get",[1]!obMake("","int",COLUMN()))),"")</f>
        <v/>
      </c>
      <c r="N230" s="61" t="str">
        <f>IF($C$32,[1]!obget([1]!obcall("",$C230,"get",[1]!obMake("","int",COLUMN()))),"")</f>
        <v/>
      </c>
      <c r="O230" s="61" t="str">
        <f>IF($C$32,[1]!obget([1]!obcall("",$C230,"get",[1]!obMake("","int",COLUMN()))),"")</f>
        <v/>
      </c>
      <c r="P230" s="61" t="str">
        <f>IF($C$32,[1]!obget([1]!obcall("",$C230,"get",[1]!obMake("","int",COLUMN()))),"")</f>
        <v/>
      </c>
      <c r="Q230" s="61" t="str">
        <f>IF($C$32,[1]!obget([1]!obcall("",$C230,"get",[1]!obMake("","int",COLUMN()))),"")</f>
        <v/>
      </c>
      <c r="R230" s="61" t="str">
        <f>IF($C$32,[1]!obget([1]!obcall("",$C230,"get",[1]!obMake("","int",COLUMN()))),"")</f>
        <v/>
      </c>
      <c r="S230" s="61" t="str">
        <f>IF($C$32,[1]!obget([1]!obcall("",$C230,"get",[1]!obMake("","int",COLUMN()))),"")</f>
        <v/>
      </c>
      <c r="T230" s="50"/>
      <c r="U230" s="50"/>
      <c r="V230" s="50"/>
      <c r="W230" s="50"/>
      <c r="X230" s="50"/>
      <c r="AH230" s="36"/>
      <c r="AI230" s="36"/>
      <c r="IW230" s="50"/>
      <c r="IX230" s="50"/>
    </row>
    <row r="231" spans="1:258" ht="11.85" customHeight="1" x14ac:dyDescent="0.3">
      <c r="A231" s="50" t="str">
        <f t="shared" ref="A231:A294" si="9">IF(OR($C$32,$C$30,$C$31),IF(MOD((ROW(A231)-ROW($A$38))*$E$28,$F$28/5)&lt;0.0001,(ROW(A231)-ROW($A$38))*$E$28,""),"")</f>
        <v/>
      </c>
      <c r="B231" s="50" t="str">
        <f t="shared" si="8"/>
        <v/>
      </c>
      <c r="C231" s="50" t="str">
        <f>IF($C$32,[1]!obMake("RVSwaption"&amp;ROW(),obLibs&amp;"net.finmath.montecarlo.RandomVariable",[1]!obcall("",$C$23,"getInitialMargin",[1]!obMake("","double",$B231),LIBORMarketModel!$J$15,[1]!obMake("","String","EUR"),[1]!obcall("SensitivityMode",$B$7&amp;"$SensitivityMode","valueOf",[1]!obMake("","String",$D$37)),$B$27:$D$27)),"")</f>
        <v/>
      </c>
      <c r="D231" s="94" t="str">
        <f>IF($C$32,[1]!obget([1]!obcall("",$C231,"getAverage")),"")</f>
        <v/>
      </c>
      <c r="E231" s="72" t="str">
        <f>IF(AND($C$31,$F$28&gt;=$B231),[1]!obget([1]!obcall("",[1]!obcall("",$C$23,"getInitialMargin",[1]!obMake("","double",$B231),LIBORMarketModel!$J$15,[1]!obMake("","String","EUR"),[1]!obcall("SensitivityMode",$B$7&amp;"$SensitivityMode","valueOf",[1]!obMake("","String",E$37)),$B$27:$D$27),"getAverage")),"")</f>
        <v/>
      </c>
      <c r="F231" s="72" t="str">
        <f>IF(AND($C$30,$F$28&gt;=$B231),[1]!obget([1]!obcall("",[1]!obcall("",$C$23,"getInitialMargin",[1]!obMake("","double",$B231),LIBORMarketModel!$J$15,[1]!obMake("","String","EUR"),[1]!obcall("SensitivityMode",$B$7&amp;"$SensitivityMode","valueOf",[1]!obMake("","String",F$37)),$B$27:$D$27),"getAverage")),"")</f>
        <v/>
      </c>
      <c r="G231" s="74" t="str">
        <f>IF($C$32,[1]!obget([1]!obcall("",$C231,"getQuantile",[1]!obMake("","double",G$37))),"")</f>
        <v/>
      </c>
      <c r="H231" s="74" t="str">
        <f>IF($C$32,[1]!obget([1]!obcall("",$C231,"getQuantile",[1]!obMake("","double",H$37))),"")</f>
        <v/>
      </c>
      <c r="I231" s="74" t="str">
        <f>IF($C$32,[1]!obget([1]!obcall("",$C231,"get",[1]!obMake("","int",COLUMN()))),"")</f>
        <v/>
      </c>
      <c r="J231" s="61" t="str">
        <f>IF($C$32,[1]!obget([1]!obcall("",$C231,"get",[1]!obMake("","int",COLUMN()))),"")</f>
        <v/>
      </c>
      <c r="K231" s="61" t="str">
        <f>IF($C$32,[1]!obget([1]!obcall("",$C231,"get",[1]!obMake("","int",COLUMN()))),"")</f>
        <v/>
      </c>
      <c r="L231" s="61" t="str">
        <f>IF($C$32,[1]!obget([1]!obcall("",$C231,"get",[1]!obMake("","int",COLUMN()))),"")</f>
        <v/>
      </c>
      <c r="M231" s="61" t="str">
        <f>IF($C$32,[1]!obget([1]!obcall("",$C231,"get",[1]!obMake("","int",COLUMN()))),"")</f>
        <v/>
      </c>
      <c r="N231" s="61" t="str">
        <f>IF($C$32,[1]!obget([1]!obcall("",$C231,"get",[1]!obMake("","int",COLUMN()))),"")</f>
        <v/>
      </c>
      <c r="O231" s="61" t="str">
        <f>IF($C$32,[1]!obget([1]!obcall("",$C231,"get",[1]!obMake("","int",COLUMN()))),"")</f>
        <v/>
      </c>
      <c r="P231" s="61" t="str">
        <f>IF($C$32,[1]!obget([1]!obcall("",$C231,"get",[1]!obMake("","int",COLUMN()))),"")</f>
        <v/>
      </c>
      <c r="Q231" s="61" t="str">
        <f>IF($C$32,[1]!obget([1]!obcall("",$C231,"get",[1]!obMake("","int",COLUMN()))),"")</f>
        <v/>
      </c>
      <c r="R231" s="61" t="str">
        <f>IF($C$32,[1]!obget([1]!obcall("",$C231,"get",[1]!obMake("","int",COLUMN()))),"")</f>
        <v/>
      </c>
      <c r="S231" s="61" t="str">
        <f>IF($C$32,[1]!obget([1]!obcall("",$C231,"get",[1]!obMake("","int",COLUMN()))),"")</f>
        <v/>
      </c>
      <c r="T231" s="50"/>
      <c r="U231" s="50"/>
      <c r="V231" s="50"/>
      <c r="W231" s="50"/>
      <c r="X231" s="50"/>
      <c r="AH231" s="36"/>
      <c r="AI231" s="36"/>
      <c r="IW231" s="50"/>
      <c r="IX231" s="50"/>
    </row>
    <row r="232" spans="1:258" ht="11.85" customHeight="1" x14ac:dyDescent="0.3">
      <c r="A232" s="50" t="str">
        <f t="shared" si="9"/>
        <v/>
      </c>
      <c r="B232" s="50" t="str">
        <f t="shared" ref="B232:B247" si="10">IF(IF(OR($C$32,$C$31,$C$30),(ROW(A234)-ROW($A$40))*$E$28,"")&lt;=$F$28,IF(OR($C$32,$C$31,$C$30),(ROW(A234)-ROW($A$40))*$E$28,""),"")</f>
        <v/>
      </c>
      <c r="C232" s="50" t="str">
        <f>IF($C$32,[1]!obMake("RVSwaption"&amp;ROW(),obLibs&amp;"net.finmath.montecarlo.RandomVariable",[1]!obcall("",$C$23,"getInitialMargin",[1]!obMake("","double",$B232),LIBORMarketModel!$J$15,[1]!obMake("","String","EUR"),[1]!obcall("SensitivityMode",$B$7&amp;"$SensitivityMode","valueOf",[1]!obMake("","String",$D$37)),$B$27:$D$27)),"")</f>
        <v/>
      </c>
      <c r="D232" s="94" t="str">
        <f>IF($C$32,[1]!obget([1]!obcall("",$C232,"getAverage")),"")</f>
        <v/>
      </c>
      <c r="E232" s="72" t="str">
        <f>IF(AND($C$31,$F$28&gt;=$B232),[1]!obget([1]!obcall("",[1]!obcall("",$C$23,"getInitialMargin",[1]!obMake("","double",$B232),LIBORMarketModel!$J$15,[1]!obMake("","String","EUR"),[1]!obcall("SensitivityMode",$B$7&amp;"$SensitivityMode","valueOf",[1]!obMake("","String",E$37)),$B$27:$D$27),"getAverage")),"")</f>
        <v/>
      </c>
      <c r="F232" s="72" t="str">
        <f>IF(AND($C$30,$F$28&gt;=$B232),[1]!obget([1]!obcall("",[1]!obcall("",$C$23,"getInitialMargin",[1]!obMake("","double",$B232),LIBORMarketModel!$J$15,[1]!obMake("","String","EUR"),[1]!obcall("SensitivityMode",$B$7&amp;"$SensitivityMode","valueOf",[1]!obMake("","String",F$37)),$B$27:$D$27),"getAverage")),"")</f>
        <v/>
      </c>
      <c r="G232" s="74" t="str">
        <f>IF($C$32,[1]!obget([1]!obcall("",$C232,"getQuantile",[1]!obMake("","double",G$37))),"")</f>
        <v/>
      </c>
      <c r="H232" s="74" t="str">
        <f>IF($C$32,[1]!obget([1]!obcall("",$C232,"getQuantile",[1]!obMake("","double",H$37))),"")</f>
        <v/>
      </c>
      <c r="I232" s="74" t="str">
        <f>IF($C$32,[1]!obget([1]!obcall("",$C232,"get",[1]!obMake("","int",COLUMN()))),"")</f>
        <v/>
      </c>
      <c r="J232" s="61" t="str">
        <f>IF($C$32,[1]!obget([1]!obcall("",$C232,"get",[1]!obMake("","int",COLUMN()))),"")</f>
        <v/>
      </c>
      <c r="K232" s="61" t="str">
        <f>IF($C$32,[1]!obget([1]!obcall("",$C232,"get",[1]!obMake("","int",COLUMN()))),"")</f>
        <v/>
      </c>
      <c r="L232" s="61" t="str">
        <f>IF($C$32,[1]!obget([1]!obcall("",$C232,"get",[1]!obMake("","int",COLUMN()))),"")</f>
        <v/>
      </c>
      <c r="M232" s="61" t="str">
        <f>IF($C$32,[1]!obget([1]!obcall("",$C232,"get",[1]!obMake("","int",COLUMN()))),"")</f>
        <v/>
      </c>
      <c r="N232" s="61" t="str">
        <f>IF($C$32,[1]!obget([1]!obcall("",$C232,"get",[1]!obMake("","int",COLUMN()))),"")</f>
        <v/>
      </c>
      <c r="O232" s="61" t="str">
        <f>IF($C$32,[1]!obget([1]!obcall("",$C232,"get",[1]!obMake("","int",COLUMN()))),"")</f>
        <v/>
      </c>
      <c r="P232" s="61" t="str">
        <f>IF($C$32,[1]!obget([1]!obcall("",$C232,"get",[1]!obMake("","int",COLUMN()))),"")</f>
        <v/>
      </c>
      <c r="Q232" s="61" t="str">
        <f>IF($C$32,[1]!obget([1]!obcall("",$C232,"get",[1]!obMake("","int",COLUMN()))),"")</f>
        <v/>
      </c>
      <c r="R232" s="61" t="str">
        <f>IF($C$32,[1]!obget([1]!obcall("",$C232,"get",[1]!obMake("","int",COLUMN()))),"")</f>
        <v/>
      </c>
      <c r="S232" s="61" t="str">
        <f>IF($C$32,[1]!obget([1]!obcall("",$C232,"get",[1]!obMake("","int",COLUMN()))),"")</f>
        <v/>
      </c>
      <c r="T232" s="50"/>
      <c r="U232" s="50"/>
      <c r="V232" s="50"/>
      <c r="W232" s="50"/>
      <c r="X232" s="50"/>
      <c r="AH232" s="36"/>
      <c r="AI232" s="36"/>
      <c r="IW232" s="50"/>
      <c r="IX232" s="50"/>
    </row>
    <row r="233" spans="1:258" ht="11.85" customHeight="1" x14ac:dyDescent="0.3">
      <c r="A233" s="50" t="str">
        <f t="shared" si="9"/>
        <v/>
      </c>
      <c r="B233" s="50" t="str">
        <f t="shared" si="10"/>
        <v/>
      </c>
      <c r="C233" s="50" t="str">
        <f>IF($C$32,[1]!obMake("RVSwaption"&amp;ROW(),obLibs&amp;"net.finmath.montecarlo.RandomVariable",[1]!obcall("",$C$23,"getInitialMargin",[1]!obMake("","double",$B233),LIBORMarketModel!$J$15,[1]!obMake("","String","EUR"),[1]!obcall("SensitivityMode",$B$7&amp;"$SensitivityMode","valueOf",[1]!obMake("","String",$D$37)),$B$27:$D$27)),"")</f>
        <v/>
      </c>
      <c r="D233" s="94" t="str">
        <f>IF($C$32,[1]!obget([1]!obcall("",$C233,"getAverage")),"")</f>
        <v/>
      </c>
      <c r="E233" s="72" t="str">
        <f>IF(AND($C$31,$F$28&gt;=$B233),[1]!obget([1]!obcall("",[1]!obcall("",$C$23,"getInitialMargin",[1]!obMake("","double",$B233),LIBORMarketModel!$J$15,[1]!obMake("","String","EUR"),[1]!obcall("SensitivityMode",$B$7&amp;"$SensitivityMode","valueOf",[1]!obMake("","String",E$37)),$B$27:$D$27),"getAverage")),"")</f>
        <v/>
      </c>
      <c r="F233" s="72" t="str">
        <f>IF(AND($C$30,$F$28&gt;=$B233),[1]!obget([1]!obcall("",[1]!obcall("",$C$23,"getInitialMargin",[1]!obMake("","double",$B233),LIBORMarketModel!$J$15,[1]!obMake("","String","EUR"),[1]!obcall("SensitivityMode",$B$7&amp;"$SensitivityMode","valueOf",[1]!obMake("","String",F$37)),$B$27:$D$27),"getAverage")),"")</f>
        <v/>
      </c>
      <c r="G233" s="74" t="str">
        <f>IF($C$32,[1]!obget([1]!obcall("",$C233,"getQuantile",[1]!obMake("","double",G$37))),"")</f>
        <v/>
      </c>
      <c r="H233" s="74" t="str">
        <f>IF($C$32,[1]!obget([1]!obcall("",$C233,"getQuantile",[1]!obMake("","double",H$37))),"")</f>
        <v/>
      </c>
      <c r="I233" s="74" t="str">
        <f>IF($C$32,[1]!obget([1]!obcall("",$C233,"get",[1]!obMake("","int",COLUMN()))),"")</f>
        <v/>
      </c>
      <c r="J233" s="61" t="str">
        <f>IF($C$32,[1]!obget([1]!obcall("",$C233,"get",[1]!obMake("","int",COLUMN()))),"")</f>
        <v/>
      </c>
      <c r="K233" s="61" t="str">
        <f>IF($C$32,[1]!obget([1]!obcall("",$C233,"get",[1]!obMake("","int",COLUMN()))),"")</f>
        <v/>
      </c>
      <c r="L233" s="61" t="str">
        <f>IF($C$32,[1]!obget([1]!obcall("",$C233,"get",[1]!obMake("","int",COLUMN()))),"")</f>
        <v/>
      </c>
      <c r="M233" s="61" t="str">
        <f>IF($C$32,[1]!obget([1]!obcall("",$C233,"get",[1]!obMake("","int",COLUMN()))),"")</f>
        <v/>
      </c>
      <c r="N233" s="61" t="str">
        <f>IF($C$32,[1]!obget([1]!obcall("",$C233,"get",[1]!obMake("","int",COLUMN()))),"")</f>
        <v/>
      </c>
      <c r="O233" s="61" t="str">
        <f>IF($C$32,[1]!obget([1]!obcall("",$C233,"get",[1]!obMake("","int",COLUMN()))),"")</f>
        <v/>
      </c>
      <c r="P233" s="61" t="str">
        <f>IF($C$32,[1]!obget([1]!obcall("",$C233,"get",[1]!obMake("","int",COLUMN()))),"")</f>
        <v/>
      </c>
      <c r="Q233" s="61" t="str">
        <f>IF($C$32,[1]!obget([1]!obcall("",$C233,"get",[1]!obMake("","int",COLUMN()))),"")</f>
        <v/>
      </c>
      <c r="R233" s="61" t="str">
        <f>IF($C$32,[1]!obget([1]!obcall("",$C233,"get",[1]!obMake("","int",COLUMN()))),"")</f>
        <v/>
      </c>
      <c r="S233" s="61" t="str">
        <f>IF($C$32,[1]!obget([1]!obcall("",$C233,"get",[1]!obMake("","int",COLUMN()))),"")</f>
        <v/>
      </c>
      <c r="T233" s="50"/>
      <c r="U233" s="50"/>
      <c r="V233" s="50"/>
      <c r="W233" s="50"/>
      <c r="X233" s="50"/>
      <c r="AH233" s="36"/>
      <c r="AI233" s="36"/>
      <c r="IW233" s="50"/>
      <c r="IX233" s="50"/>
    </row>
    <row r="234" spans="1:258" ht="11.85" customHeight="1" x14ac:dyDescent="0.3">
      <c r="A234" s="50" t="str">
        <f t="shared" si="9"/>
        <v/>
      </c>
      <c r="B234" s="50" t="str">
        <f t="shared" si="10"/>
        <v/>
      </c>
      <c r="C234" s="50" t="str">
        <f>IF($C$32,[1]!obMake("RVSwaption"&amp;ROW(),obLibs&amp;"net.finmath.montecarlo.RandomVariable",[1]!obcall("",$C$23,"getInitialMargin",[1]!obMake("","double",$B234),LIBORMarketModel!$J$15,[1]!obMake("","String","EUR"),[1]!obcall("SensitivityMode",$B$7&amp;"$SensitivityMode","valueOf",[1]!obMake("","String",$D$37)),$B$27:$D$27)),"")</f>
        <v/>
      </c>
      <c r="D234" s="94" t="str">
        <f>IF($C$32,[1]!obget([1]!obcall("",$C234,"getAverage")),"")</f>
        <v/>
      </c>
      <c r="E234" s="72" t="str">
        <f>IF(AND($C$31,$F$28&gt;=$B234),[1]!obget([1]!obcall("",[1]!obcall("",$C$23,"getInitialMargin",[1]!obMake("","double",$B234),LIBORMarketModel!$J$15,[1]!obMake("","String","EUR"),[1]!obcall("SensitivityMode",$B$7&amp;"$SensitivityMode","valueOf",[1]!obMake("","String",E$37)),$B$27:$D$27),"getAverage")),"")</f>
        <v/>
      </c>
      <c r="F234" s="72" t="str">
        <f>IF(AND($C$30,$F$28&gt;=$B234),[1]!obget([1]!obcall("",[1]!obcall("",$C$23,"getInitialMargin",[1]!obMake("","double",$B234),LIBORMarketModel!$J$15,[1]!obMake("","String","EUR"),[1]!obcall("SensitivityMode",$B$7&amp;"$SensitivityMode","valueOf",[1]!obMake("","String",F$37)),$B$27:$D$27),"getAverage")),"")</f>
        <v/>
      </c>
      <c r="G234" s="74" t="str">
        <f>IF($C$32,[1]!obget([1]!obcall("",$C234,"getQuantile",[1]!obMake("","double",G$37))),"")</f>
        <v/>
      </c>
      <c r="H234" s="74" t="str">
        <f>IF($C$32,[1]!obget([1]!obcall("",$C234,"getQuantile",[1]!obMake("","double",H$37))),"")</f>
        <v/>
      </c>
      <c r="I234" s="74" t="str">
        <f>IF($C$32,[1]!obget([1]!obcall("",$C234,"get",[1]!obMake("","int",COLUMN()))),"")</f>
        <v/>
      </c>
      <c r="J234" s="61" t="str">
        <f>IF($C$32,[1]!obget([1]!obcall("",$C234,"get",[1]!obMake("","int",COLUMN()))),"")</f>
        <v/>
      </c>
      <c r="K234" s="61" t="str">
        <f>IF($C$32,[1]!obget([1]!obcall("",$C234,"get",[1]!obMake("","int",COLUMN()))),"")</f>
        <v/>
      </c>
      <c r="L234" s="61" t="str">
        <f>IF($C$32,[1]!obget([1]!obcall("",$C234,"get",[1]!obMake("","int",COLUMN()))),"")</f>
        <v/>
      </c>
      <c r="M234" s="61" t="str">
        <f>IF($C$32,[1]!obget([1]!obcall("",$C234,"get",[1]!obMake("","int",COLUMN()))),"")</f>
        <v/>
      </c>
      <c r="N234" s="61" t="str">
        <f>IF($C$32,[1]!obget([1]!obcall("",$C234,"get",[1]!obMake("","int",COLUMN()))),"")</f>
        <v/>
      </c>
      <c r="O234" s="61" t="str">
        <f>IF($C$32,[1]!obget([1]!obcall("",$C234,"get",[1]!obMake("","int",COLUMN()))),"")</f>
        <v/>
      </c>
      <c r="P234" s="61" t="str">
        <f>IF($C$32,[1]!obget([1]!obcall("",$C234,"get",[1]!obMake("","int",COLUMN()))),"")</f>
        <v/>
      </c>
      <c r="Q234" s="61" t="str">
        <f>IF($C$32,[1]!obget([1]!obcall("",$C234,"get",[1]!obMake("","int",COLUMN()))),"")</f>
        <v/>
      </c>
      <c r="R234" s="61" t="str">
        <f>IF($C$32,[1]!obget([1]!obcall("",$C234,"get",[1]!obMake("","int",COLUMN()))),"")</f>
        <v/>
      </c>
      <c r="S234" s="61" t="str">
        <f>IF($C$32,[1]!obget([1]!obcall("",$C234,"get",[1]!obMake("","int",COLUMN()))),"")</f>
        <v/>
      </c>
      <c r="T234" s="50"/>
      <c r="U234" s="50"/>
      <c r="V234" s="50"/>
      <c r="W234" s="50"/>
      <c r="X234" s="50"/>
      <c r="AH234" s="36"/>
      <c r="AI234" s="36"/>
      <c r="IW234" s="50"/>
      <c r="IX234" s="50"/>
    </row>
    <row r="235" spans="1:258" ht="11.85" customHeight="1" x14ac:dyDescent="0.3">
      <c r="A235" s="50" t="str">
        <f t="shared" si="9"/>
        <v/>
      </c>
      <c r="B235" s="50" t="str">
        <f t="shared" si="10"/>
        <v/>
      </c>
      <c r="C235" s="50" t="str">
        <f>IF($C$32,[1]!obMake("RVSwaption"&amp;ROW(),obLibs&amp;"net.finmath.montecarlo.RandomVariable",[1]!obcall("",$C$23,"getInitialMargin",[1]!obMake("","double",$B235),LIBORMarketModel!$J$15,[1]!obMake("","String","EUR"),[1]!obcall("SensitivityMode",$B$7&amp;"$SensitivityMode","valueOf",[1]!obMake("","String",$D$37)),$B$27:$D$27)),"")</f>
        <v/>
      </c>
      <c r="D235" s="94" t="str">
        <f>IF($C$32,[1]!obget([1]!obcall("",$C235,"getAverage")),"")</f>
        <v/>
      </c>
      <c r="E235" s="72" t="str">
        <f>IF(AND($C$31,$F$28&gt;=$B235),[1]!obget([1]!obcall("",[1]!obcall("",$C$23,"getInitialMargin",[1]!obMake("","double",$B235),LIBORMarketModel!$J$15,[1]!obMake("","String","EUR"),[1]!obcall("SensitivityMode",$B$7&amp;"$SensitivityMode","valueOf",[1]!obMake("","String",E$37)),$B$27:$D$27),"getAverage")),"")</f>
        <v/>
      </c>
      <c r="F235" s="72" t="str">
        <f>IF(AND($C$30,$F$28&gt;=$B235),[1]!obget([1]!obcall("",[1]!obcall("",$C$23,"getInitialMargin",[1]!obMake("","double",$B235),LIBORMarketModel!$J$15,[1]!obMake("","String","EUR"),[1]!obcall("SensitivityMode",$B$7&amp;"$SensitivityMode","valueOf",[1]!obMake("","String",F$37)),$B$27:$D$27),"getAverage")),"")</f>
        <v/>
      </c>
      <c r="G235" s="74" t="str">
        <f>IF($C$32,[1]!obget([1]!obcall("",$C235,"getQuantile",[1]!obMake("","double",G$37))),"")</f>
        <v/>
      </c>
      <c r="H235" s="74" t="str">
        <f>IF($C$32,[1]!obget([1]!obcall("",$C235,"getQuantile",[1]!obMake("","double",H$37))),"")</f>
        <v/>
      </c>
      <c r="I235" s="74" t="str">
        <f>IF($C$32,[1]!obget([1]!obcall("",$C235,"get",[1]!obMake("","int",COLUMN()))),"")</f>
        <v/>
      </c>
      <c r="J235" s="61" t="str">
        <f>IF($C$32,[1]!obget([1]!obcall("",$C235,"get",[1]!obMake("","int",COLUMN()))),"")</f>
        <v/>
      </c>
      <c r="K235" s="61" t="str">
        <f>IF($C$32,[1]!obget([1]!obcall("",$C235,"get",[1]!obMake("","int",COLUMN()))),"")</f>
        <v/>
      </c>
      <c r="L235" s="61" t="str">
        <f>IF($C$32,[1]!obget([1]!obcall("",$C235,"get",[1]!obMake("","int",COLUMN()))),"")</f>
        <v/>
      </c>
      <c r="M235" s="61" t="str">
        <f>IF($C$32,[1]!obget([1]!obcall("",$C235,"get",[1]!obMake("","int",COLUMN()))),"")</f>
        <v/>
      </c>
      <c r="N235" s="61" t="str">
        <f>IF($C$32,[1]!obget([1]!obcall("",$C235,"get",[1]!obMake("","int",COLUMN()))),"")</f>
        <v/>
      </c>
      <c r="O235" s="61" t="str">
        <f>IF($C$32,[1]!obget([1]!obcall("",$C235,"get",[1]!obMake("","int",COLUMN()))),"")</f>
        <v/>
      </c>
      <c r="P235" s="61" t="str">
        <f>IF($C$32,[1]!obget([1]!obcall("",$C235,"get",[1]!obMake("","int",COLUMN()))),"")</f>
        <v/>
      </c>
      <c r="Q235" s="61" t="str">
        <f>IF($C$32,[1]!obget([1]!obcall("",$C235,"get",[1]!obMake("","int",COLUMN()))),"")</f>
        <v/>
      </c>
      <c r="R235" s="61" t="str">
        <f>IF($C$32,[1]!obget([1]!obcall("",$C235,"get",[1]!obMake("","int",COLUMN()))),"")</f>
        <v/>
      </c>
      <c r="S235" s="61" t="str">
        <f>IF($C$32,[1]!obget([1]!obcall("",$C235,"get",[1]!obMake("","int",COLUMN()))),"")</f>
        <v/>
      </c>
      <c r="T235" s="50"/>
      <c r="U235" s="50"/>
      <c r="V235" s="50"/>
      <c r="W235" s="50"/>
      <c r="X235" s="50"/>
      <c r="AH235" s="36"/>
      <c r="AI235" s="36"/>
      <c r="IW235" s="50"/>
      <c r="IX235" s="50"/>
    </row>
    <row r="236" spans="1:258" ht="11.85" customHeight="1" x14ac:dyDescent="0.3">
      <c r="A236" s="50" t="str">
        <f t="shared" si="9"/>
        <v/>
      </c>
      <c r="B236" s="50" t="str">
        <f t="shared" si="10"/>
        <v/>
      </c>
      <c r="C236" s="50" t="str">
        <f>IF($C$32,[1]!obMake("RVSwaption"&amp;ROW(),obLibs&amp;"net.finmath.montecarlo.RandomVariable",[1]!obcall("",$C$23,"getInitialMargin",[1]!obMake("","double",$B236),LIBORMarketModel!$J$15,[1]!obMake("","String","EUR"),[1]!obcall("SensitivityMode",$B$7&amp;"$SensitivityMode","valueOf",[1]!obMake("","String",$D$37)),$B$27:$D$27)),"")</f>
        <v/>
      </c>
      <c r="D236" s="94" t="str">
        <f>IF($C$32,[1]!obget([1]!obcall("",$C236,"getAverage")),"")</f>
        <v/>
      </c>
      <c r="E236" s="72" t="str">
        <f>IF(AND($C$31,$F$28&gt;=$B236),[1]!obget([1]!obcall("",[1]!obcall("",$C$23,"getInitialMargin",[1]!obMake("","double",$B236),LIBORMarketModel!$J$15,[1]!obMake("","String","EUR"),[1]!obcall("SensitivityMode",$B$7&amp;"$SensitivityMode","valueOf",[1]!obMake("","String",E$37)),$B$27:$D$27),"getAverage")),"")</f>
        <v/>
      </c>
      <c r="F236" s="72" t="str">
        <f>IF(AND($C$30,$F$28&gt;=$B236),[1]!obget([1]!obcall("",[1]!obcall("",$C$23,"getInitialMargin",[1]!obMake("","double",$B236),LIBORMarketModel!$J$15,[1]!obMake("","String","EUR"),[1]!obcall("SensitivityMode",$B$7&amp;"$SensitivityMode","valueOf",[1]!obMake("","String",F$37)),$B$27:$D$27),"getAverage")),"")</f>
        <v/>
      </c>
      <c r="G236" s="74" t="str">
        <f>IF($C$32,[1]!obget([1]!obcall("",$C236,"getQuantile",[1]!obMake("","double",G$37))),"")</f>
        <v/>
      </c>
      <c r="H236" s="74" t="str">
        <f>IF($C$32,[1]!obget([1]!obcall("",$C236,"getQuantile",[1]!obMake("","double",H$37))),"")</f>
        <v/>
      </c>
      <c r="I236" s="74" t="str">
        <f>IF($C$32,[1]!obget([1]!obcall("",$C236,"get",[1]!obMake("","int",COLUMN()))),"")</f>
        <v/>
      </c>
      <c r="J236" s="61" t="str">
        <f>IF($C$32,[1]!obget([1]!obcall("",$C236,"get",[1]!obMake("","int",COLUMN()))),"")</f>
        <v/>
      </c>
      <c r="K236" s="61" t="str">
        <f>IF($C$32,[1]!obget([1]!obcall("",$C236,"get",[1]!obMake("","int",COLUMN()))),"")</f>
        <v/>
      </c>
      <c r="L236" s="61" t="str">
        <f>IF($C$32,[1]!obget([1]!obcall("",$C236,"get",[1]!obMake("","int",COLUMN()))),"")</f>
        <v/>
      </c>
      <c r="M236" s="61" t="str">
        <f>IF($C$32,[1]!obget([1]!obcall("",$C236,"get",[1]!obMake("","int",COLUMN()))),"")</f>
        <v/>
      </c>
      <c r="N236" s="61" t="str">
        <f>IF($C$32,[1]!obget([1]!obcall("",$C236,"get",[1]!obMake("","int",COLUMN()))),"")</f>
        <v/>
      </c>
      <c r="O236" s="61" t="str">
        <f>IF($C$32,[1]!obget([1]!obcall("",$C236,"get",[1]!obMake("","int",COLUMN()))),"")</f>
        <v/>
      </c>
      <c r="P236" s="61" t="str">
        <f>IF($C$32,[1]!obget([1]!obcall("",$C236,"get",[1]!obMake("","int",COLUMN()))),"")</f>
        <v/>
      </c>
      <c r="Q236" s="61" t="str">
        <f>IF($C$32,[1]!obget([1]!obcall("",$C236,"get",[1]!obMake("","int",COLUMN()))),"")</f>
        <v/>
      </c>
      <c r="R236" s="61" t="str">
        <f>IF($C$32,[1]!obget([1]!obcall("",$C236,"get",[1]!obMake("","int",COLUMN()))),"")</f>
        <v/>
      </c>
      <c r="S236" s="61" t="str">
        <f>IF($C$32,[1]!obget([1]!obcall("",$C236,"get",[1]!obMake("","int",COLUMN()))),"")</f>
        <v/>
      </c>
      <c r="T236" s="50"/>
      <c r="U236" s="50"/>
      <c r="V236" s="50"/>
      <c r="W236" s="50"/>
      <c r="X236" s="50"/>
      <c r="AH236" s="36"/>
      <c r="AI236" s="36"/>
      <c r="IW236" s="50"/>
      <c r="IX236" s="50"/>
    </row>
    <row r="237" spans="1:258" ht="11.85" customHeight="1" x14ac:dyDescent="0.3">
      <c r="A237" s="50" t="str">
        <f t="shared" si="9"/>
        <v/>
      </c>
      <c r="B237" s="50" t="str">
        <f t="shared" si="10"/>
        <v/>
      </c>
      <c r="C237" s="50" t="str">
        <f>IF($C$32,[1]!obMake("RVSwaption"&amp;ROW(),obLibs&amp;"net.finmath.montecarlo.RandomVariable",[1]!obcall("",$C$23,"getInitialMargin",[1]!obMake("","double",$B237),LIBORMarketModel!$J$15,[1]!obMake("","String","EUR"),[1]!obcall("SensitivityMode",$B$7&amp;"$SensitivityMode","valueOf",[1]!obMake("","String",$D$37)),$B$27:$D$27)),"")</f>
        <v/>
      </c>
      <c r="D237" s="94" t="str">
        <f>IF($C$32,[1]!obget([1]!obcall("",$C237,"getAverage")),"")</f>
        <v/>
      </c>
      <c r="E237" s="72" t="str">
        <f>IF(AND($C$31,$F$28&gt;=$B237),[1]!obget([1]!obcall("",[1]!obcall("",$C$23,"getInitialMargin",[1]!obMake("","double",$B237),LIBORMarketModel!$J$15,[1]!obMake("","String","EUR"),[1]!obcall("SensitivityMode",$B$7&amp;"$SensitivityMode","valueOf",[1]!obMake("","String",E$37)),$B$27:$D$27),"getAverage")),"")</f>
        <v/>
      </c>
      <c r="F237" s="72" t="str">
        <f>IF(AND($C$30,$F$28&gt;=$B237),[1]!obget([1]!obcall("",[1]!obcall("",$C$23,"getInitialMargin",[1]!obMake("","double",$B237),LIBORMarketModel!$J$15,[1]!obMake("","String","EUR"),[1]!obcall("SensitivityMode",$B$7&amp;"$SensitivityMode","valueOf",[1]!obMake("","String",F$37)),$B$27:$D$27),"getAverage")),"")</f>
        <v/>
      </c>
      <c r="G237" s="74" t="str">
        <f>IF($C$32,[1]!obget([1]!obcall("",$C237,"getQuantile",[1]!obMake("","double",G$37))),"")</f>
        <v/>
      </c>
      <c r="H237" s="74" t="str">
        <f>IF($C$32,[1]!obget([1]!obcall("",$C237,"getQuantile",[1]!obMake("","double",H$37))),"")</f>
        <v/>
      </c>
      <c r="I237" s="74" t="str">
        <f>IF($C$32,[1]!obget([1]!obcall("",$C237,"get",[1]!obMake("","int",COLUMN()))),"")</f>
        <v/>
      </c>
      <c r="J237" s="61" t="str">
        <f>IF($C$32,[1]!obget([1]!obcall("",$C237,"get",[1]!obMake("","int",COLUMN()))),"")</f>
        <v/>
      </c>
      <c r="K237" s="61" t="str">
        <f>IF($C$32,[1]!obget([1]!obcall("",$C237,"get",[1]!obMake("","int",COLUMN()))),"")</f>
        <v/>
      </c>
      <c r="L237" s="61" t="str">
        <f>IF($C$32,[1]!obget([1]!obcall("",$C237,"get",[1]!obMake("","int",COLUMN()))),"")</f>
        <v/>
      </c>
      <c r="M237" s="61" t="str">
        <f>IF($C$32,[1]!obget([1]!obcall("",$C237,"get",[1]!obMake("","int",COLUMN()))),"")</f>
        <v/>
      </c>
      <c r="N237" s="61" t="str">
        <f>IF($C$32,[1]!obget([1]!obcall("",$C237,"get",[1]!obMake("","int",COLUMN()))),"")</f>
        <v/>
      </c>
      <c r="O237" s="61" t="str">
        <f>IF($C$32,[1]!obget([1]!obcall("",$C237,"get",[1]!obMake("","int",COLUMN()))),"")</f>
        <v/>
      </c>
      <c r="P237" s="61" t="str">
        <f>IF($C$32,[1]!obget([1]!obcall("",$C237,"get",[1]!obMake("","int",COLUMN()))),"")</f>
        <v/>
      </c>
      <c r="Q237" s="61" t="str">
        <f>IF($C$32,[1]!obget([1]!obcall("",$C237,"get",[1]!obMake("","int",COLUMN()))),"")</f>
        <v/>
      </c>
      <c r="R237" s="61" t="str">
        <f>IF($C$32,[1]!obget([1]!obcall("",$C237,"get",[1]!obMake("","int",COLUMN()))),"")</f>
        <v/>
      </c>
      <c r="S237" s="61" t="str">
        <f>IF($C$32,[1]!obget([1]!obcall("",$C237,"get",[1]!obMake("","int",COLUMN()))),"")</f>
        <v/>
      </c>
      <c r="T237" s="50"/>
      <c r="U237" s="50"/>
      <c r="V237" s="50"/>
      <c r="W237" s="50"/>
      <c r="X237" s="50"/>
      <c r="AH237" s="36"/>
      <c r="AI237" s="36"/>
      <c r="IW237" s="50"/>
      <c r="IX237" s="50"/>
    </row>
    <row r="238" spans="1:258" ht="11.85" customHeight="1" x14ac:dyDescent="0.3">
      <c r="A238" s="50" t="str">
        <f t="shared" si="9"/>
        <v/>
      </c>
      <c r="B238" s="50" t="str">
        <f t="shared" si="10"/>
        <v/>
      </c>
      <c r="C238" s="50" t="str">
        <f>IF($C$32,[1]!obMake("RVSwaption"&amp;ROW(),obLibs&amp;"net.finmath.montecarlo.RandomVariable",[1]!obcall("",$C$23,"getInitialMargin",[1]!obMake("","double",$B238),LIBORMarketModel!$J$15,[1]!obMake("","String","EUR"),[1]!obcall("SensitivityMode",$B$7&amp;"$SensitivityMode","valueOf",[1]!obMake("","String",$D$37)),$B$27:$D$27)),"")</f>
        <v/>
      </c>
      <c r="D238" s="94" t="str">
        <f>IF($C$32,[1]!obget([1]!obcall("",$C238,"getAverage")),"")</f>
        <v/>
      </c>
      <c r="E238" s="72" t="str">
        <f>IF(AND($C$31,$F$28&gt;=$B238),[1]!obget([1]!obcall("",[1]!obcall("",$C$23,"getInitialMargin",[1]!obMake("","double",$B238),LIBORMarketModel!$J$15,[1]!obMake("","String","EUR"),[1]!obcall("SensitivityMode",$B$7&amp;"$SensitivityMode","valueOf",[1]!obMake("","String",E$37)),$B$27:$D$27),"getAverage")),"")</f>
        <v/>
      </c>
      <c r="F238" s="72" t="str">
        <f>IF(AND($C$30,$F$28&gt;=$B238),[1]!obget([1]!obcall("",[1]!obcall("",$C$23,"getInitialMargin",[1]!obMake("","double",$B238),LIBORMarketModel!$J$15,[1]!obMake("","String","EUR"),[1]!obcall("SensitivityMode",$B$7&amp;"$SensitivityMode","valueOf",[1]!obMake("","String",F$37)),$B$27:$D$27),"getAverage")),"")</f>
        <v/>
      </c>
      <c r="G238" s="74" t="str">
        <f>IF($C$32,[1]!obget([1]!obcall("",$C238,"getQuantile",[1]!obMake("","double",G$37))),"")</f>
        <v/>
      </c>
      <c r="H238" s="74" t="str">
        <f>IF($C$32,[1]!obget([1]!obcall("",$C238,"getQuantile",[1]!obMake("","double",H$37))),"")</f>
        <v/>
      </c>
      <c r="I238" s="74" t="str">
        <f>IF($C$32,[1]!obget([1]!obcall("",$C238,"get",[1]!obMake("","int",COLUMN()))),"")</f>
        <v/>
      </c>
      <c r="J238" s="61" t="str">
        <f>IF($C$32,[1]!obget([1]!obcall("",$C238,"get",[1]!obMake("","int",COLUMN()))),"")</f>
        <v/>
      </c>
      <c r="K238" s="61" t="str">
        <f>IF($C$32,[1]!obget([1]!obcall("",$C238,"get",[1]!obMake("","int",COLUMN()))),"")</f>
        <v/>
      </c>
      <c r="L238" s="61" t="str">
        <f>IF($C$32,[1]!obget([1]!obcall("",$C238,"get",[1]!obMake("","int",COLUMN()))),"")</f>
        <v/>
      </c>
      <c r="M238" s="61" t="str">
        <f>IF($C$32,[1]!obget([1]!obcall("",$C238,"get",[1]!obMake("","int",COLUMN()))),"")</f>
        <v/>
      </c>
      <c r="N238" s="61" t="str">
        <f>IF($C$32,[1]!obget([1]!obcall("",$C238,"get",[1]!obMake("","int",COLUMN()))),"")</f>
        <v/>
      </c>
      <c r="O238" s="61" t="str">
        <f>IF($C$32,[1]!obget([1]!obcall("",$C238,"get",[1]!obMake("","int",COLUMN()))),"")</f>
        <v/>
      </c>
      <c r="P238" s="61" t="str">
        <f>IF($C$32,[1]!obget([1]!obcall("",$C238,"get",[1]!obMake("","int",COLUMN()))),"")</f>
        <v/>
      </c>
      <c r="Q238" s="61" t="str">
        <f>IF($C$32,[1]!obget([1]!obcall("",$C238,"get",[1]!obMake("","int",COLUMN()))),"")</f>
        <v/>
      </c>
      <c r="R238" s="61" t="str">
        <f>IF($C$32,[1]!obget([1]!obcall("",$C238,"get",[1]!obMake("","int",COLUMN()))),"")</f>
        <v/>
      </c>
      <c r="S238" s="61" t="str">
        <f>IF($C$32,[1]!obget([1]!obcall("",$C238,"get",[1]!obMake("","int",COLUMN()))),"")</f>
        <v/>
      </c>
      <c r="T238" s="50"/>
      <c r="U238" s="50"/>
      <c r="V238" s="50"/>
      <c r="W238" s="50"/>
      <c r="X238" s="50"/>
      <c r="AH238" s="36"/>
      <c r="AI238" s="36"/>
      <c r="IW238" s="50"/>
      <c r="IX238" s="50"/>
    </row>
    <row r="239" spans="1:258" ht="11.85" customHeight="1" x14ac:dyDescent="0.3">
      <c r="A239" s="50" t="str">
        <f t="shared" si="9"/>
        <v/>
      </c>
      <c r="B239" s="50" t="str">
        <f t="shared" si="10"/>
        <v/>
      </c>
      <c r="C239" s="50" t="str">
        <f>IF($C$32,[1]!obMake("RVSwaption"&amp;ROW(),obLibs&amp;"net.finmath.montecarlo.RandomVariable",[1]!obcall("",$C$23,"getInitialMargin",[1]!obMake("","double",$B239),LIBORMarketModel!$J$15,[1]!obMake("","String","EUR"),[1]!obcall("SensitivityMode",$B$7&amp;"$SensitivityMode","valueOf",[1]!obMake("","String",$D$37)),$B$27:$D$27)),"")</f>
        <v/>
      </c>
      <c r="D239" s="94" t="str">
        <f>IF($C$32,[1]!obget([1]!obcall("",$C239,"getAverage")),"")</f>
        <v/>
      </c>
      <c r="E239" s="72" t="str">
        <f>IF(AND($C$31,$F$28&gt;=$B239),[1]!obget([1]!obcall("",[1]!obcall("",$C$23,"getInitialMargin",[1]!obMake("","double",$B239),LIBORMarketModel!$J$15,[1]!obMake("","String","EUR"),[1]!obcall("SensitivityMode",$B$7&amp;"$SensitivityMode","valueOf",[1]!obMake("","String",E$37)),$B$27:$D$27),"getAverage")),"")</f>
        <v/>
      </c>
      <c r="F239" s="72" t="str">
        <f>IF(AND($C$30,$F$28&gt;=$B239),[1]!obget([1]!obcall("",[1]!obcall("",$C$23,"getInitialMargin",[1]!obMake("","double",$B239),LIBORMarketModel!$J$15,[1]!obMake("","String","EUR"),[1]!obcall("SensitivityMode",$B$7&amp;"$SensitivityMode","valueOf",[1]!obMake("","String",F$37)),$B$27:$D$27),"getAverage")),"")</f>
        <v/>
      </c>
      <c r="G239" s="74" t="str">
        <f>IF($C$32,[1]!obget([1]!obcall("",$C239,"getQuantile",[1]!obMake("","double",G$37))),"")</f>
        <v/>
      </c>
      <c r="H239" s="74" t="str">
        <f>IF($C$32,[1]!obget([1]!obcall("",$C239,"getQuantile",[1]!obMake("","double",H$37))),"")</f>
        <v/>
      </c>
      <c r="I239" s="74" t="str">
        <f>IF($C$32,[1]!obget([1]!obcall("",$C239,"get",[1]!obMake("","int",COLUMN()))),"")</f>
        <v/>
      </c>
      <c r="J239" s="61" t="str">
        <f>IF($C$32,[1]!obget([1]!obcall("",$C239,"get",[1]!obMake("","int",COLUMN()))),"")</f>
        <v/>
      </c>
      <c r="K239" s="61" t="str">
        <f>IF($C$32,[1]!obget([1]!obcall("",$C239,"get",[1]!obMake("","int",COLUMN()))),"")</f>
        <v/>
      </c>
      <c r="L239" s="61" t="str">
        <f>IF($C$32,[1]!obget([1]!obcall("",$C239,"get",[1]!obMake("","int",COLUMN()))),"")</f>
        <v/>
      </c>
      <c r="M239" s="61" t="str">
        <f>IF($C$32,[1]!obget([1]!obcall("",$C239,"get",[1]!obMake("","int",COLUMN()))),"")</f>
        <v/>
      </c>
      <c r="N239" s="61" t="str">
        <f>IF($C$32,[1]!obget([1]!obcall("",$C239,"get",[1]!obMake("","int",COLUMN()))),"")</f>
        <v/>
      </c>
      <c r="O239" s="61" t="str">
        <f>IF($C$32,[1]!obget([1]!obcall("",$C239,"get",[1]!obMake("","int",COLUMN()))),"")</f>
        <v/>
      </c>
      <c r="P239" s="61" t="str">
        <f>IF($C$32,[1]!obget([1]!obcall("",$C239,"get",[1]!obMake("","int",COLUMN()))),"")</f>
        <v/>
      </c>
      <c r="Q239" s="61" t="str">
        <f>IF($C$32,[1]!obget([1]!obcall("",$C239,"get",[1]!obMake("","int",COLUMN()))),"")</f>
        <v/>
      </c>
      <c r="R239" s="61" t="str">
        <f>IF($C$32,[1]!obget([1]!obcall("",$C239,"get",[1]!obMake("","int",COLUMN()))),"")</f>
        <v/>
      </c>
      <c r="S239" s="61" t="str">
        <f>IF($C$32,[1]!obget([1]!obcall("",$C239,"get",[1]!obMake("","int",COLUMN()))),"")</f>
        <v/>
      </c>
      <c r="T239" s="50"/>
      <c r="U239" s="50"/>
      <c r="V239" s="50"/>
      <c r="W239" s="50"/>
      <c r="X239" s="50"/>
      <c r="AH239" s="36"/>
      <c r="AI239" s="36"/>
      <c r="IW239" s="50"/>
      <c r="IX239" s="50"/>
    </row>
    <row r="240" spans="1:258" ht="11.85" customHeight="1" x14ac:dyDescent="0.3">
      <c r="A240" s="50" t="str">
        <f t="shared" si="9"/>
        <v/>
      </c>
      <c r="B240" s="50" t="str">
        <f t="shared" si="10"/>
        <v/>
      </c>
      <c r="C240" s="50" t="str">
        <f>IF($C$32,[1]!obMake("RVSwaption"&amp;ROW(),obLibs&amp;"net.finmath.montecarlo.RandomVariable",[1]!obcall("",$C$23,"getInitialMargin",[1]!obMake("","double",$B240),LIBORMarketModel!$J$15,[1]!obMake("","String","EUR"),[1]!obcall("SensitivityMode",$B$7&amp;"$SensitivityMode","valueOf",[1]!obMake("","String",$D$37)),$B$27:$D$27)),"")</f>
        <v/>
      </c>
      <c r="D240" s="94" t="str">
        <f>IF($C$32,[1]!obget([1]!obcall("",$C240,"getAverage")),"")</f>
        <v/>
      </c>
      <c r="E240" s="72" t="str">
        <f>IF(AND($C$31,$F$28&gt;=$B240),[1]!obget([1]!obcall("",[1]!obcall("",$C$23,"getInitialMargin",[1]!obMake("","double",$B240),LIBORMarketModel!$J$15,[1]!obMake("","String","EUR"),[1]!obcall("SensitivityMode",$B$7&amp;"$SensitivityMode","valueOf",[1]!obMake("","String",E$37)),$B$27:$D$27),"getAverage")),"")</f>
        <v/>
      </c>
      <c r="F240" s="72" t="str">
        <f>IF(AND($C$30,$F$28&gt;=$B240),[1]!obget([1]!obcall("",[1]!obcall("",$C$23,"getInitialMargin",[1]!obMake("","double",$B240),LIBORMarketModel!$J$15,[1]!obMake("","String","EUR"),[1]!obcall("SensitivityMode",$B$7&amp;"$SensitivityMode","valueOf",[1]!obMake("","String",F$37)),$B$27:$D$27),"getAverage")),"")</f>
        <v/>
      </c>
      <c r="G240" s="74" t="str">
        <f>IF($C$32,[1]!obget([1]!obcall("",$C240,"getQuantile",[1]!obMake("","double",G$37))),"")</f>
        <v/>
      </c>
      <c r="H240" s="74" t="str">
        <f>IF($C$32,[1]!obget([1]!obcall("",$C240,"getQuantile",[1]!obMake("","double",H$37))),"")</f>
        <v/>
      </c>
      <c r="I240" s="74" t="str">
        <f>IF($C$32,[1]!obget([1]!obcall("",$C240,"get",[1]!obMake("","int",COLUMN()))),"")</f>
        <v/>
      </c>
      <c r="J240" s="61" t="str">
        <f>IF($C$32,[1]!obget([1]!obcall("",$C240,"get",[1]!obMake("","int",COLUMN()))),"")</f>
        <v/>
      </c>
      <c r="K240" s="61" t="str">
        <f>IF($C$32,[1]!obget([1]!obcall("",$C240,"get",[1]!obMake("","int",COLUMN()))),"")</f>
        <v/>
      </c>
      <c r="L240" s="61" t="str">
        <f>IF($C$32,[1]!obget([1]!obcall("",$C240,"get",[1]!obMake("","int",COLUMN()))),"")</f>
        <v/>
      </c>
      <c r="M240" s="61" t="str">
        <f>IF($C$32,[1]!obget([1]!obcall("",$C240,"get",[1]!obMake("","int",COLUMN()))),"")</f>
        <v/>
      </c>
      <c r="N240" s="61" t="str">
        <f>IF($C$32,[1]!obget([1]!obcall("",$C240,"get",[1]!obMake("","int",COLUMN()))),"")</f>
        <v/>
      </c>
      <c r="O240" s="61" t="str">
        <f>IF($C$32,[1]!obget([1]!obcall("",$C240,"get",[1]!obMake("","int",COLUMN()))),"")</f>
        <v/>
      </c>
      <c r="P240" s="61" t="str">
        <f>IF($C$32,[1]!obget([1]!obcall("",$C240,"get",[1]!obMake("","int",COLUMN()))),"")</f>
        <v/>
      </c>
      <c r="Q240" s="61" t="str">
        <f>IF($C$32,[1]!obget([1]!obcall("",$C240,"get",[1]!obMake("","int",COLUMN()))),"")</f>
        <v/>
      </c>
      <c r="R240" s="61" t="str">
        <f>IF($C$32,[1]!obget([1]!obcall("",$C240,"get",[1]!obMake("","int",COLUMN()))),"")</f>
        <v/>
      </c>
      <c r="S240" s="61" t="str">
        <f>IF($C$32,[1]!obget([1]!obcall("",$C240,"get",[1]!obMake("","int",COLUMN()))),"")</f>
        <v/>
      </c>
      <c r="T240" s="50"/>
      <c r="U240" s="50"/>
      <c r="V240" s="50"/>
      <c r="W240" s="50"/>
      <c r="X240" s="50"/>
      <c r="AH240" s="36"/>
      <c r="AI240" s="36"/>
      <c r="IW240" s="50"/>
      <c r="IX240" s="50"/>
    </row>
    <row r="241" spans="1:258" ht="11.85" customHeight="1" x14ac:dyDescent="0.3">
      <c r="A241" s="50" t="str">
        <f t="shared" si="9"/>
        <v/>
      </c>
      <c r="B241" s="50" t="str">
        <f t="shared" si="10"/>
        <v/>
      </c>
      <c r="C241" s="50" t="str">
        <f>IF($C$32,[1]!obMake("RVSwaption"&amp;ROW(),obLibs&amp;"net.finmath.montecarlo.RandomVariable",[1]!obcall("",$C$23,"getInitialMargin",[1]!obMake("","double",$B241),LIBORMarketModel!$J$15,[1]!obMake("","String","EUR"),[1]!obcall("SensitivityMode",$B$7&amp;"$SensitivityMode","valueOf",[1]!obMake("","String",$D$37)),$B$27:$D$27)),"")</f>
        <v/>
      </c>
      <c r="D241" s="94" t="str">
        <f>IF($C$32,[1]!obget([1]!obcall("",$C241,"getAverage")),"")</f>
        <v/>
      </c>
      <c r="E241" s="72" t="str">
        <f>IF(AND($C$31,$F$28&gt;=$B241),[1]!obget([1]!obcall("",[1]!obcall("",$C$23,"getInitialMargin",[1]!obMake("","double",$B241),LIBORMarketModel!$J$15,[1]!obMake("","String","EUR"),[1]!obcall("SensitivityMode",$B$7&amp;"$SensitivityMode","valueOf",[1]!obMake("","String",E$37)),$B$27:$D$27),"getAverage")),"")</f>
        <v/>
      </c>
      <c r="F241" s="72" t="str">
        <f>IF(AND($C$30,$F$28&gt;=$B241),[1]!obget([1]!obcall("",[1]!obcall("",$C$23,"getInitialMargin",[1]!obMake("","double",$B241),LIBORMarketModel!$J$15,[1]!obMake("","String","EUR"),[1]!obcall("SensitivityMode",$B$7&amp;"$SensitivityMode","valueOf",[1]!obMake("","String",F$37)),$B$27:$D$27),"getAverage")),"")</f>
        <v/>
      </c>
      <c r="G241" s="74" t="str">
        <f>IF($C$32,[1]!obget([1]!obcall("",$C241,"getQuantile",[1]!obMake("","double",G$37))),"")</f>
        <v/>
      </c>
      <c r="H241" s="74" t="str">
        <f>IF($C$32,[1]!obget([1]!obcall("",$C241,"getQuantile",[1]!obMake("","double",H$37))),"")</f>
        <v/>
      </c>
      <c r="I241" s="74" t="str">
        <f>IF($C$32,[1]!obget([1]!obcall("",$C241,"get",[1]!obMake("","int",COLUMN()))),"")</f>
        <v/>
      </c>
      <c r="J241" s="61" t="str">
        <f>IF($C$32,[1]!obget([1]!obcall("",$C241,"get",[1]!obMake("","int",COLUMN()))),"")</f>
        <v/>
      </c>
      <c r="K241" s="61" t="str">
        <f>IF($C$32,[1]!obget([1]!obcall("",$C241,"get",[1]!obMake("","int",COLUMN()))),"")</f>
        <v/>
      </c>
      <c r="L241" s="61" t="str">
        <f>IF($C$32,[1]!obget([1]!obcall("",$C241,"get",[1]!obMake("","int",COLUMN()))),"")</f>
        <v/>
      </c>
      <c r="M241" s="61" t="str">
        <f>IF($C$32,[1]!obget([1]!obcall("",$C241,"get",[1]!obMake("","int",COLUMN()))),"")</f>
        <v/>
      </c>
      <c r="N241" s="61" t="str">
        <f>IF($C$32,[1]!obget([1]!obcall("",$C241,"get",[1]!obMake("","int",COLUMN()))),"")</f>
        <v/>
      </c>
      <c r="O241" s="61" t="str">
        <f>IF($C$32,[1]!obget([1]!obcall("",$C241,"get",[1]!obMake("","int",COLUMN()))),"")</f>
        <v/>
      </c>
      <c r="P241" s="61" t="str">
        <f>IF($C$32,[1]!obget([1]!obcall("",$C241,"get",[1]!obMake("","int",COLUMN()))),"")</f>
        <v/>
      </c>
      <c r="Q241" s="61" t="str">
        <f>IF($C$32,[1]!obget([1]!obcall("",$C241,"get",[1]!obMake("","int",COLUMN()))),"")</f>
        <v/>
      </c>
      <c r="R241" s="61" t="str">
        <f>IF($C$32,[1]!obget([1]!obcall("",$C241,"get",[1]!obMake("","int",COLUMN()))),"")</f>
        <v/>
      </c>
      <c r="S241" s="61" t="str">
        <f>IF($C$32,[1]!obget([1]!obcall("",$C241,"get",[1]!obMake("","int",COLUMN()))),"")</f>
        <v/>
      </c>
      <c r="T241" s="50"/>
      <c r="U241" s="50"/>
      <c r="V241" s="50"/>
      <c r="W241" s="50"/>
      <c r="X241" s="50"/>
      <c r="AH241" s="36"/>
      <c r="AI241" s="36"/>
      <c r="IW241" s="50"/>
      <c r="IX241" s="50"/>
    </row>
    <row r="242" spans="1:258" ht="11.85" customHeight="1" x14ac:dyDescent="0.3">
      <c r="A242" s="50" t="str">
        <f t="shared" si="9"/>
        <v/>
      </c>
      <c r="B242" s="50" t="str">
        <f t="shared" si="10"/>
        <v/>
      </c>
      <c r="C242" s="50" t="str">
        <f>IF($C$32,[1]!obMake("RVSwaption"&amp;ROW(),obLibs&amp;"net.finmath.montecarlo.RandomVariable",[1]!obcall("",$C$23,"getInitialMargin",[1]!obMake("","double",$B242),LIBORMarketModel!$J$15,[1]!obMake("","String","EUR"),[1]!obcall("SensitivityMode",$B$7&amp;"$SensitivityMode","valueOf",[1]!obMake("","String",$D$37)),$B$27:$D$27)),"")</f>
        <v/>
      </c>
      <c r="D242" s="94" t="str">
        <f>IF($C$32,[1]!obget([1]!obcall("",$C242,"getAverage")),"")</f>
        <v/>
      </c>
      <c r="E242" s="72" t="str">
        <f>IF(AND($C$31,$F$28&gt;=$B242),[1]!obget([1]!obcall("",[1]!obcall("",$C$23,"getInitialMargin",[1]!obMake("","double",$B242),LIBORMarketModel!$J$15,[1]!obMake("","String","EUR"),[1]!obcall("SensitivityMode",$B$7&amp;"$SensitivityMode","valueOf",[1]!obMake("","String",E$37)),$B$27:$D$27),"getAverage")),"")</f>
        <v/>
      </c>
      <c r="F242" s="72" t="str">
        <f>IF(AND($C$30,$F$28&gt;=$B242),[1]!obget([1]!obcall("",[1]!obcall("",$C$23,"getInitialMargin",[1]!obMake("","double",$B242),LIBORMarketModel!$J$15,[1]!obMake("","String","EUR"),[1]!obcall("SensitivityMode",$B$7&amp;"$SensitivityMode","valueOf",[1]!obMake("","String",F$37)),$B$27:$D$27),"getAverage")),"")</f>
        <v/>
      </c>
      <c r="G242" s="74" t="str">
        <f>IF($C$32,[1]!obget([1]!obcall("",$C242,"getQuantile",[1]!obMake("","double",G$37))),"")</f>
        <v/>
      </c>
      <c r="H242" s="74" t="str">
        <f>IF($C$32,[1]!obget([1]!obcall("",$C242,"getQuantile",[1]!obMake("","double",H$37))),"")</f>
        <v/>
      </c>
      <c r="I242" s="74" t="str">
        <f>IF($C$32,[1]!obget([1]!obcall("",$C242,"get",[1]!obMake("","int",COLUMN()))),"")</f>
        <v/>
      </c>
      <c r="J242" s="61" t="str">
        <f>IF($C$32,[1]!obget([1]!obcall("",$C242,"get",[1]!obMake("","int",COLUMN()))),"")</f>
        <v/>
      </c>
      <c r="K242" s="61" t="str">
        <f>IF($C$32,[1]!obget([1]!obcall("",$C242,"get",[1]!obMake("","int",COLUMN()))),"")</f>
        <v/>
      </c>
      <c r="L242" s="61" t="str">
        <f>IF($C$32,[1]!obget([1]!obcall("",$C242,"get",[1]!obMake("","int",COLUMN()))),"")</f>
        <v/>
      </c>
      <c r="M242" s="61" t="str">
        <f>IF($C$32,[1]!obget([1]!obcall("",$C242,"get",[1]!obMake("","int",COLUMN()))),"")</f>
        <v/>
      </c>
      <c r="N242" s="61" t="str">
        <f>IF($C$32,[1]!obget([1]!obcall("",$C242,"get",[1]!obMake("","int",COLUMN()))),"")</f>
        <v/>
      </c>
      <c r="O242" s="61" t="str">
        <f>IF($C$32,[1]!obget([1]!obcall("",$C242,"get",[1]!obMake("","int",COLUMN()))),"")</f>
        <v/>
      </c>
      <c r="P242" s="61" t="str">
        <f>IF($C$32,[1]!obget([1]!obcall("",$C242,"get",[1]!obMake("","int",COLUMN()))),"")</f>
        <v/>
      </c>
      <c r="Q242" s="61" t="str">
        <f>IF($C$32,[1]!obget([1]!obcall("",$C242,"get",[1]!obMake("","int",COLUMN()))),"")</f>
        <v/>
      </c>
      <c r="R242" s="61" t="str">
        <f>IF($C$32,[1]!obget([1]!obcall("",$C242,"get",[1]!obMake("","int",COLUMN()))),"")</f>
        <v/>
      </c>
      <c r="S242" s="61" t="str">
        <f>IF($C$32,[1]!obget([1]!obcall("",$C242,"get",[1]!obMake("","int",COLUMN()))),"")</f>
        <v/>
      </c>
      <c r="T242" s="50"/>
      <c r="U242" s="50"/>
      <c r="V242" s="50"/>
      <c r="W242" s="50"/>
      <c r="X242" s="50"/>
      <c r="AH242" s="36"/>
      <c r="AI242" s="36"/>
      <c r="IW242" s="50"/>
      <c r="IX242" s="50"/>
    </row>
    <row r="243" spans="1:258" ht="11.85" customHeight="1" x14ac:dyDescent="0.3">
      <c r="A243" s="50" t="str">
        <f t="shared" si="9"/>
        <v/>
      </c>
      <c r="B243" s="50" t="str">
        <f t="shared" si="10"/>
        <v/>
      </c>
      <c r="C243" s="50" t="str">
        <f>IF($C$32,[1]!obMake("RVSwaption"&amp;ROW(),obLibs&amp;"net.finmath.montecarlo.RandomVariable",[1]!obcall("",$C$23,"getInitialMargin",[1]!obMake("","double",$B243),LIBORMarketModel!$J$15,[1]!obMake("","String","EUR"),[1]!obcall("SensitivityMode",$B$7&amp;"$SensitivityMode","valueOf",[1]!obMake("","String",$D$37)),$B$27:$D$27)),"")</f>
        <v/>
      </c>
      <c r="D243" s="94" t="str">
        <f>IF($C$32,[1]!obget([1]!obcall("",$C243,"getAverage")),"")</f>
        <v/>
      </c>
      <c r="E243" s="72" t="str">
        <f>IF(AND($C$31,$F$28&gt;=$B243),[1]!obget([1]!obcall("",[1]!obcall("",$C$23,"getInitialMargin",[1]!obMake("","double",$B243),LIBORMarketModel!$J$15,[1]!obMake("","String","EUR"),[1]!obcall("SensitivityMode",$B$7&amp;"$SensitivityMode","valueOf",[1]!obMake("","String",E$37)),$B$27:$D$27),"getAverage")),"")</f>
        <v/>
      </c>
      <c r="F243" s="72" t="str">
        <f>IF(AND($C$30,$F$28&gt;=$B243),[1]!obget([1]!obcall("",[1]!obcall("",$C$23,"getInitialMargin",[1]!obMake("","double",$B243),LIBORMarketModel!$J$15,[1]!obMake("","String","EUR"),[1]!obcall("SensitivityMode",$B$7&amp;"$SensitivityMode","valueOf",[1]!obMake("","String",F$37)),$B$27:$D$27),"getAverage")),"")</f>
        <v/>
      </c>
      <c r="G243" s="74" t="str">
        <f>IF($C$32,[1]!obget([1]!obcall("",$C243,"getQuantile",[1]!obMake("","double",G$37))),"")</f>
        <v/>
      </c>
      <c r="H243" s="74" t="str">
        <f>IF($C$32,[1]!obget([1]!obcall("",$C243,"getQuantile",[1]!obMake("","double",H$37))),"")</f>
        <v/>
      </c>
      <c r="I243" s="74" t="str">
        <f>IF($C$32,[1]!obget([1]!obcall("",$C243,"get",[1]!obMake("","int",COLUMN()))),"")</f>
        <v/>
      </c>
      <c r="J243" s="61" t="str">
        <f>IF($C$32,[1]!obget([1]!obcall("",$C243,"get",[1]!obMake("","int",COLUMN()))),"")</f>
        <v/>
      </c>
      <c r="K243" s="61" t="str">
        <f>IF($C$32,[1]!obget([1]!obcall("",$C243,"get",[1]!obMake("","int",COLUMN()))),"")</f>
        <v/>
      </c>
      <c r="L243" s="61" t="str">
        <f>IF($C$32,[1]!obget([1]!obcall("",$C243,"get",[1]!obMake("","int",COLUMN()))),"")</f>
        <v/>
      </c>
      <c r="M243" s="61" t="str">
        <f>IF($C$32,[1]!obget([1]!obcall("",$C243,"get",[1]!obMake("","int",COLUMN()))),"")</f>
        <v/>
      </c>
      <c r="N243" s="61" t="str">
        <f>IF($C$32,[1]!obget([1]!obcall("",$C243,"get",[1]!obMake("","int",COLUMN()))),"")</f>
        <v/>
      </c>
      <c r="O243" s="61" t="str">
        <f>IF($C$32,[1]!obget([1]!obcall("",$C243,"get",[1]!obMake("","int",COLUMN()))),"")</f>
        <v/>
      </c>
      <c r="P243" s="61" t="str">
        <f>IF($C$32,[1]!obget([1]!obcall("",$C243,"get",[1]!obMake("","int",COLUMN()))),"")</f>
        <v/>
      </c>
      <c r="Q243" s="61" t="str">
        <f>IF($C$32,[1]!obget([1]!obcall("",$C243,"get",[1]!obMake("","int",COLUMN()))),"")</f>
        <v/>
      </c>
      <c r="R243" s="61" t="str">
        <f>IF($C$32,[1]!obget([1]!obcall("",$C243,"get",[1]!obMake("","int",COLUMN()))),"")</f>
        <v/>
      </c>
      <c r="S243" s="61" t="str">
        <f>IF($C$32,[1]!obget([1]!obcall("",$C243,"get",[1]!obMake("","int",COLUMN()))),"")</f>
        <v/>
      </c>
      <c r="T243" s="50"/>
      <c r="U243" s="50"/>
      <c r="V243" s="50"/>
      <c r="W243" s="50"/>
      <c r="X243" s="50"/>
      <c r="AH243" s="36"/>
      <c r="AI243" s="36"/>
      <c r="IW243" s="50"/>
      <c r="IX243" s="50"/>
    </row>
    <row r="244" spans="1:258" ht="11.85" customHeight="1" x14ac:dyDescent="0.3">
      <c r="A244" s="50" t="str">
        <f t="shared" si="9"/>
        <v/>
      </c>
      <c r="B244" s="50" t="str">
        <f t="shared" si="10"/>
        <v/>
      </c>
      <c r="C244" s="50" t="str">
        <f>IF($C$32,[1]!obMake("RVSwaption"&amp;ROW(),obLibs&amp;"net.finmath.montecarlo.RandomVariable",[1]!obcall("",$C$23,"getInitialMargin",[1]!obMake("","double",$B244),LIBORMarketModel!$J$15,[1]!obMake("","String","EUR"),[1]!obcall("SensitivityMode",$B$7&amp;"$SensitivityMode","valueOf",[1]!obMake("","String",$D$37)),$B$27:$D$27)),"")</f>
        <v/>
      </c>
      <c r="D244" s="94" t="str">
        <f>IF($C$32,[1]!obget([1]!obcall("",$C244,"getAverage")),"")</f>
        <v/>
      </c>
      <c r="E244" s="72" t="str">
        <f>IF(AND($C$31,$F$28&gt;=$B244),[1]!obget([1]!obcall("",[1]!obcall("",$C$23,"getInitialMargin",[1]!obMake("","double",$B244),LIBORMarketModel!$J$15,[1]!obMake("","String","EUR"),[1]!obcall("SensitivityMode",$B$7&amp;"$SensitivityMode","valueOf",[1]!obMake("","String",E$37)),$B$27:$D$27),"getAverage")),"")</f>
        <v/>
      </c>
      <c r="F244" s="72" t="str">
        <f>IF(AND($C$30,$F$28&gt;=$B244),[1]!obget([1]!obcall("",[1]!obcall("",$C$23,"getInitialMargin",[1]!obMake("","double",$B244),LIBORMarketModel!$J$15,[1]!obMake("","String","EUR"),[1]!obcall("SensitivityMode",$B$7&amp;"$SensitivityMode","valueOf",[1]!obMake("","String",F$37)),$B$27:$D$27),"getAverage")),"")</f>
        <v/>
      </c>
      <c r="G244" s="74" t="str">
        <f>IF($C$32,[1]!obget([1]!obcall("",$C244,"getQuantile",[1]!obMake("","double",G$37))),"")</f>
        <v/>
      </c>
      <c r="H244" s="74" t="str">
        <f>IF($C$32,[1]!obget([1]!obcall("",$C244,"getQuantile",[1]!obMake("","double",H$37))),"")</f>
        <v/>
      </c>
      <c r="I244" s="74" t="str">
        <f>IF($C$32,[1]!obget([1]!obcall("",$C244,"get",[1]!obMake("","int",COLUMN()))),"")</f>
        <v/>
      </c>
      <c r="J244" s="61" t="str">
        <f>IF($C$32,[1]!obget([1]!obcall("",$C244,"get",[1]!obMake("","int",COLUMN()))),"")</f>
        <v/>
      </c>
      <c r="K244" s="61" t="str">
        <f>IF($C$32,[1]!obget([1]!obcall("",$C244,"get",[1]!obMake("","int",COLUMN()))),"")</f>
        <v/>
      </c>
      <c r="L244" s="61" t="str">
        <f>IF($C$32,[1]!obget([1]!obcall("",$C244,"get",[1]!obMake("","int",COLUMN()))),"")</f>
        <v/>
      </c>
      <c r="M244" s="61" t="str">
        <f>IF($C$32,[1]!obget([1]!obcall("",$C244,"get",[1]!obMake("","int",COLUMN()))),"")</f>
        <v/>
      </c>
      <c r="N244" s="61" t="str">
        <f>IF($C$32,[1]!obget([1]!obcall("",$C244,"get",[1]!obMake("","int",COLUMN()))),"")</f>
        <v/>
      </c>
      <c r="O244" s="61" t="str">
        <f>IF($C$32,[1]!obget([1]!obcall("",$C244,"get",[1]!obMake("","int",COLUMN()))),"")</f>
        <v/>
      </c>
      <c r="P244" s="61" t="str">
        <f>IF($C$32,[1]!obget([1]!obcall("",$C244,"get",[1]!obMake("","int",COLUMN()))),"")</f>
        <v/>
      </c>
      <c r="Q244" s="61" t="str">
        <f>IF($C$32,[1]!obget([1]!obcall("",$C244,"get",[1]!obMake("","int",COLUMN()))),"")</f>
        <v/>
      </c>
      <c r="R244" s="61" t="str">
        <f>IF($C$32,[1]!obget([1]!obcall("",$C244,"get",[1]!obMake("","int",COLUMN()))),"")</f>
        <v/>
      </c>
      <c r="S244" s="61" t="str">
        <f>IF($C$32,[1]!obget([1]!obcall("",$C244,"get",[1]!obMake("","int",COLUMN()))),"")</f>
        <v/>
      </c>
      <c r="T244" s="50"/>
      <c r="U244" s="50"/>
      <c r="V244" s="50"/>
      <c r="W244" s="50"/>
      <c r="X244" s="50"/>
      <c r="AH244" s="36"/>
      <c r="AI244" s="36"/>
      <c r="IW244" s="50"/>
      <c r="IX244" s="50"/>
    </row>
    <row r="245" spans="1:258" ht="11.85" customHeight="1" x14ac:dyDescent="0.3">
      <c r="A245" s="50" t="str">
        <f t="shared" si="9"/>
        <v/>
      </c>
      <c r="B245" s="50" t="str">
        <f t="shared" si="10"/>
        <v/>
      </c>
      <c r="C245" s="50" t="str">
        <f>IF($C$32,[1]!obMake("RVSwaption"&amp;ROW(),obLibs&amp;"net.finmath.montecarlo.RandomVariable",[1]!obcall("",$C$23,"getInitialMargin",[1]!obMake("","double",$B245),LIBORMarketModel!$J$15,[1]!obMake("","String","EUR"),[1]!obcall("SensitivityMode",$B$7&amp;"$SensitivityMode","valueOf",[1]!obMake("","String",$D$37)),$B$27:$D$27)),"")</f>
        <v/>
      </c>
      <c r="D245" s="94" t="str">
        <f>IF($C$32,[1]!obget([1]!obcall("",$C245,"getAverage")),"")</f>
        <v/>
      </c>
      <c r="E245" s="72" t="str">
        <f>IF(AND($C$31,$F$28&gt;=$B245),[1]!obget([1]!obcall("",[1]!obcall("",$C$23,"getInitialMargin",[1]!obMake("","double",$B245),LIBORMarketModel!$J$15,[1]!obMake("","String","EUR"),[1]!obcall("SensitivityMode",$B$7&amp;"$SensitivityMode","valueOf",[1]!obMake("","String",E$37)),$B$27:$D$27),"getAverage")),"")</f>
        <v/>
      </c>
      <c r="F245" s="72" t="str">
        <f>IF(AND($C$30,$F$28&gt;=$B245),[1]!obget([1]!obcall("",[1]!obcall("",$C$23,"getInitialMargin",[1]!obMake("","double",$B245),LIBORMarketModel!$J$15,[1]!obMake("","String","EUR"),[1]!obcall("SensitivityMode",$B$7&amp;"$SensitivityMode","valueOf",[1]!obMake("","String",F$37)),$B$27:$D$27),"getAverage")),"")</f>
        <v/>
      </c>
      <c r="G245" s="74" t="str">
        <f>IF($C$32,[1]!obget([1]!obcall("",$C245,"getQuantile",[1]!obMake("","double",G$37))),"")</f>
        <v/>
      </c>
      <c r="H245" s="74" t="str">
        <f>IF($C$32,[1]!obget([1]!obcall("",$C245,"getQuantile",[1]!obMake("","double",H$37))),"")</f>
        <v/>
      </c>
      <c r="I245" s="74" t="str">
        <f>IF($C$32,[1]!obget([1]!obcall("",$C245,"get",[1]!obMake("","int",COLUMN()))),"")</f>
        <v/>
      </c>
      <c r="J245" s="61" t="str">
        <f>IF($C$32,[1]!obget([1]!obcall("",$C245,"get",[1]!obMake("","int",COLUMN()))),"")</f>
        <v/>
      </c>
      <c r="K245" s="61" t="str">
        <f>IF($C$32,[1]!obget([1]!obcall("",$C245,"get",[1]!obMake("","int",COLUMN()))),"")</f>
        <v/>
      </c>
      <c r="L245" s="61" t="str">
        <f>IF($C$32,[1]!obget([1]!obcall("",$C245,"get",[1]!obMake("","int",COLUMN()))),"")</f>
        <v/>
      </c>
      <c r="M245" s="61" t="str">
        <f>IF($C$32,[1]!obget([1]!obcall("",$C245,"get",[1]!obMake("","int",COLUMN()))),"")</f>
        <v/>
      </c>
      <c r="N245" s="61" t="str">
        <f>IF($C$32,[1]!obget([1]!obcall("",$C245,"get",[1]!obMake("","int",COLUMN()))),"")</f>
        <v/>
      </c>
      <c r="O245" s="61" t="str">
        <f>IF($C$32,[1]!obget([1]!obcall("",$C245,"get",[1]!obMake("","int",COLUMN()))),"")</f>
        <v/>
      </c>
      <c r="P245" s="61" t="str">
        <f>IF($C$32,[1]!obget([1]!obcall("",$C245,"get",[1]!obMake("","int",COLUMN()))),"")</f>
        <v/>
      </c>
      <c r="Q245" s="61" t="str">
        <f>IF($C$32,[1]!obget([1]!obcall("",$C245,"get",[1]!obMake("","int",COLUMN()))),"")</f>
        <v/>
      </c>
      <c r="R245" s="61" t="str">
        <f>IF($C$32,[1]!obget([1]!obcall("",$C245,"get",[1]!obMake("","int",COLUMN()))),"")</f>
        <v/>
      </c>
      <c r="S245" s="61" t="str">
        <f>IF($C$32,[1]!obget([1]!obcall("",$C245,"get",[1]!obMake("","int",COLUMN()))),"")</f>
        <v/>
      </c>
      <c r="T245" s="50"/>
      <c r="U245" s="50"/>
      <c r="V245" s="50"/>
      <c r="W245" s="50"/>
      <c r="X245" s="50"/>
      <c r="AH245" s="36"/>
      <c r="AI245" s="36"/>
      <c r="IW245" s="50"/>
      <c r="IX245" s="50"/>
    </row>
    <row r="246" spans="1:258" ht="11.85" customHeight="1" x14ac:dyDescent="0.3">
      <c r="A246" s="50" t="str">
        <f t="shared" si="9"/>
        <v/>
      </c>
      <c r="B246" s="50" t="str">
        <f t="shared" si="10"/>
        <v/>
      </c>
      <c r="C246" s="50" t="str">
        <f>IF($C$32,[1]!obMake("RVSwaption"&amp;ROW(),obLibs&amp;"net.finmath.montecarlo.RandomVariable",[1]!obcall("",$C$23,"getInitialMargin",[1]!obMake("","double",$B246),LIBORMarketModel!$J$15,[1]!obMake("","String","EUR"),[1]!obcall("SensitivityMode",$B$7&amp;"$SensitivityMode","valueOf",[1]!obMake("","String",$D$37)),$B$27:$D$27)),"")</f>
        <v/>
      </c>
      <c r="D246" s="94" t="str">
        <f>IF($C$32,[1]!obget([1]!obcall("",$C246,"getAverage")),"")</f>
        <v/>
      </c>
      <c r="E246" s="72" t="str">
        <f>IF(AND($C$31,$F$28&gt;=$B246),[1]!obget([1]!obcall("",[1]!obcall("",$C$23,"getInitialMargin",[1]!obMake("","double",$B246),LIBORMarketModel!$J$15,[1]!obMake("","String","EUR"),[1]!obcall("SensitivityMode",$B$7&amp;"$SensitivityMode","valueOf",[1]!obMake("","String",E$37)),$B$27:$D$27),"getAverage")),"")</f>
        <v/>
      </c>
      <c r="F246" s="72" t="str">
        <f>IF(AND($C$30,$F$28&gt;=$B246),[1]!obget([1]!obcall("",[1]!obcall("",$C$23,"getInitialMargin",[1]!obMake("","double",$B246),LIBORMarketModel!$J$15,[1]!obMake("","String","EUR"),[1]!obcall("SensitivityMode",$B$7&amp;"$SensitivityMode","valueOf",[1]!obMake("","String",F$37)),$B$27:$D$27),"getAverage")),"")</f>
        <v/>
      </c>
      <c r="G246" s="74" t="str">
        <f>IF($C$32,[1]!obget([1]!obcall("",$C246,"getQuantile",[1]!obMake("","double",G$37))),"")</f>
        <v/>
      </c>
      <c r="H246" s="74" t="str">
        <f>IF($C$32,[1]!obget([1]!obcall("",$C246,"getQuantile",[1]!obMake("","double",H$37))),"")</f>
        <v/>
      </c>
      <c r="I246" s="74" t="str">
        <f>IF($C$32,[1]!obget([1]!obcall("",$C246,"get",[1]!obMake("","int",COLUMN()))),"")</f>
        <v/>
      </c>
      <c r="J246" s="61" t="str">
        <f>IF($C$32,[1]!obget([1]!obcall("",$C246,"get",[1]!obMake("","int",COLUMN()))),"")</f>
        <v/>
      </c>
      <c r="K246" s="61" t="str">
        <f>IF($C$32,[1]!obget([1]!obcall("",$C246,"get",[1]!obMake("","int",COLUMN()))),"")</f>
        <v/>
      </c>
      <c r="L246" s="61" t="str">
        <f>IF($C$32,[1]!obget([1]!obcall("",$C246,"get",[1]!obMake("","int",COLUMN()))),"")</f>
        <v/>
      </c>
      <c r="M246" s="61" t="str">
        <f>IF($C$32,[1]!obget([1]!obcall("",$C246,"get",[1]!obMake("","int",COLUMN()))),"")</f>
        <v/>
      </c>
      <c r="N246" s="61" t="str">
        <f>IF($C$32,[1]!obget([1]!obcall("",$C246,"get",[1]!obMake("","int",COLUMN()))),"")</f>
        <v/>
      </c>
      <c r="O246" s="61" t="str">
        <f>IF($C$32,[1]!obget([1]!obcall("",$C246,"get",[1]!obMake("","int",COLUMN()))),"")</f>
        <v/>
      </c>
      <c r="P246" s="61" t="str">
        <f>IF($C$32,[1]!obget([1]!obcall("",$C246,"get",[1]!obMake("","int",COLUMN()))),"")</f>
        <v/>
      </c>
      <c r="Q246" s="61" t="str">
        <f>IF($C$32,[1]!obget([1]!obcall("",$C246,"get",[1]!obMake("","int",COLUMN()))),"")</f>
        <v/>
      </c>
      <c r="R246" s="61" t="str">
        <f>IF($C$32,[1]!obget([1]!obcall("",$C246,"get",[1]!obMake("","int",COLUMN()))),"")</f>
        <v/>
      </c>
      <c r="S246" s="61" t="str">
        <f>IF($C$32,[1]!obget([1]!obcall("",$C246,"get",[1]!obMake("","int",COLUMN()))),"")</f>
        <v/>
      </c>
      <c r="T246" s="50"/>
      <c r="U246" s="50"/>
      <c r="V246" s="50"/>
      <c r="W246" s="50"/>
      <c r="X246" s="50"/>
      <c r="AH246" s="36"/>
      <c r="AI246" s="36"/>
      <c r="IW246" s="50"/>
      <c r="IX246" s="50"/>
    </row>
    <row r="247" spans="1:258" ht="11.85" customHeight="1" x14ac:dyDescent="0.3">
      <c r="A247" s="50" t="str">
        <f t="shared" si="9"/>
        <v/>
      </c>
      <c r="B247" s="50" t="str">
        <f t="shared" si="10"/>
        <v/>
      </c>
      <c r="C247" s="50" t="str">
        <f>IF($C$32,[1]!obMake("RVSwaption"&amp;ROW(),obLibs&amp;"net.finmath.montecarlo.RandomVariable",[1]!obcall("",$C$23,"getInitialMargin",[1]!obMake("","double",$B247),LIBORMarketModel!$J$15,[1]!obMake("","String","EUR"),[1]!obcall("SensitivityMode",$B$7&amp;"$SensitivityMode","valueOf",[1]!obMake("","String",$D$37)),$B$27:$D$27)),"")</f>
        <v/>
      </c>
      <c r="D247" s="94" t="str">
        <f>IF($C$32,[1]!obget([1]!obcall("",$C247,"getAverage")),"")</f>
        <v/>
      </c>
      <c r="E247" s="72" t="str">
        <f>IF(AND($C$31,$F$28&gt;=$B247),[1]!obget([1]!obcall("",[1]!obcall("",$C$23,"getInitialMargin",[1]!obMake("","double",$B247),LIBORMarketModel!$J$15,[1]!obMake("","String","EUR"),[1]!obcall("SensitivityMode",$B$7&amp;"$SensitivityMode","valueOf",[1]!obMake("","String",E$37)),$B$27:$D$27),"getAverage")),"")</f>
        <v/>
      </c>
      <c r="F247" s="72" t="str">
        <f>IF(AND($C$30,$F$28&gt;=$B247),[1]!obget([1]!obcall("",[1]!obcall("",$C$23,"getInitialMargin",[1]!obMake("","double",$B247),LIBORMarketModel!$J$15,[1]!obMake("","String","EUR"),[1]!obcall("SensitivityMode",$B$7&amp;"$SensitivityMode","valueOf",[1]!obMake("","String",F$37)),$B$27:$D$27),"getAverage")),"")</f>
        <v/>
      </c>
      <c r="G247" s="74" t="str">
        <f>IF($C$32,[1]!obget([1]!obcall("",$C247,"getQuantile",[1]!obMake("","double",G$37))),"")</f>
        <v/>
      </c>
      <c r="H247" s="74" t="str">
        <f>IF($C$32,[1]!obget([1]!obcall("",$C247,"getQuantile",[1]!obMake("","double",H$37))),"")</f>
        <v/>
      </c>
      <c r="I247" s="74" t="str">
        <f>IF($C$32,[1]!obget([1]!obcall("",$C247,"get",[1]!obMake("","int",COLUMN()))),"")</f>
        <v/>
      </c>
      <c r="J247" s="61" t="str">
        <f>IF($C$32,[1]!obget([1]!obcall("",$C247,"get",[1]!obMake("","int",COLUMN()))),"")</f>
        <v/>
      </c>
      <c r="K247" s="61" t="str">
        <f>IF($C$32,[1]!obget([1]!obcall("",$C247,"get",[1]!obMake("","int",COLUMN()))),"")</f>
        <v/>
      </c>
      <c r="L247" s="61" t="str">
        <f>IF($C$32,[1]!obget([1]!obcall("",$C247,"get",[1]!obMake("","int",COLUMN()))),"")</f>
        <v/>
      </c>
      <c r="M247" s="61" t="str">
        <f>IF($C$32,[1]!obget([1]!obcall("",$C247,"get",[1]!obMake("","int",COLUMN()))),"")</f>
        <v/>
      </c>
      <c r="N247" s="61" t="str">
        <f>IF($C$32,[1]!obget([1]!obcall("",$C247,"get",[1]!obMake("","int",COLUMN()))),"")</f>
        <v/>
      </c>
      <c r="O247" s="61" t="str">
        <f>IF($C$32,[1]!obget([1]!obcall("",$C247,"get",[1]!obMake("","int",COLUMN()))),"")</f>
        <v/>
      </c>
      <c r="P247" s="61" t="str">
        <f>IF($C$32,[1]!obget([1]!obcall("",$C247,"get",[1]!obMake("","int",COLUMN()))),"")</f>
        <v/>
      </c>
      <c r="Q247" s="61" t="str">
        <f>IF($C$32,[1]!obget([1]!obcall("",$C247,"get",[1]!obMake("","int",COLUMN()))),"")</f>
        <v/>
      </c>
      <c r="R247" s="61" t="str">
        <f>IF($C$32,[1]!obget([1]!obcall("",$C247,"get",[1]!obMake("","int",COLUMN()))),"")</f>
        <v/>
      </c>
      <c r="S247" s="61" t="str">
        <f>IF($C$32,[1]!obget([1]!obcall("",$C247,"get",[1]!obMake("","int",COLUMN()))),"")</f>
        <v/>
      </c>
      <c r="T247" s="50"/>
      <c r="U247" s="50"/>
      <c r="V247" s="50"/>
      <c r="W247" s="50"/>
      <c r="X247" s="50"/>
      <c r="AH247" s="36"/>
      <c r="AI247" s="36"/>
      <c r="IW247" s="50"/>
      <c r="IX247" s="50"/>
    </row>
    <row r="248" spans="1:258" ht="11.85" customHeight="1" x14ac:dyDescent="0.3">
      <c r="A248" s="50" t="str">
        <f t="shared" si="9"/>
        <v/>
      </c>
      <c r="D248" s="94"/>
      <c r="E248" s="72"/>
      <c r="F248" s="72"/>
      <c r="G248" s="74"/>
      <c r="H248" s="74"/>
      <c r="I248" s="74"/>
      <c r="J248" s="61"/>
      <c r="K248" s="61"/>
      <c r="L248" s="61"/>
      <c r="M248" s="61"/>
      <c r="N248" s="61"/>
      <c r="O248" s="61"/>
      <c r="P248" s="61"/>
      <c r="Q248" s="61"/>
      <c r="R248" s="61"/>
      <c r="S248" s="61" t="str">
        <f>IF($C$32,[1]!obget([1]!obcall("",$C248,"get",[1]!obMake("","int",COLUMN()))),"")</f>
        <v/>
      </c>
      <c r="T248" s="50"/>
      <c r="U248" s="50"/>
      <c r="V248" s="50"/>
      <c r="W248" s="50"/>
      <c r="X248" s="50"/>
      <c r="AH248" s="36"/>
      <c r="AI248" s="36"/>
      <c r="IW248" s="50"/>
      <c r="IX248" s="50"/>
    </row>
    <row r="249" spans="1:258" ht="11.85" customHeight="1" x14ac:dyDescent="0.3">
      <c r="A249" s="50" t="str">
        <f t="shared" si="9"/>
        <v/>
      </c>
      <c r="D249" s="94"/>
      <c r="E249" s="72"/>
      <c r="F249" s="72"/>
      <c r="G249" s="74"/>
      <c r="H249" s="74"/>
      <c r="I249" s="74"/>
      <c r="J249" s="61"/>
      <c r="K249" s="61"/>
      <c r="L249" s="61"/>
      <c r="M249" s="61"/>
      <c r="N249" s="61"/>
      <c r="O249" s="61"/>
      <c r="P249" s="61"/>
      <c r="Q249" s="61"/>
      <c r="R249" s="61"/>
      <c r="S249" s="61" t="str">
        <f>IF($C$32,[1]!obget([1]!obcall("",$C249,"get",[1]!obMake("","int",COLUMN()))),"")</f>
        <v/>
      </c>
      <c r="T249" s="50"/>
      <c r="U249" s="50"/>
      <c r="V249" s="50"/>
      <c r="W249" s="50"/>
      <c r="X249" s="50"/>
      <c r="AH249" s="36"/>
      <c r="AI249" s="36"/>
      <c r="IW249" s="50"/>
      <c r="IX249" s="50"/>
    </row>
    <row r="250" spans="1:258" ht="11.85" customHeight="1" x14ac:dyDescent="0.3">
      <c r="A250" s="50" t="str">
        <f t="shared" si="9"/>
        <v/>
      </c>
      <c r="D250" s="94"/>
      <c r="E250" s="72"/>
      <c r="F250" s="72"/>
      <c r="G250" s="74"/>
      <c r="H250" s="74"/>
      <c r="I250" s="74"/>
      <c r="J250" s="61"/>
      <c r="K250" s="61"/>
      <c r="L250" s="61"/>
      <c r="M250" s="61"/>
      <c r="N250" s="61"/>
      <c r="O250" s="61"/>
      <c r="P250" s="61"/>
      <c r="Q250" s="61"/>
      <c r="R250" s="61"/>
      <c r="S250" s="61" t="str">
        <f>IF($C$32,[1]!obget([1]!obcall("",$C250,"get",[1]!obMake("","int",COLUMN()))),"")</f>
        <v/>
      </c>
      <c r="T250" s="50"/>
      <c r="U250" s="50"/>
      <c r="V250" s="50"/>
      <c r="W250" s="50"/>
      <c r="X250" s="50"/>
      <c r="AH250" s="36"/>
      <c r="AI250" s="36"/>
      <c r="IW250" s="50"/>
      <c r="IX250" s="50"/>
    </row>
    <row r="251" spans="1:258" ht="11.85" customHeight="1" x14ac:dyDescent="0.3">
      <c r="A251" s="50" t="str">
        <f t="shared" si="9"/>
        <v/>
      </c>
      <c r="D251" s="94"/>
      <c r="E251" s="72"/>
      <c r="F251" s="72"/>
      <c r="G251" s="74"/>
      <c r="H251" s="74"/>
      <c r="I251" s="74"/>
      <c r="J251" s="61"/>
      <c r="K251" s="61"/>
      <c r="L251" s="61"/>
      <c r="M251" s="61"/>
      <c r="N251" s="61"/>
      <c r="O251" s="61"/>
      <c r="P251" s="61"/>
      <c r="Q251" s="61"/>
      <c r="R251" s="61"/>
      <c r="S251" s="61" t="str">
        <f>IF($C$32,[1]!obget([1]!obcall("",$C251,"get",[1]!obMake("","int",COLUMN()))),"")</f>
        <v/>
      </c>
      <c r="T251" s="50"/>
      <c r="U251" s="50"/>
      <c r="V251" s="50"/>
      <c r="W251" s="50"/>
      <c r="X251" s="50"/>
      <c r="AH251" s="36"/>
      <c r="AI251" s="36"/>
      <c r="IW251" s="50"/>
      <c r="IX251" s="50"/>
    </row>
    <row r="252" spans="1:258" ht="11.85" customHeight="1" x14ac:dyDescent="0.3">
      <c r="A252" s="50" t="str">
        <f t="shared" si="9"/>
        <v/>
      </c>
      <c r="D252" s="94"/>
      <c r="E252" s="72"/>
      <c r="F252" s="72"/>
      <c r="G252" s="74"/>
      <c r="H252" s="74"/>
      <c r="I252" s="74"/>
      <c r="J252" s="61"/>
      <c r="K252" s="61"/>
      <c r="L252" s="61"/>
      <c r="M252" s="61"/>
      <c r="N252" s="61"/>
      <c r="O252" s="61"/>
      <c r="P252" s="61"/>
      <c r="Q252" s="61"/>
      <c r="R252" s="61"/>
      <c r="S252" s="61" t="str">
        <f>IF($C$32,[1]!obget([1]!obcall("",$C252,"get",[1]!obMake("","int",COLUMN()))),"")</f>
        <v/>
      </c>
      <c r="T252" s="50"/>
      <c r="U252" s="50"/>
      <c r="V252" s="50"/>
      <c r="W252" s="50"/>
      <c r="X252" s="50"/>
      <c r="AH252" s="36"/>
      <c r="AI252" s="36"/>
      <c r="IW252" s="50"/>
      <c r="IX252" s="50"/>
    </row>
    <row r="253" spans="1:258" ht="11.85" customHeight="1" x14ac:dyDescent="0.3">
      <c r="A253" s="50" t="str">
        <f t="shared" si="9"/>
        <v/>
      </c>
      <c r="D253" s="94"/>
      <c r="E253" s="72"/>
      <c r="F253" s="72"/>
      <c r="G253" s="74"/>
      <c r="H253" s="74"/>
      <c r="I253" s="74"/>
      <c r="J253" s="61"/>
      <c r="K253" s="61"/>
      <c r="L253" s="61"/>
      <c r="M253" s="61"/>
      <c r="N253" s="61"/>
      <c r="O253" s="61"/>
      <c r="P253" s="61"/>
      <c r="Q253" s="61"/>
      <c r="R253" s="61"/>
      <c r="S253" s="61" t="str">
        <f>IF($C$32,[1]!obget([1]!obcall("",$C253,"get",[1]!obMake("","int",COLUMN()))),"")</f>
        <v/>
      </c>
      <c r="T253" s="50"/>
      <c r="U253" s="50"/>
      <c r="V253" s="50"/>
      <c r="W253" s="50"/>
      <c r="X253" s="50"/>
      <c r="AH253" s="36"/>
      <c r="AI253" s="36"/>
      <c r="IW253" s="50"/>
      <c r="IX253" s="50"/>
    </row>
    <row r="254" spans="1:258" ht="11.85" customHeight="1" x14ac:dyDescent="0.3">
      <c r="A254" s="50" t="str">
        <f t="shared" si="9"/>
        <v/>
      </c>
      <c r="D254" s="94"/>
      <c r="E254" s="72"/>
      <c r="F254" s="72"/>
      <c r="G254" s="74"/>
      <c r="H254" s="74"/>
      <c r="I254" s="74"/>
      <c r="J254" s="61"/>
      <c r="K254" s="61"/>
      <c r="L254" s="61"/>
      <c r="M254" s="61"/>
      <c r="N254" s="61"/>
      <c r="O254" s="61"/>
      <c r="P254" s="61"/>
      <c r="Q254" s="61"/>
      <c r="R254" s="61"/>
      <c r="S254" s="61" t="str">
        <f>IF($C$32,[1]!obget([1]!obcall("",$C254,"get",[1]!obMake("","int",COLUMN()))),"")</f>
        <v/>
      </c>
      <c r="T254" s="50"/>
      <c r="U254" s="50"/>
      <c r="V254" s="50"/>
      <c r="W254" s="50"/>
      <c r="X254" s="50"/>
      <c r="AH254" s="36"/>
      <c r="AI254" s="36"/>
      <c r="IW254" s="50"/>
      <c r="IX254" s="50"/>
    </row>
    <row r="255" spans="1:258" ht="11.85" customHeight="1" x14ac:dyDescent="0.3">
      <c r="A255" s="50" t="str">
        <f t="shared" si="9"/>
        <v/>
      </c>
      <c r="D255" s="94"/>
      <c r="E255" s="72"/>
      <c r="F255" s="72"/>
      <c r="G255" s="74"/>
      <c r="H255" s="74"/>
      <c r="I255" s="74"/>
      <c r="J255" s="61"/>
      <c r="K255" s="61"/>
      <c r="L255" s="61"/>
      <c r="M255" s="61"/>
      <c r="N255" s="61"/>
      <c r="O255" s="61"/>
      <c r="P255" s="61"/>
      <c r="Q255" s="61"/>
      <c r="R255" s="61"/>
      <c r="S255" s="61" t="str">
        <f>IF($C$32,[1]!obget([1]!obcall("",$C255,"get",[1]!obMake("","int",COLUMN()))),"")</f>
        <v/>
      </c>
      <c r="T255" s="50"/>
      <c r="U255" s="50"/>
      <c r="V255" s="50"/>
      <c r="W255" s="50"/>
      <c r="X255" s="50"/>
      <c r="AH255" s="36"/>
      <c r="AI255" s="36"/>
      <c r="IW255" s="50"/>
      <c r="IX255" s="50"/>
    </row>
    <row r="256" spans="1:258" ht="11.85" customHeight="1" x14ac:dyDescent="0.3">
      <c r="A256" s="50" t="str">
        <f t="shared" si="9"/>
        <v/>
      </c>
      <c r="D256" s="94"/>
      <c r="E256" s="72"/>
      <c r="F256" s="72"/>
      <c r="G256" s="74"/>
      <c r="H256" s="74"/>
      <c r="I256" s="74"/>
      <c r="J256" s="61"/>
      <c r="K256" s="61"/>
      <c r="L256" s="61"/>
      <c r="M256" s="61"/>
      <c r="N256" s="61"/>
      <c r="O256" s="61"/>
      <c r="P256" s="61"/>
      <c r="Q256" s="61"/>
      <c r="R256" s="61"/>
      <c r="S256" s="61" t="str">
        <f>IF($C$32,[1]!obget([1]!obcall("",$C256,"get",[1]!obMake("","int",COLUMN()))),"")</f>
        <v/>
      </c>
      <c r="T256" s="50"/>
      <c r="U256" s="50"/>
      <c r="V256" s="50"/>
      <c r="W256" s="50"/>
      <c r="X256" s="50"/>
      <c r="AH256" s="36"/>
      <c r="AI256" s="36"/>
      <c r="IW256" s="50"/>
      <c r="IX256" s="50"/>
    </row>
    <row r="257" spans="1:258" ht="11.85" customHeight="1" x14ac:dyDescent="0.3">
      <c r="A257" s="50" t="str">
        <f t="shared" si="9"/>
        <v/>
      </c>
      <c r="D257" s="94"/>
      <c r="E257" s="72"/>
      <c r="F257" s="72"/>
      <c r="G257" s="74"/>
      <c r="H257" s="74"/>
      <c r="I257" s="74"/>
      <c r="J257" s="61"/>
      <c r="K257" s="61"/>
      <c r="L257" s="61"/>
      <c r="M257" s="61"/>
      <c r="N257" s="61"/>
      <c r="O257" s="61"/>
      <c r="P257" s="61"/>
      <c r="Q257" s="61"/>
      <c r="R257" s="61"/>
      <c r="S257" s="61" t="str">
        <f>IF($C$32,[1]!obget([1]!obcall("",$C257,"get",[1]!obMake("","int",COLUMN()))),"")</f>
        <v/>
      </c>
      <c r="T257" s="50"/>
      <c r="U257" s="50"/>
      <c r="V257" s="50"/>
      <c r="W257" s="50"/>
      <c r="X257" s="50"/>
      <c r="AH257" s="36"/>
      <c r="AI257" s="36"/>
      <c r="IW257" s="50"/>
      <c r="IX257" s="50"/>
    </row>
    <row r="258" spans="1:258" ht="11.85" customHeight="1" x14ac:dyDescent="0.3">
      <c r="A258" s="50" t="str">
        <f t="shared" si="9"/>
        <v/>
      </c>
      <c r="D258" s="94"/>
      <c r="E258" s="72"/>
      <c r="F258" s="72"/>
      <c r="G258" s="74"/>
      <c r="H258" s="74"/>
      <c r="I258" s="74"/>
      <c r="J258" s="61"/>
      <c r="K258" s="61"/>
      <c r="L258" s="61"/>
      <c r="M258" s="61"/>
      <c r="N258" s="61"/>
      <c r="O258" s="61"/>
      <c r="P258" s="61"/>
      <c r="Q258" s="61"/>
      <c r="R258" s="61"/>
      <c r="S258" s="61" t="str">
        <f>IF($C$32,[1]!obget([1]!obcall("",$C258,"get",[1]!obMake("","int",COLUMN()))),"")</f>
        <v/>
      </c>
      <c r="T258" s="50"/>
      <c r="U258" s="50"/>
      <c r="V258" s="50"/>
      <c r="W258" s="50"/>
      <c r="X258" s="50"/>
      <c r="AH258" s="36"/>
      <c r="AI258" s="36"/>
      <c r="IW258" s="50"/>
      <c r="IX258" s="50"/>
    </row>
    <row r="259" spans="1:258" ht="11.85" customHeight="1" x14ac:dyDescent="0.3">
      <c r="A259" s="50" t="str">
        <f t="shared" si="9"/>
        <v/>
      </c>
      <c r="D259" s="94"/>
      <c r="E259" s="72"/>
      <c r="F259" s="72"/>
      <c r="G259" s="74"/>
      <c r="H259" s="74"/>
      <c r="I259" s="74"/>
      <c r="J259" s="61"/>
      <c r="K259" s="61"/>
      <c r="L259" s="61"/>
      <c r="M259" s="61"/>
      <c r="N259" s="61"/>
      <c r="O259" s="61"/>
      <c r="P259" s="61"/>
      <c r="Q259" s="61"/>
      <c r="R259" s="61"/>
      <c r="S259" s="61" t="str">
        <f>IF($C$32,[1]!obget([1]!obcall("",$C259,"get",[1]!obMake("","int",COLUMN()))),"")</f>
        <v/>
      </c>
      <c r="T259" s="50"/>
      <c r="U259" s="50"/>
      <c r="V259" s="50"/>
      <c r="W259" s="50"/>
      <c r="X259" s="50"/>
      <c r="AH259" s="36"/>
      <c r="AI259" s="36"/>
      <c r="IW259" s="50"/>
      <c r="IX259" s="50"/>
    </row>
    <row r="260" spans="1:258" ht="11.85" customHeight="1" x14ac:dyDescent="0.3">
      <c r="A260" s="50" t="str">
        <f t="shared" si="9"/>
        <v/>
      </c>
      <c r="D260" s="94"/>
      <c r="E260" s="72"/>
      <c r="F260" s="72"/>
      <c r="G260" s="74"/>
      <c r="H260" s="74"/>
      <c r="I260" s="74"/>
      <c r="J260" s="61"/>
      <c r="K260" s="61"/>
      <c r="L260" s="61"/>
      <c r="M260" s="61"/>
      <c r="N260" s="61"/>
      <c r="O260" s="61"/>
      <c r="P260" s="61"/>
      <c r="Q260" s="61"/>
      <c r="R260" s="61"/>
      <c r="S260" s="61" t="str">
        <f>IF($C$32,[1]!obget([1]!obcall("",$C260,"get",[1]!obMake("","int",COLUMN()))),"")</f>
        <v/>
      </c>
      <c r="T260" s="50"/>
      <c r="U260" s="50"/>
      <c r="V260" s="50"/>
      <c r="W260" s="50"/>
      <c r="X260" s="50"/>
      <c r="AH260" s="36"/>
      <c r="AI260" s="36"/>
      <c r="IW260" s="50"/>
      <c r="IX260" s="50"/>
    </row>
    <row r="261" spans="1:258" ht="11.85" customHeight="1" x14ac:dyDescent="0.3">
      <c r="A261" s="50" t="str">
        <f t="shared" si="9"/>
        <v/>
      </c>
      <c r="D261" s="94"/>
      <c r="E261" s="72"/>
      <c r="F261" s="72"/>
      <c r="G261" s="74"/>
      <c r="H261" s="74"/>
      <c r="I261" s="74"/>
      <c r="J261" s="61"/>
      <c r="K261" s="61"/>
      <c r="L261" s="61"/>
      <c r="M261" s="61"/>
      <c r="N261" s="61"/>
      <c r="O261" s="61"/>
      <c r="P261" s="61"/>
      <c r="Q261" s="61"/>
      <c r="R261" s="61"/>
      <c r="S261" s="61" t="str">
        <f>IF($C$32,[1]!obget([1]!obcall("",$C261,"get",[1]!obMake("","int",COLUMN()))),"")</f>
        <v/>
      </c>
      <c r="T261" s="50"/>
      <c r="U261" s="50"/>
      <c r="V261" s="50"/>
      <c r="W261" s="50"/>
      <c r="X261" s="50"/>
      <c r="AH261" s="36"/>
      <c r="AI261" s="36"/>
      <c r="IW261" s="50"/>
      <c r="IX261" s="50"/>
    </row>
    <row r="262" spans="1:258" ht="11.85" customHeight="1" x14ac:dyDescent="0.3">
      <c r="A262" s="50" t="str">
        <f t="shared" si="9"/>
        <v/>
      </c>
      <c r="D262" s="94"/>
      <c r="E262" s="72"/>
      <c r="F262" s="72"/>
      <c r="G262" s="74"/>
      <c r="H262" s="74"/>
      <c r="I262" s="74"/>
      <c r="J262" s="61"/>
      <c r="K262" s="61"/>
      <c r="L262" s="61"/>
      <c r="M262" s="61"/>
      <c r="N262" s="61"/>
      <c r="O262" s="61"/>
      <c r="P262" s="61"/>
      <c r="Q262" s="61"/>
      <c r="R262" s="61"/>
      <c r="S262" s="61" t="str">
        <f>IF($C$32,[1]!obget([1]!obcall("",$C262,"get",[1]!obMake("","int",COLUMN()))),"")</f>
        <v/>
      </c>
      <c r="T262" s="50"/>
      <c r="U262" s="50"/>
      <c r="V262" s="50"/>
      <c r="W262" s="50"/>
      <c r="X262" s="50"/>
      <c r="AH262" s="36"/>
      <c r="AI262" s="36"/>
      <c r="IW262" s="50"/>
      <c r="IX262" s="50"/>
    </row>
    <row r="263" spans="1:258" ht="11.85" customHeight="1" x14ac:dyDescent="0.3">
      <c r="A263" s="50" t="str">
        <f t="shared" si="9"/>
        <v/>
      </c>
      <c r="D263" s="94"/>
      <c r="E263" s="72"/>
      <c r="F263" s="72"/>
      <c r="G263" s="74"/>
      <c r="H263" s="74"/>
      <c r="I263" s="74"/>
      <c r="J263" s="61"/>
      <c r="K263" s="61"/>
      <c r="L263" s="61"/>
      <c r="M263" s="61"/>
      <c r="N263" s="61"/>
      <c r="O263" s="61"/>
      <c r="P263" s="61"/>
      <c r="Q263" s="61"/>
      <c r="R263" s="61"/>
      <c r="S263" s="61" t="str">
        <f>IF($C$32,[1]!obget([1]!obcall("",$C263,"get",[1]!obMake("","int",COLUMN()))),"")</f>
        <v/>
      </c>
      <c r="T263" s="50"/>
      <c r="U263" s="50"/>
      <c r="V263" s="50"/>
      <c r="W263" s="50"/>
      <c r="X263" s="50"/>
      <c r="AH263" s="36"/>
      <c r="AI263" s="36"/>
      <c r="IW263" s="50"/>
      <c r="IX263" s="50"/>
    </row>
    <row r="264" spans="1:258" ht="11.85" customHeight="1" x14ac:dyDescent="0.3">
      <c r="A264" s="50" t="str">
        <f t="shared" si="9"/>
        <v/>
      </c>
      <c r="D264" s="94"/>
      <c r="E264" s="72"/>
      <c r="F264" s="72"/>
      <c r="G264" s="74"/>
      <c r="H264" s="74"/>
      <c r="I264" s="74"/>
      <c r="J264" s="61"/>
      <c r="K264" s="61"/>
      <c r="L264" s="61"/>
      <c r="M264" s="61"/>
      <c r="N264" s="61"/>
      <c r="O264" s="61"/>
      <c r="P264" s="61"/>
      <c r="Q264" s="61"/>
      <c r="R264" s="61"/>
      <c r="S264" s="61" t="str">
        <f>IF($C$32,[1]!obget([1]!obcall("",$C264,"get",[1]!obMake("","int",COLUMN()))),"")</f>
        <v/>
      </c>
      <c r="T264" s="50"/>
      <c r="U264" s="50"/>
      <c r="V264" s="50"/>
      <c r="W264" s="50"/>
      <c r="X264" s="50"/>
      <c r="AH264" s="36"/>
      <c r="AI264" s="36"/>
      <c r="IW264" s="50"/>
      <c r="IX264" s="50"/>
    </row>
    <row r="265" spans="1:258" ht="11.85" customHeight="1" x14ac:dyDescent="0.3">
      <c r="A265" s="50" t="str">
        <f t="shared" si="9"/>
        <v/>
      </c>
      <c r="D265" s="94"/>
      <c r="E265" s="72"/>
      <c r="F265" s="72"/>
      <c r="G265" s="74"/>
      <c r="H265" s="74"/>
      <c r="I265" s="74"/>
      <c r="J265" s="61"/>
      <c r="K265" s="61"/>
      <c r="L265" s="61"/>
      <c r="M265" s="61"/>
      <c r="N265" s="61"/>
      <c r="O265" s="61"/>
      <c r="P265" s="61"/>
      <c r="Q265" s="61"/>
      <c r="R265" s="61"/>
      <c r="S265" s="61" t="str">
        <f>IF($C$32,[1]!obget([1]!obcall("",$C265,"get",[1]!obMake("","int",COLUMN()))),"")</f>
        <v/>
      </c>
      <c r="T265" s="50"/>
      <c r="U265" s="50"/>
      <c r="V265" s="50"/>
      <c r="W265" s="50"/>
      <c r="X265" s="50"/>
      <c r="AH265" s="36"/>
      <c r="AI265" s="36"/>
      <c r="IW265" s="50"/>
      <c r="IX265" s="50"/>
    </row>
    <row r="266" spans="1:258" ht="11.85" customHeight="1" x14ac:dyDescent="0.3">
      <c r="A266" s="50" t="str">
        <f t="shared" si="9"/>
        <v/>
      </c>
      <c r="D266" s="94"/>
      <c r="E266" s="72"/>
      <c r="F266" s="72"/>
      <c r="G266" s="74"/>
      <c r="H266" s="74"/>
      <c r="I266" s="74"/>
      <c r="J266" s="61"/>
      <c r="K266" s="61"/>
      <c r="L266" s="61"/>
      <c r="M266" s="61"/>
      <c r="N266" s="61"/>
      <c r="O266" s="61"/>
      <c r="P266" s="61"/>
      <c r="Q266" s="61"/>
      <c r="R266" s="61"/>
      <c r="S266" s="61" t="str">
        <f>IF($C$32,[1]!obget([1]!obcall("",$C266,"get",[1]!obMake("","int",COLUMN()))),"")</f>
        <v/>
      </c>
      <c r="T266" s="50"/>
      <c r="U266" s="50"/>
      <c r="V266" s="50"/>
      <c r="W266" s="50"/>
      <c r="X266" s="50"/>
      <c r="AH266" s="36"/>
      <c r="AI266" s="36"/>
      <c r="IW266" s="50"/>
      <c r="IX266" s="50"/>
    </row>
    <row r="267" spans="1:258" ht="11.85" customHeight="1" x14ac:dyDescent="0.3">
      <c r="A267" s="50" t="str">
        <f t="shared" si="9"/>
        <v/>
      </c>
      <c r="D267" s="94"/>
      <c r="E267" s="72"/>
      <c r="F267" s="72"/>
      <c r="G267" s="74"/>
      <c r="H267" s="74"/>
      <c r="I267" s="74"/>
      <c r="J267" s="61"/>
      <c r="K267" s="61"/>
      <c r="L267" s="61"/>
      <c r="M267" s="61"/>
      <c r="N267" s="61"/>
      <c r="O267" s="61"/>
      <c r="P267" s="61"/>
      <c r="Q267" s="61"/>
      <c r="R267" s="61"/>
      <c r="S267" s="61" t="str">
        <f>IF($C$32,[1]!obget([1]!obcall("",$C267,"get",[1]!obMake("","int",COLUMN()))),"")</f>
        <v/>
      </c>
      <c r="T267" s="50"/>
      <c r="U267" s="50"/>
      <c r="V267" s="50"/>
      <c r="W267" s="50"/>
      <c r="X267" s="50"/>
      <c r="AH267" s="36"/>
      <c r="AI267" s="36"/>
      <c r="IW267" s="50"/>
      <c r="IX267" s="50"/>
    </row>
    <row r="268" spans="1:258" ht="11.85" customHeight="1" x14ac:dyDescent="0.3">
      <c r="A268" s="50" t="str">
        <f t="shared" si="9"/>
        <v/>
      </c>
      <c r="D268" s="94"/>
      <c r="E268" s="72"/>
      <c r="F268" s="72"/>
      <c r="G268" s="74"/>
      <c r="H268" s="74"/>
      <c r="I268" s="74"/>
      <c r="J268" s="61"/>
      <c r="K268" s="61"/>
      <c r="L268" s="61"/>
      <c r="M268" s="61"/>
      <c r="N268" s="61"/>
      <c r="O268" s="61"/>
      <c r="P268" s="61"/>
      <c r="Q268" s="61"/>
      <c r="R268" s="61"/>
      <c r="S268" s="61" t="str">
        <f>IF($C$32,[1]!obget([1]!obcall("",$C268,"get",[1]!obMake("","int",COLUMN()))),"")</f>
        <v/>
      </c>
      <c r="T268" s="50"/>
      <c r="U268" s="50"/>
      <c r="V268" s="50"/>
      <c r="W268" s="50"/>
      <c r="X268" s="50"/>
      <c r="AH268" s="36"/>
      <c r="AI268" s="36"/>
      <c r="IW268" s="50"/>
      <c r="IX268" s="50"/>
    </row>
    <row r="269" spans="1:258" ht="11.85" customHeight="1" x14ac:dyDescent="0.3">
      <c r="A269" s="50" t="str">
        <f t="shared" si="9"/>
        <v/>
      </c>
      <c r="D269" s="94"/>
      <c r="E269" s="72"/>
      <c r="F269" s="72"/>
      <c r="G269" s="74"/>
      <c r="H269" s="74"/>
      <c r="I269" s="74"/>
      <c r="J269" s="61"/>
      <c r="K269" s="61"/>
      <c r="L269" s="61"/>
      <c r="M269" s="61"/>
      <c r="N269" s="61"/>
      <c r="O269" s="61"/>
      <c r="P269" s="61"/>
      <c r="Q269" s="61"/>
      <c r="R269" s="61"/>
      <c r="S269" s="61" t="str">
        <f>IF($C$32,[1]!obget([1]!obcall("",$C269,"get",[1]!obMake("","int",COLUMN()))),"")</f>
        <v/>
      </c>
      <c r="T269" s="50"/>
      <c r="U269" s="50"/>
      <c r="V269" s="50"/>
      <c r="W269" s="50"/>
      <c r="X269" s="50"/>
      <c r="AH269" s="36"/>
      <c r="AI269" s="36"/>
      <c r="IW269" s="50"/>
      <c r="IX269" s="50"/>
    </row>
    <row r="270" spans="1:258" ht="11.85" customHeight="1" x14ac:dyDescent="0.3">
      <c r="A270" s="50" t="str">
        <f t="shared" si="9"/>
        <v/>
      </c>
      <c r="D270" s="94"/>
      <c r="E270" s="72"/>
      <c r="F270" s="72"/>
      <c r="G270" s="74"/>
      <c r="H270" s="74"/>
      <c r="I270" s="74"/>
      <c r="J270" s="61"/>
      <c r="K270" s="61"/>
      <c r="L270" s="61"/>
      <c r="M270" s="61"/>
      <c r="N270" s="61"/>
      <c r="O270" s="61"/>
      <c r="P270" s="61"/>
      <c r="Q270" s="61"/>
      <c r="R270" s="61"/>
      <c r="S270" s="61" t="str">
        <f>IF($C$32,[1]!obget([1]!obcall("",$C270,"get",[1]!obMake("","int",COLUMN()))),"")</f>
        <v/>
      </c>
      <c r="T270" s="50"/>
      <c r="U270" s="50"/>
      <c r="V270" s="50"/>
      <c r="W270" s="50"/>
      <c r="X270" s="50"/>
      <c r="AH270" s="36"/>
      <c r="AI270" s="36"/>
      <c r="IW270" s="50"/>
      <c r="IX270" s="50"/>
    </row>
    <row r="271" spans="1:258" ht="11.85" customHeight="1" x14ac:dyDescent="0.3">
      <c r="A271" s="50" t="str">
        <f t="shared" si="9"/>
        <v/>
      </c>
      <c r="D271" s="94"/>
      <c r="E271" s="72"/>
      <c r="F271" s="72"/>
      <c r="G271" s="74"/>
      <c r="H271" s="74"/>
      <c r="I271" s="74"/>
      <c r="J271" s="61"/>
      <c r="K271" s="61"/>
      <c r="L271" s="61"/>
      <c r="M271" s="61"/>
      <c r="N271" s="61"/>
      <c r="O271" s="61"/>
      <c r="P271" s="61"/>
      <c r="Q271" s="61"/>
      <c r="R271" s="61"/>
      <c r="S271" s="61" t="str">
        <f>IF($C$32,[1]!obget([1]!obcall("",$C271,"get",[1]!obMake("","int",COLUMN()))),"")</f>
        <v/>
      </c>
      <c r="T271" s="50"/>
      <c r="U271" s="50"/>
      <c r="V271" s="50"/>
      <c r="W271" s="50"/>
      <c r="X271" s="50"/>
      <c r="AH271" s="36"/>
      <c r="AI271" s="36"/>
      <c r="IW271" s="50"/>
      <c r="IX271" s="50"/>
    </row>
    <row r="272" spans="1:258" ht="11.85" customHeight="1" x14ac:dyDescent="0.3">
      <c r="A272" s="50" t="str">
        <f t="shared" si="9"/>
        <v/>
      </c>
      <c r="D272" s="94"/>
      <c r="E272" s="72"/>
      <c r="F272" s="72"/>
      <c r="G272" s="74"/>
      <c r="H272" s="74"/>
      <c r="I272" s="74"/>
      <c r="J272" s="61"/>
      <c r="K272" s="61"/>
      <c r="L272" s="61"/>
      <c r="M272" s="61"/>
      <c r="N272" s="61"/>
      <c r="O272" s="61"/>
      <c r="P272" s="61"/>
      <c r="Q272" s="61"/>
      <c r="R272" s="61"/>
      <c r="S272" s="61" t="str">
        <f>IF($C$32,[1]!obget([1]!obcall("",$C272,"get",[1]!obMake("","int",COLUMN()))),"")</f>
        <v/>
      </c>
      <c r="T272" s="50"/>
      <c r="U272" s="50"/>
      <c r="V272" s="50"/>
      <c r="W272" s="50"/>
      <c r="X272" s="50"/>
      <c r="AH272" s="36"/>
      <c r="AI272" s="36"/>
      <c r="IW272" s="50"/>
      <c r="IX272" s="50"/>
    </row>
    <row r="273" spans="1:258" ht="11.85" customHeight="1" x14ac:dyDescent="0.3">
      <c r="A273" s="50" t="str">
        <f t="shared" si="9"/>
        <v/>
      </c>
      <c r="D273" s="94"/>
      <c r="E273" s="72"/>
      <c r="F273" s="72"/>
      <c r="G273" s="74"/>
      <c r="H273" s="74"/>
      <c r="I273" s="74"/>
      <c r="J273" s="61"/>
      <c r="K273" s="61"/>
      <c r="L273" s="61"/>
      <c r="M273" s="61"/>
      <c r="N273" s="61"/>
      <c r="O273" s="61"/>
      <c r="P273" s="61"/>
      <c r="Q273" s="61"/>
      <c r="R273" s="61"/>
      <c r="S273" s="61" t="str">
        <f>IF($C$32,[1]!obget([1]!obcall("",$C273,"get",[1]!obMake("","int",COLUMN()))),"")</f>
        <v/>
      </c>
      <c r="T273" s="50"/>
      <c r="U273" s="50"/>
      <c r="V273" s="50"/>
      <c r="W273" s="50"/>
      <c r="X273" s="50"/>
      <c r="AH273" s="36"/>
      <c r="AI273" s="36"/>
      <c r="IW273" s="50"/>
      <c r="IX273" s="50"/>
    </row>
    <row r="274" spans="1:258" ht="11.85" customHeight="1" x14ac:dyDescent="0.3">
      <c r="A274" s="50" t="str">
        <f t="shared" si="9"/>
        <v/>
      </c>
      <c r="D274" s="94"/>
      <c r="E274" s="72"/>
      <c r="F274" s="72"/>
      <c r="G274" s="74"/>
      <c r="H274" s="74"/>
      <c r="I274" s="74"/>
      <c r="J274" s="61"/>
      <c r="K274" s="61"/>
      <c r="L274" s="61"/>
      <c r="M274" s="61"/>
      <c r="N274" s="61"/>
      <c r="O274" s="61"/>
      <c r="P274" s="61"/>
      <c r="Q274" s="61"/>
      <c r="R274" s="61"/>
      <c r="S274" s="61" t="str">
        <f>IF($C$32,[1]!obget([1]!obcall("",$C274,"get",[1]!obMake("","int",COLUMN()))),"")</f>
        <v/>
      </c>
      <c r="T274" s="50"/>
      <c r="U274" s="50"/>
      <c r="V274" s="50"/>
      <c r="W274" s="50"/>
      <c r="X274" s="50"/>
      <c r="AH274" s="36"/>
      <c r="AI274" s="36"/>
      <c r="IW274" s="50"/>
      <c r="IX274" s="50"/>
    </row>
    <row r="275" spans="1:258" ht="11.85" customHeight="1" x14ac:dyDescent="0.3">
      <c r="A275" s="50" t="str">
        <f t="shared" si="9"/>
        <v/>
      </c>
      <c r="D275" s="94"/>
      <c r="E275" s="72"/>
      <c r="F275" s="72"/>
      <c r="G275" s="74"/>
      <c r="H275" s="74"/>
      <c r="I275" s="74"/>
      <c r="J275" s="61"/>
      <c r="K275" s="61"/>
      <c r="L275" s="61"/>
      <c r="M275" s="61"/>
      <c r="N275" s="61"/>
      <c r="O275" s="61"/>
      <c r="P275" s="61"/>
      <c r="Q275" s="61"/>
      <c r="R275" s="61"/>
      <c r="S275" s="61" t="str">
        <f>IF($C$32,[1]!obget([1]!obcall("",$C275,"get",[1]!obMake("","int",COLUMN()))),"")</f>
        <v/>
      </c>
      <c r="T275" s="50"/>
      <c r="U275" s="50"/>
      <c r="V275" s="50"/>
      <c r="W275" s="50"/>
      <c r="X275" s="50"/>
      <c r="AH275" s="36"/>
      <c r="AI275" s="36"/>
      <c r="IW275" s="50"/>
      <c r="IX275" s="50"/>
    </row>
    <row r="276" spans="1:258" ht="11.85" customHeight="1" x14ac:dyDescent="0.3">
      <c r="A276" s="50" t="str">
        <f t="shared" si="9"/>
        <v/>
      </c>
      <c r="D276" s="94"/>
      <c r="E276" s="72"/>
      <c r="F276" s="72"/>
      <c r="G276" s="74"/>
      <c r="H276" s="74"/>
      <c r="I276" s="74"/>
      <c r="J276" s="61"/>
      <c r="K276" s="61"/>
      <c r="L276" s="61"/>
      <c r="M276" s="61"/>
      <c r="N276" s="61"/>
      <c r="O276" s="61"/>
      <c r="P276" s="61"/>
      <c r="Q276" s="61"/>
      <c r="R276" s="61"/>
      <c r="S276" s="61" t="str">
        <f>IF($C$32,[1]!obget([1]!obcall("",$C276,"get",[1]!obMake("","int",COLUMN()))),"")</f>
        <v/>
      </c>
      <c r="T276" s="50"/>
      <c r="U276" s="50"/>
      <c r="V276" s="50"/>
      <c r="W276" s="50"/>
      <c r="X276" s="50"/>
      <c r="AH276" s="36"/>
      <c r="AI276" s="36"/>
      <c r="IW276" s="50"/>
      <c r="IX276" s="50"/>
    </row>
    <row r="277" spans="1:258" ht="11.85" customHeight="1" x14ac:dyDescent="0.3">
      <c r="A277" s="50" t="str">
        <f t="shared" si="9"/>
        <v/>
      </c>
      <c r="D277" s="94"/>
      <c r="E277" s="72"/>
      <c r="F277" s="72"/>
      <c r="G277" s="74"/>
      <c r="H277" s="74"/>
      <c r="I277" s="74"/>
      <c r="J277" s="61"/>
      <c r="K277" s="61"/>
      <c r="L277" s="61"/>
      <c r="M277" s="61"/>
      <c r="N277" s="61"/>
      <c r="O277" s="61"/>
      <c r="P277" s="61"/>
      <c r="Q277" s="61"/>
      <c r="R277" s="61"/>
      <c r="S277" s="61" t="str">
        <f>IF($C$32,[1]!obget([1]!obcall("",$C277,"get",[1]!obMake("","int",COLUMN()))),"")</f>
        <v/>
      </c>
      <c r="T277" s="50"/>
      <c r="U277" s="50"/>
      <c r="V277" s="50"/>
      <c r="W277" s="50"/>
      <c r="X277" s="50"/>
      <c r="AH277" s="36"/>
      <c r="AI277" s="36"/>
      <c r="IW277" s="50"/>
      <c r="IX277" s="50"/>
    </row>
    <row r="278" spans="1:258" ht="11.85" customHeight="1" x14ac:dyDescent="0.3">
      <c r="A278" s="50" t="str">
        <f t="shared" si="9"/>
        <v/>
      </c>
      <c r="D278" s="94"/>
      <c r="E278" s="72"/>
      <c r="F278" s="72"/>
      <c r="G278" s="74"/>
      <c r="H278" s="74"/>
      <c r="I278" s="74"/>
      <c r="J278" s="61"/>
      <c r="K278" s="61"/>
      <c r="L278" s="61"/>
      <c r="M278" s="61"/>
      <c r="N278" s="61"/>
      <c r="O278" s="61"/>
      <c r="P278" s="61"/>
      <c r="Q278" s="61"/>
      <c r="R278" s="61"/>
      <c r="S278" s="61" t="str">
        <f>IF($C$32,[1]!obget([1]!obcall("",$C278,"get",[1]!obMake("","int",COLUMN()))),"")</f>
        <v/>
      </c>
      <c r="T278" s="50"/>
      <c r="U278" s="50"/>
      <c r="V278" s="50"/>
      <c r="W278" s="50"/>
      <c r="X278" s="50"/>
      <c r="AH278" s="36"/>
      <c r="AI278" s="36"/>
      <c r="IW278" s="50"/>
      <c r="IX278" s="50"/>
    </row>
    <row r="279" spans="1:258" ht="11.85" customHeight="1" x14ac:dyDescent="0.3">
      <c r="A279" s="50" t="str">
        <f t="shared" si="9"/>
        <v/>
      </c>
      <c r="D279" s="94"/>
      <c r="E279" s="72"/>
      <c r="F279" s="72"/>
      <c r="G279" s="74"/>
      <c r="H279" s="74"/>
      <c r="I279" s="74"/>
      <c r="J279" s="61"/>
      <c r="K279" s="61"/>
      <c r="L279" s="61"/>
      <c r="M279" s="61"/>
      <c r="N279" s="61"/>
      <c r="O279" s="61"/>
      <c r="P279" s="61"/>
      <c r="Q279" s="61"/>
      <c r="R279" s="61"/>
      <c r="S279" s="61" t="str">
        <f>IF($C$32,[1]!obget([1]!obcall("",$C279,"get",[1]!obMake("","int",COLUMN()))),"")</f>
        <v/>
      </c>
      <c r="T279" s="50"/>
      <c r="U279" s="50"/>
      <c r="V279" s="50"/>
      <c r="W279" s="50"/>
      <c r="X279" s="50"/>
      <c r="AH279" s="36"/>
      <c r="AI279" s="36"/>
      <c r="IW279" s="50"/>
      <c r="IX279" s="50"/>
    </row>
    <row r="280" spans="1:258" ht="11.85" customHeight="1" x14ac:dyDescent="0.3">
      <c r="A280" s="50" t="str">
        <f t="shared" si="9"/>
        <v/>
      </c>
      <c r="D280" s="94"/>
      <c r="E280" s="72"/>
      <c r="F280" s="72"/>
      <c r="G280" s="74"/>
      <c r="H280" s="74"/>
      <c r="I280" s="74"/>
      <c r="J280" s="61"/>
      <c r="K280" s="61"/>
      <c r="L280" s="61"/>
      <c r="M280" s="61"/>
      <c r="N280" s="61"/>
      <c r="O280" s="61"/>
      <c r="P280" s="61"/>
      <c r="Q280" s="61"/>
      <c r="R280" s="61"/>
      <c r="S280" s="61" t="str">
        <f>IF($C$32,[1]!obget([1]!obcall("",$C280,"get",[1]!obMake("","int",COLUMN()))),"")</f>
        <v/>
      </c>
      <c r="T280" s="50"/>
      <c r="U280" s="50"/>
      <c r="V280" s="50"/>
      <c r="W280" s="50"/>
      <c r="X280" s="50"/>
      <c r="AH280" s="36"/>
      <c r="AI280" s="36"/>
      <c r="IW280" s="50"/>
      <c r="IX280" s="50"/>
    </row>
    <row r="281" spans="1:258" ht="11.85" customHeight="1" x14ac:dyDescent="0.3">
      <c r="A281" s="50" t="str">
        <f t="shared" si="9"/>
        <v/>
      </c>
      <c r="D281" s="94"/>
      <c r="E281" s="72"/>
      <c r="F281" s="72"/>
      <c r="G281" s="74"/>
      <c r="H281" s="74"/>
      <c r="I281" s="74"/>
      <c r="J281" s="61"/>
      <c r="K281" s="61"/>
      <c r="L281" s="61"/>
      <c r="M281" s="61"/>
      <c r="N281" s="61"/>
      <c r="O281" s="61"/>
      <c r="P281" s="61"/>
      <c r="Q281" s="61"/>
      <c r="R281" s="61"/>
      <c r="S281" s="61" t="str">
        <f>IF($C$32,[1]!obget([1]!obcall("",$C281,"get",[1]!obMake("","int",COLUMN()))),"")</f>
        <v/>
      </c>
      <c r="T281" s="50"/>
      <c r="U281" s="50"/>
      <c r="V281" s="50"/>
      <c r="W281" s="50"/>
      <c r="X281" s="50"/>
      <c r="AH281" s="36"/>
      <c r="AI281" s="36"/>
      <c r="IW281" s="50"/>
      <c r="IX281" s="50"/>
    </row>
    <row r="282" spans="1:258" ht="11.85" customHeight="1" x14ac:dyDescent="0.3">
      <c r="A282" s="50" t="str">
        <f t="shared" si="9"/>
        <v/>
      </c>
      <c r="D282" s="94"/>
      <c r="E282" s="72"/>
      <c r="F282" s="72"/>
      <c r="G282" s="74"/>
      <c r="H282" s="74"/>
      <c r="I282" s="74"/>
      <c r="J282" s="61"/>
      <c r="K282" s="61"/>
      <c r="L282" s="61"/>
      <c r="M282" s="61"/>
      <c r="N282" s="61"/>
      <c r="O282" s="61"/>
      <c r="P282" s="61"/>
      <c r="Q282" s="61"/>
      <c r="R282" s="61"/>
      <c r="S282" s="61" t="str">
        <f>IF($C$32,[1]!obget([1]!obcall("",$C282,"get",[1]!obMake("","int",COLUMN()))),"")</f>
        <v/>
      </c>
      <c r="T282" s="50"/>
      <c r="U282" s="50"/>
      <c r="V282" s="50"/>
      <c r="W282" s="50"/>
      <c r="X282" s="50"/>
      <c r="AH282" s="36"/>
      <c r="AI282" s="36"/>
      <c r="IW282" s="50"/>
      <c r="IX282" s="50"/>
    </row>
    <row r="283" spans="1:258" ht="11.85" customHeight="1" x14ac:dyDescent="0.3">
      <c r="A283" s="50" t="str">
        <f t="shared" si="9"/>
        <v/>
      </c>
      <c r="D283" s="94"/>
      <c r="E283" s="72"/>
      <c r="F283" s="72"/>
      <c r="G283" s="74"/>
      <c r="H283" s="74"/>
      <c r="I283" s="74"/>
      <c r="J283" s="61"/>
      <c r="K283" s="61"/>
      <c r="L283" s="61"/>
      <c r="M283" s="61"/>
      <c r="N283" s="61"/>
      <c r="O283" s="61"/>
      <c r="P283" s="61"/>
      <c r="Q283" s="61"/>
      <c r="R283" s="61"/>
      <c r="S283" s="61" t="str">
        <f>IF($C$32,[1]!obget([1]!obcall("",$C283,"get",[1]!obMake("","int",COLUMN()))),"")</f>
        <v/>
      </c>
      <c r="T283" s="50"/>
      <c r="U283" s="50"/>
      <c r="V283" s="50"/>
      <c r="W283" s="50"/>
      <c r="X283" s="50"/>
      <c r="AH283" s="36"/>
      <c r="AI283" s="36"/>
      <c r="IW283" s="50"/>
      <c r="IX283" s="50"/>
    </row>
    <row r="284" spans="1:258" ht="11.85" customHeight="1" x14ac:dyDescent="0.3">
      <c r="A284" s="50" t="str">
        <f t="shared" si="9"/>
        <v/>
      </c>
      <c r="D284" s="94"/>
      <c r="E284" s="72"/>
      <c r="F284" s="72"/>
      <c r="G284" s="74"/>
      <c r="H284" s="74"/>
      <c r="I284" s="74"/>
      <c r="J284" s="61"/>
      <c r="K284" s="61"/>
      <c r="L284" s="61"/>
      <c r="M284" s="61"/>
      <c r="N284" s="61"/>
      <c r="O284" s="61"/>
      <c r="P284" s="61"/>
      <c r="Q284" s="61"/>
      <c r="R284" s="61"/>
      <c r="S284" s="61" t="str">
        <f>IF($C$32,[1]!obget([1]!obcall("",$C284,"get",[1]!obMake("","int",COLUMN()))),"")</f>
        <v/>
      </c>
      <c r="T284" s="50"/>
      <c r="U284" s="50"/>
      <c r="V284" s="50"/>
      <c r="W284" s="50"/>
      <c r="X284" s="50"/>
      <c r="AH284" s="36"/>
      <c r="AI284" s="36"/>
      <c r="IW284" s="50"/>
      <c r="IX284" s="50"/>
    </row>
    <row r="285" spans="1:258" ht="11.85" customHeight="1" x14ac:dyDescent="0.3">
      <c r="A285" s="50" t="str">
        <f t="shared" si="9"/>
        <v/>
      </c>
      <c r="D285" s="94"/>
      <c r="E285" s="72"/>
      <c r="F285" s="72"/>
      <c r="G285" s="74"/>
      <c r="H285" s="74"/>
      <c r="I285" s="74"/>
      <c r="J285" s="61"/>
      <c r="K285" s="61"/>
      <c r="L285" s="61"/>
      <c r="M285" s="61"/>
      <c r="N285" s="61"/>
      <c r="O285" s="61"/>
      <c r="P285" s="61"/>
      <c r="Q285" s="61"/>
      <c r="R285" s="61"/>
      <c r="S285" s="61" t="str">
        <f>IF($C$32,[1]!obget([1]!obcall("",$C285,"get",[1]!obMake("","int",COLUMN()))),"")</f>
        <v/>
      </c>
      <c r="T285" s="50"/>
      <c r="U285" s="50"/>
      <c r="V285" s="50"/>
      <c r="W285" s="50"/>
      <c r="X285" s="50"/>
      <c r="AH285" s="36"/>
      <c r="AI285" s="36"/>
      <c r="IW285" s="50"/>
      <c r="IX285" s="50"/>
    </row>
    <row r="286" spans="1:258" ht="11.85" customHeight="1" x14ac:dyDescent="0.3">
      <c r="A286" s="50" t="str">
        <f t="shared" si="9"/>
        <v/>
      </c>
      <c r="D286" s="94"/>
      <c r="E286" s="72"/>
      <c r="F286" s="72"/>
      <c r="G286" s="74"/>
      <c r="H286" s="74"/>
      <c r="I286" s="74"/>
      <c r="J286" s="61"/>
      <c r="K286" s="61"/>
      <c r="L286" s="61"/>
      <c r="M286" s="61"/>
      <c r="N286" s="61"/>
      <c r="O286" s="61"/>
      <c r="P286" s="61"/>
      <c r="Q286" s="61"/>
      <c r="R286" s="61"/>
      <c r="S286" s="61" t="str">
        <f>IF($C$32,[1]!obget([1]!obcall("",$C286,"get",[1]!obMake("","int",COLUMN()))),"")</f>
        <v/>
      </c>
      <c r="T286" s="50"/>
      <c r="U286" s="50"/>
      <c r="V286" s="50"/>
      <c r="W286" s="50"/>
      <c r="X286" s="50"/>
      <c r="AH286" s="36"/>
      <c r="AI286" s="36"/>
      <c r="IW286" s="50"/>
      <c r="IX286" s="50"/>
    </row>
    <row r="287" spans="1:258" ht="11.85" customHeight="1" x14ac:dyDescent="0.3">
      <c r="A287" s="50" t="str">
        <f t="shared" si="9"/>
        <v/>
      </c>
      <c r="D287" s="94"/>
      <c r="E287" s="72"/>
      <c r="F287" s="72"/>
      <c r="G287" s="74"/>
      <c r="H287" s="74"/>
      <c r="I287" s="74"/>
      <c r="J287" s="61"/>
      <c r="K287" s="61"/>
      <c r="L287" s="61"/>
      <c r="M287" s="61"/>
      <c r="N287" s="61"/>
      <c r="O287" s="61"/>
      <c r="P287" s="61"/>
      <c r="Q287" s="61"/>
      <c r="R287" s="61"/>
      <c r="S287" s="61" t="str">
        <f>IF($C$32,[1]!obget([1]!obcall("",$C287,"get",[1]!obMake("","int",COLUMN()))),"")</f>
        <v/>
      </c>
      <c r="T287" s="50"/>
      <c r="U287" s="50"/>
      <c r="V287" s="50"/>
      <c r="W287" s="50"/>
      <c r="X287" s="50"/>
      <c r="AH287" s="36"/>
      <c r="AI287" s="36"/>
      <c r="IW287" s="50"/>
      <c r="IX287" s="50"/>
    </row>
    <row r="288" spans="1:258" ht="11.85" customHeight="1" x14ac:dyDescent="0.3">
      <c r="A288" s="50" t="str">
        <f t="shared" si="9"/>
        <v/>
      </c>
      <c r="D288" s="94"/>
      <c r="E288" s="72"/>
      <c r="F288" s="72"/>
      <c r="G288" s="74"/>
      <c r="H288" s="74"/>
      <c r="I288" s="74"/>
      <c r="J288" s="61"/>
      <c r="K288" s="61"/>
      <c r="L288" s="61"/>
      <c r="M288" s="61"/>
      <c r="N288" s="61"/>
      <c r="O288" s="61"/>
      <c r="P288" s="61"/>
      <c r="Q288" s="61"/>
      <c r="R288" s="61"/>
      <c r="S288" s="61" t="str">
        <f>IF($C$32,[1]!obget([1]!obcall("",$C288,"get",[1]!obMake("","int",COLUMN()))),"")</f>
        <v/>
      </c>
      <c r="T288" s="50"/>
      <c r="U288" s="50"/>
      <c r="V288" s="50"/>
      <c r="W288" s="50"/>
      <c r="X288" s="50"/>
      <c r="AH288" s="36"/>
      <c r="AI288" s="36"/>
      <c r="IW288" s="50"/>
      <c r="IX288" s="50"/>
    </row>
    <row r="289" spans="1:258" ht="11.85" customHeight="1" x14ac:dyDescent="0.3">
      <c r="A289" s="50" t="str">
        <f t="shared" si="9"/>
        <v/>
      </c>
      <c r="D289" s="94"/>
      <c r="E289" s="72"/>
      <c r="F289" s="72"/>
      <c r="G289" s="74"/>
      <c r="H289" s="74"/>
      <c r="I289" s="74"/>
      <c r="J289" s="61"/>
      <c r="K289" s="61"/>
      <c r="L289" s="61"/>
      <c r="M289" s="61"/>
      <c r="N289" s="61"/>
      <c r="O289" s="61"/>
      <c r="P289" s="61"/>
      <c r="Q289" s="61"/>
      <c r="R289" s="61"/>
      <c r="S289" s="61" t="str">
        <f>IF($C$32,[1]!obget([1]!obcall("",$C289,"get",[1]!obMake("","int",COLUMN()))),"")</f>
        <v/>
      </c>
      <c r="T289" s="50"/>
      <c r="U289" s="50"/>
      <c r="V289" s="50"/>
      <c r="W289" s="50"/>
      <c r="X289" s="50"/>
      <c r="AH289" s="36"/>
      <c r="AI289" s="36"/>
      <c r="IW289" s="50"/>
      <c r="IX289" s="50"/>
    </row>
    <row r="290" spans="1:258" ht="11.85" customHeight="1" x14ac:dyDescent="0.3">
      <c r="A290" s="50" t="str">
        <f t="shared" si="9"/>
        <v/>
      </c>
      <c r="D290" s="94"/>
      <c r="E290" s="72"/>
      <c r="F290" s="72"/>
      <c r="G290" s="74"/>
      <c r="H290" s="74"/>
      <c r="I290" s="74"/>
      <c r="J290" s="61"/>
      <c r="K290" s="61"/>
      <c r="L290" s="61"/>
      <c r="M290" s="61"/>
      <c r="N290" s="61"/>
      <c r="O290" s="61"/>
      <c r="P290" s="61"/>
      <c r="Q290" s="61"/>
      <c r="R290" s="61"/>
      <c r="S290" s="61" t="str">
        <f>IF($C$32,[1]!obget([1]!obcall("",$C290,"get",[1]!obMake("","int",COLUMN()))),"")</f>
        <v/>
      </c>
      <c r="T290" s="50"/>
      <c r="U290" s="50"/>
      <c r="V290" s="50"/>
      <c r="W290" s="50"/>
      <c r="X290" s="50"/>
      <c r="AH290" s="36"/>
      <c r="AI290" s="36"/>
      <c r="IW290" s="50"/>
      <c r="IX290" s="50"/>
    </row>
    <row r="291" spans="1:258" ht="11.85" customHeight="1" x14ac:dyDescent="0.3">
      <c r="A291" s="50" t="str">
        <f t="shared" si="9"/>
        <v/>
      </c>
      <c r="B291" s="96"/>
      <c r="D291" s="94"/>
      <c r="E291" s="72"/>
      <c r="F291" s="72"/>
      <c r="G291" s="74"/>
      <c r="H291" s="74"/>
      <c r="I291" s="74"/>
      <c r="J291" s="61"/>
      <c r="K291" s="61"/>
      <c r="L291" s="61"/>
      <c r="M291" s="61"/>
      <c r="N291" s="61"/>
      <c r="O291" s="61"/>
      <c r="P291" s="61"/>
      <c r="Q291" s="61"/>
      <c r="R291" s="61"/>
      <c r="S291" s="61" t="str">
        <f>IF($C$32,[1]!obget([1]!obcall("",$C291,"get",[1]!obMake("","int",COLUMN()))),"")</f>
        <v/>
      </c>
      <c r="T291" s="50"/>
      <c r="U291" s="50"/>
      <c r="V291" s="50"/>
      <c r="W291" s="50"/>
      <c r="X291" s="50"/>
      <c r="AH291" s="36"/>
      <c r="AI291" s="36"/>
      <c r="IW291" s="50"/>
      <c r="IX291" s="50"/>
    </row>
    <row r="292" spans="1:258" ht="11.85" customHeight="1" x14ac:dyDescent="0.3">
      <c r="A292" s="50" t="str">
        <f t="shared" si="9"/>
        <v/>
      </c>
      <c r="B292" s="96"/>
      <c r="D292" s="94"/>
      <c r="E292" s="72"/>
      <c r="F292" s="72"/>
      <c r="G292" s="74"/>
      <c r="H292" s="74"/>
      <c r="I292" s="74"/>
      <c r="J292" s="61"/>
      <c r="K292" s="61"/>
      <c r="L292" s="61"/>
      <c r="M292" s="61"/>
      <c r="N292" s="61"/>
      <c r="O292" s="61"/>
      <c r="P292" s="61"/>
      <c r="Q292" s="61"/>
      <c r="R292" s="61"/>
      <c r="S292" s="61" t="str">
        <f>IF($C$32,[1]!obget([1]!obcall("",$C292,"get",[1]!obMake("","int",COLUMN()))),"")</f>
        <v/>
      </c>
      <c r="T292" s="50"/>
      <c r="U292" s="50"/>
      <c r="V292" s="50"/>
      <c r="W292" s="50"/>
      <c r="X292" s="50"/>
      <c r="AH292" s="36"/>
      <c r="AI292" s="36"/>
      <c r="IW292" s="50"/>
      <c r="IX292" s="50"/>
    </row>
    <row r="293" spans="1:258" ht="11.85" customHeight="1" x14ac:dyDescent="0.3">
      <c r="A293" s="50" t="str">
        <f t="shared" si="9"/>
        <v/>
      </c>
      <c r="B293" s="96"/>
      <c r="D293" s="94"/>
      <c r="E293" s="72"/>
      <c r="F293" s="72"/>
      <c r="G293" s="74"/>
      <c r="H293" s="74"/>
      <c r="I293" s="74"/>
      <c r="J293" s="61"/>
      <c r="K293" s="61"/>
      <c r="L293" s="61"/>
      <c r="M293" s="61"/>
      <c r="N293" s="61"/>
      <c r="O293" s="61"/>
      <c r="P293" s="61"/>
      <c r="Q293" s="61"/>
      <c r="R293" s="61"/>
      <c r="S293" s="61" t="str">
        <f>IF($C$32,[1]!obget([1]!obcall("",$C293,"get",[1]!obMake("","int",COLUMN()))),"")</f>
        <v/>
      </c>
      <c r="T293" s="50"/>
      <c r="U293" s="50"/>
      <c r="V293" s="50"/>
      <c r="W293" s="50"/>
      <c r="X293" s="50"/>
      <c r="AH293" s="36"/>
      <c r="AI293" s="36"/>
      <c r="IW293" s="50"/>
      <c r="IX293" s="50"/>
    </row>
    <row r="294" spans="1:258" ht="11.85" customHeight="1" x14ac:dyDescent="0.3">
      <c r="A294" s="50" t="str">
        <f t="shared" si="9"/>
        <v/>
      </c>
      <c r="B294" s="96"/>
      <c r="D294" s="94"/>
      <c r="E294" s="72"/>
      <c r="F294" s="72"/>
      <c r="G294" s="74"/>
      <c r="H294" s="74"/>
      <c r="I294" s="74"/>
      <c r="J294" s="61"/>
      <c r="K294" s="61"/>
      <c r="L294" s="61"/>
      <c r="M294" s="61"/>
      <c r="N294" s="61"/>
      <c r="O294" s="61"/>
      <c r="P294" s="61"/>
      <c r="Q294" s="61"/>
      <c r="R294" s="61"/>
      <c r="S294" s="61" t="str">
        <f>IF($C$32,[1]!obget([1]!obcall("",$C294,"get",[1]!obMake("","int",COLUMN()))),"")</f>
        <v/>
      </c>
      <c r="T294" s="50"/>
      <c r="U294" s="50"/>
      <c r="V294" s="50"/>
      <c r="W294" s="50"/>
      <c r="X294" s="50"/>
      <c r="AH294" s="36"/>
      <c r="AI294" s="36"/>
      <c r="IW294" s="50"/>
      <c r="IX294" s="50"/>
    </row>
    <row r="295" spans="1:258" x14ac:dyDescent="0.3">
      <c r="A295" s="50" t="str">
        <f t="shared" ref="A295:A358" si="11">IF(OR($C$32,$C$30,$C$31),IF(MOD((ROW(A295)-ROW($A$38))*$E$28,$F$28/5)&lt;0.0001,(ROW(A295)-ROW($A$38))*$E$28,""),"")</f>
        <v/>
      </c>
      <c r="D295" s="94"/>
      <c r="E295" s="72"/>
      <c r="F295" s="72"/>
      <c r="G295" s="74"/>
      <c r="H295" s="74"/>
      <c r="I295" s="74"/>
      <c r="J295" s="61"/>
      <c r="K295" s="61"/>
      <c r="L295" s="61"/>
      <c r="M295" s="61"/>
      <c r="N295" s="61"/>
      <c r="O295" s="61"/>
      <c r="P295" s="61"/>
      <c r="Q295" s="61"/>
      <c r="R295" s="61"/>
      <c r="S295" s="61" t="str">
        <f>IF($C$32,[1]!obget([1]!obcall("",$C295,"get",[1]!obMake("","int",COLUMN()))),"")</f>
        <v/>
      </c>
      <c r="T295" s="50"/>
      <c r="U295" s="50"/>
      <c r="V295" s="50"/>
      <c r="W295" s="50"/>
      <c r="X295" s="50"/>
      <c r="AH295" s="36"/>
      <c r="AI295" s="36"/>
      <c r="IW295" s="50"/>
      <c r="IX295" s="50"/>
    </row>
    <row r="296" spans="1:258" x14ac:dyDescent="0.3">
      <c r="A296" s="50" t="str">
        <f t="shared" si="11"/>
        <v/>
      </c>
      <c r="D296" s="94"/>
      <c r="E296" s="72"/>
      <c r="F296" s="72"/>
      <c r="G296" s="74"/>
      <c r="H296" s="74"/>
      <c r="I296" s="74"/>
      <c r="J296" s="61"/>
      <c r="K296" s="61"/>
      <c r="L296" s="61"/>
      <c r="M296" s="61"/>
      <c r="N296" s="61"/>
      <c r="O296" s="61"/>
      <c r="P296" s="61"/>
      <c r="Q296" s="61"/>
      <c r="R296" s="61"/>
      <c r="S296" s="61" t="str">
        <f>IF($C$32,[1]!obget([1]!obcall("",$C296,"get",[1]!obMake("","int",COLUMN()))),"")</f>
        <v/>
      </c>
      <c r="T296" s="50"/>
      <c r="U296" s="50"/>
      <c r="V296" s="50"/>
      <c r="W296" s="50"/>
      <c r="X296" s="50"/>
      <c r="AH296" s="36"/>
      <c r="AI296" s="36"/>
      <c r="IW296" s="50"/>
      <c r="IX296" s="50"/>
    </row>
    <row r="297" spans="1:258" x14ac:dyDescent="0.3">
      <c r="A297" s="50" t="str">
        <f t="shared" si="11"/>
        <v/>
      </c>
      <c r="D297" s="94"/>
      <c r="E297" s="72"/>
      <c r="F297" s="72"/>
      <c r="G297" s="74"/>
      <c r="H297" s="74"/>
      <c r="I297" s="74"/>
      <c r="J297" s="61"/>
      <c r="K297" s="61"/>
      <c r="L297" s="61"/>
      <c r="M297" s="61"/>
      <c r="N297" s="61"/>
      <c r="O297" s="61"/>
      <c r="P297" s="61"/>
      <c r="Q297" s="61"/>
      <c r="R297" s="61"/>
      <c r="S297" s="61" t="str">
        <f>IF($C$32,[1]!obget([1]!obcall("",$C297,"get",[1]!obMake("","int",COLUMN()))),"")</f>
        <v/>
      </c>
      <c r="T297" s="50"/>
      <c r="U297" s="50"/>
      <c r="V297" s="50"/>
      <c r="W297" s="50"/>
      <c r="X297" s="50"/>
      <c r="AH297" s="36"/>
      <c r="AI297" s="36"/>
      <c r="IW297" s="50"/>
      <c r="IX297" s="50"/>
    </row>
    <row r="298" spans="1:258" x14ac:dyDescent="0.3">
      <c r="A298" s="50" t="str">
        <f t="shared" si="11"/>
        <v/>
      </c>
      <c r="D298" s="94"/>
      <c r="E298" s="72"/>
      <c r="F298" s="72"/>
      <c r="G298" s="74"/>
      <c r="H298" s="74"/>
      <c r="I298" s="74"/>
      <c r="J298" s="61"/>
      <c r="K298" s="61"/>
      <c r="L298" s="61"/>
      <c r="M298" s="61"/>
      <c r="N298" s="61"/>
      <c r="O298" s="61"/>
      <c r="P298" s="61"/>
      <c r="Q298" s="61"/>
      <c r="R298" s="61"/>
      <c r="S298" s="61" t="str">
        <f>IF($C$32,[1]!obget([1]!obcall("",$C298,"get",[1]!obMake("","int",COLUMN()))),"")</f>
        <v/>
      </c>
      <c r="T298" s="50"/>
      <c r="U298" s="50"/>
      <c r="V298" s="50"/>
      <c r="W298" s="50"/>
      <c r="X298" s="50"/>
      <c r="AH298" s="36"/>
      <c r="AI298" s="36"/>
      <c r="IW298" s="50"/>
      <c r="IX298" s="50"/>
    </row>
    <row r="299" spans="1:258" x14ac:dyDescent="0.3">
      <c r="A299" s="50" t="str">
        <f t="shared" si="11"/>
        <v/>
      </c>
      <c r="D299" s="94"/>
      <c r="E299" s="72"/>
      <c r="F299" s="72"/>
      <c r="G299" s="74"/>
      <c r="H299" s="74"/>
      <c r="I299" s="74"/>
      <c r="J299" s="61"/>
      <c r="K299" s="61"/>
      <c r="L299" s="61"/>
      <c r="M299" s="61"/>
      <c r="N299" s="61"/>
      <c r="O299" s="61"/>
      <c r="P299" s="61"/>
      <c r="Q299" s="61"/>
      <c r="R299" s="61"/>
      <c r="S299" s="61" t="str">
        <f>IF($C$32,[1]!obget([1]!obcall("",$C299,"get",[1]!obMake("","int",COLUMN()))),"")</f>
        <v/>
      </c>
      <c r="T299" s="50"/>
      <c r="U299" s="50"/>
      <c r="V299" s="50"/>
      <c r="W299" s="50"/>
      <c r="X299" s="50"/>
      <c r="AH299" s="36"/>
      <c r="AI299" s="36"/>
      <c r="IW299" s="50"/>
      <c r="IX299" s="50"/>
    </row>
    <row r="300" spans="1:258" x14ac:dyDescent="0.3">
      <c r="A300" s="50" t="str">
        <f t="shared" si="11"/>
        <v/>
      </c>
      <c r="D300" s="94"/>
      <c r="E300" s="72"/>
      <c r="F300" s="72"/>
      <c r="G300" s="74"/>
      <c r="H300" s="74"/>
      <c r="I300" s="74"/>
      <c r="J300" s="61"/>
      <c r="K300" s="61"/>
      <c r="L300" s="61"/>
      <c r="M300" s="61"/>
      <c r="N300" s="61"/>
      <c r="O300" s="61"/>
      <c r="P300" s="61"/>
      <c r="Q300" s="61"/>
      <c r="R300" s="61"/>
      <c r="S300" s="61" t="str">
        <f>IF($C$32,[1]!obget([1]!obcall("",$C300,"get",[1]!obMake("","int",COLUMN()))),"")</f>
        <v/>
      </c>
      <c r="T300" s="50"/>
      <c r="U300" s="50"/>
      <c r="V300" s="50"/>
      <c r="W300" s="50"/>
      <c r="X300" s="50"/>
      <c r="AH300" s="36"/>
      <c r="AI300" s="36"/>
      <c r="IW300" s="50"/>
      <c r="IX300" s="50"/>
    </row>
    <row r="301" spans="1:258" x14ac:dyDescent="0.3">
      <c r="A301" s="50" t="str">
        <f t="shared" si="11"/>
        <v/>
      </c>
      <c r="D301" s="94"/>
      <c r="E301" s="72"/>
      <c r="F301" s="72"/>
      <c r="G301" s="74"/>
      <c r="H301" s="74"/>
      <c r="I301" s="74"/>
      <c r="J301" s="61"/>
      <c r="K301" s="61"/>
      <c r="L301" s="61"/>
      <c r="M301" s="61"/>
      <c r="N301" s="61"/>
      <c r="O301" s="61"/>
      <c r="P301" s="61"/>
      <c r="Q301" s="61"/>
      <c r="R301" s="61"/>
      <c r="S301" s="61" t="str">
        <f>IF($C$32,[1]!obget([1]!obcall("",$C301,"get",[1]!obMake("","int",COLUMN()))),"")</f>
        <v/>
      </c>
      <c r="T301" s="50"/>
      <c r="U301" s="50"/>
      <c r="V301" s="50"/>
      <c r="W301" s="50"/>
      <c r="X301" s="50"/>
      <c r="AH301" s="36"/>
      <c r="AI301" s="36"/>
      <c r="IW301" s="50"/>
      <c r="IX301" s="50"/>
    </row>
    <row r="302" spans="1:258" x14ac:dyDescent="0.3">
      <c r="A302" s="50" t="str">
        <f t="shared" si="11"/>
        <v/>
      </c>
      <c r="D302" s="94"/>
      <c r="E302" s="72"/>
      <c r="F302" s="72"/>
      <c r="G302" s="74"/>
      <c r="H302" s="74"/>
      <c r="I302" s="74"/>
      <c r="J302" s="61"/>
      <c r="K302" s="61"/>
      <c r="L302" s="61"/>
      <c r="M302" s="61"/>
      <c r="N302" s="61"/>
      <c r="O302" s="61"/>
      <c r="P302" s="61"/>
      <c r="Q302" s="61"/>
      <c r="R302" s="61"/>
      <c r="S302" s="61" t="str">
        <f>IF($C$32,[1]!obget([1]!obcall("",$C302,"get",[1]!obMake("","int",COLUMN()))),"")</f>
        <v/>
      </c>
      <c r="T302" s="50"/>
      <c r="U302" s="50"/>
      <c r="V302" s="50"/>
      <c r="W302" s="50"/>
      <c r="X302" s="50"/>
      <c r="AH302" s="36"/>
      <c r="AI302" s="36"/>
      <c r="IW302" s="50"/>
      <c r="IX302" s="50"/>
    </row>
    <row r="303" spans="1:258" x14ac:dyDescent="0.3">
      <c r="A303" s="50" t="str">
        <f t="shared" si="11"/>
        <v/>
      </c>
      <c r="D303" s="94"/>
      <c r="E303" s="72"/>
      <c r="F303" s="72"/>
      <c r="G303" s="74"/>
      <c r="H303" s="74"/>
      <c r="I303" s="74"/>
      <c r="J303" s="61"/>
      <c r="K303" s="61"/>
      <c r="L303" s="61"/>
      <c r="M303" s="61"/>
      <c r="N303" s="61"/>
      <c r="O303" s="61"/>
      <c r="P303" s="61"/>
      <c r="Q303" s="61"/>
      <c r="R303" s="61"/>
      <c r="S303" s="61" t="str">
        <f>IF($C$32,[1]!obget([1]!obcall("",$C303,"get",[1]!obMake("","int",COLUMN()))),"")</f>
        <v/>
      </c>
      <c r="T303" s="50"/>
      <c r="U303" s="50"/>
      <c r="V303" s="50"/>
      <c r="W303" s="50"/>
      <c r="X303" s="50"/>
      <c r="AH303" s="36"/>
      <c r="AI303" s="36"/>
      <c r="IW303" s="50"/>
      <c r="IX303" s="50"/>
    </row>
    <row r="304" spans="1:258" x14ac:dyDescent="0.3">
      <c r="A304" s="50" t="str">
        <f t="shared" si="11"/>
        <v/>
      </c>
      <c r="D304" s="94"/>
      <c r="E304" s="72"/>
      <c r="F304" s="72"/>
      <c r="G304" s="74"/>
      <c r="H304" s="74"/>
      <c r="I304" s="74"/>
      <c r="J304" s="61"/>
      <c r="K304" s="61"/>
      <c r="L304" s="61"/>
      <c r="M304" s="61"/>
      <c r="N304" s="61"/>
      <c r="O304" s="61"/>
      <c r="P304" s="61"/>
      <c r="Q304" s="61"/>
      <c r="R304" s="61"/>
      <c r="S304" s="61" t="str">
        <f>IF($C$32,[1]!obget([1]!obcall("",$C304,"get",[1]!obMake("","int",COLUMN()))),"")</f>
        <v/>
      </c>
      <c r="T304" s="50"/>
      <c r="U304" s="50"/>
      <c r="V304" s="50"/>
      <c r="W304" s="50"/>
      <c r="X304" s="50"/>
      <c r="AH304" s="36"/>
      <c r="AI304" s="36"/>
      <c r="IW304" s="50"/>
      <c r="IX304" s="50"/>
    </row>
    <row r="305" spans="1:258" x14ac:dyDescent="0.3">
      <c r="A305" s="50" t="str">
        <f t="shared" si="11"/>
        <v/>
      </c>
      <c r="D305" s="94"/>
      <c r="E305" s="72"/>
      <c r="F305" s="72"/>
      <c r="G305" s="74"/>
      <c r="H305" s="74"/>
      <c r="I305" s="74"/>
      <c r="J305" s="61"/>
      <c r="K305" s="61"/>
      <c r="L305" s="61"/>
      <c r="M305" s="61"/>
      <c r="N305" s="61"/>
      <c r="O305" s="61"/>
      <c r="P305" s="61"/>
      <c r="Q305" s="61"/>
      <c r="R305" s="61"/>
      <c r="S305" s="61" t="str">
        <f>IF($C$32,[1]!obget([1]!obcall("",$C305,"get",[1]!obMake("","int",COLUMN()))),"")</f>
        <v/>
      </c>
      <c r="T305" s="50"/>
      <c r="U305" s="50"/>
      <c r="V305" s="50"/>
      <c r="W305" s="50"/>
      <c r="X305" s="50"/>
      <c r="AH305" s="36"/>
      <c r="AI305" s="36"/>
      <c r="IW305" s="50"/>
      <c r="IX305" s="50"/>
    </row>
    <row r="306" spans="1:258" x14ac:dyDescent="0.3">
      <c r="A306" s="50" t="str">
        <f t="shared" si="11"/>
        <v/>
      </c>
      <c r="D306" s="94"/>
      <c r="E306" s="72"/>
      <c r="F306" s="72"/>
      <c r="G306" s="74"/>
      <c r="H306" s="74"/>
      <c r="I306" s="74"/>
      <c r="J306" s="61"/>
      <c r="K306" s="61"/>
      <c r="L306" s="61"/>
      <c r="M306" s="61"/>
      <c r="N306" s="61"/>
      <c r="O306" s="61"/>
      <c r="P306" s="61"/>
      <c r="Q306" s="61"/>
      <c r="R306" s="61"/>
      <c r="S306" s="61" t="str">
        <f>IF($C$32,[1]!obget([1]!obcall("",$C306,"get",[1]!obMake("","int",COLUMN()))),"")</f>
        <v/>
      </c>
      <c r="T306" s="50"/>
      <c r="U306" s="50"/>
      <c r="V306" s="50"/>
      <c r="W306" s="50"/>
      <c r="X306" s="50"/>
      <c r="AH306" s="36"/>
      <c r="AI306" s="36"/>
      <c r="IW306" s="50"/>
      <c r="IX306" s="50"/>
    </row>
    <row r="307" spans="1:258" x14ac:dyDescent="0.3">
      <c r="A307" s="50" t="str">
        <f t="shared" si="11"/>
        <v/>
      </c>
      <c r="D307" s="94"/>
      <c r="E307" s="72"/>
      <c r="F307" s="72"/>
      <c r="G307" s="74"/>
      <c r="H307" s="74"/>
      <c r="I307" s="74"/>
      <c r="J307" s="61"/>
      <c r="K307" s="61"/>
      <c r="L307" s="61"/>
      <c r="M307" s="61"/>
      <c r="N307" s="61"/>
      <c r="O307" s="61"/>
      <c r="P307" s="61"/>
      <c r="Q307" s="61"/>
      <c r="R307" s="61"/>
      <c r="S307" s="61" t="str">
        <f>IF($C$32,[1]!obget([1]!obcall("",$C307,"get",[1]!obMake("","int",COLUMN()))),"")</f>
        <v/>
      </c>
      <c r="T307" s="50"/>
      <c r="U307" s="50"/>
      <c r="V307" s="50"/>
      <c r="W307" s="50"/>
      <c r="X307" s="50"/>
      <c r="AH307" s="36"/>
      <c r="AI307" s="36"/>
      <c r="IW307" s="50"/>
      <c r="IX307" s="50"/>
    </row>
    <row r="308" spans="1:258" x14ac:dyDescent="0.3">
      <c r="A308" s="50" t="str">
        <f t="shared" si="11"/>
        <v/>
      </c>
      <c r="D308" s="94"/>
      <c r="E308" s="72"/>
      <c r="F308" s="72"/>
      <c r="G308" s="74"/>
      <c r="H308" s="74"/>
      <c r="I308" s="74"/>
      <c r="J308" s="61"/>
      <c r="K308" s="61"/>
      <c r="L308" s="61"/>
      <c r="M308" s="61"/>
      <c r="N308" s="61"/>
      <c r="O308" s="61"/>
      <c r="P308" s="61"/>
      <c r="Q308" s="61"/>
      <c r="R308" s="61"/>
      <c r="S308" s="61" t="str">
        <f>IF($C$32,[1]!obget([1]!obcall("",$C308,"get",[1]!obMake("","int",COLUMN()))),"")</f>
        <v/>
      </c>
      <c r="T308" s="50"/>
      <c r="U308" s="50"/>
      <c r="V308" s="50"/>
      <c r="W308" s="50"/>
      <c r="X308" s="50"/>
      <c r="AH308" s="36"/>
      <c r="AI308" s="36"/>
      <c r="IW308" s="50"/>
      <c r="IX308" s="50"/>
    </row>
    <row r="309" spans="1:258" x14ac:dyDescent="0.3">
      <c r="A309" s="50" t="str">
        <f t="shared" si="11"/>
        <v/>
      </c>
      <c r="D309" s="94"/>
      <c r="E309" s="72"/>
      <c r="F309" s="72"/>
      <c r="G309" s="74"/>
      <c r="H309" s="74"/>
      <c r="I309" s="74"/>
      <c r="J309" s="61"/>
      <c r="K309" s="61"/>
      <c r="L309" s="61"/>
      <c r="M309" s="61"/>
      <c r="N309" s="61"/>
      <c r="O309" s="61"/>
      <c r="P309" s="61"/>
      <c r="Q309" s="61"/>
      <c r="R309" s="61"/>
      <c r="S309" s="61" t="str">
        <f>IF($C$32,[1]!obget([1]!obcall("",$C309,"get",[1]!obMake("","int",COLUMN()))),"")</f>
        <v/>
      </c>
      <c r="T309" s="50"/>
      <c r="U309" s="50"/>
      <c r="V309" s="50"/>
      <c r="W309" s="50"/>
      <c r="X309" s="50"/>
      <c r="AH309" s="36"/>
      <c r="AI309" s="36"/>
      <c r="IW309" s="50"/>
      <c r="IX309" s="50"/>
    </row>
    <row r="310" spans="1:258" x14ac:dyDescent="0.3">
      <c r="A310" s="50" t="str">
        <f t="shared" si="11"/>
        <v/>
      </c>
      <c r="D310" s="94"/>
      <c r="E310" s="72"/>
      <c r="F310" s="72"/>
      <c r="G310" s="74"/>
      <c r="H310" s="74"/>
      <c r="I310" s="74"/>
      <c r="J310" s="61"/>
      <c r="K310" s="61"/>
      <c r="L310" s="61"/>
      <c r="M310" s="61"/>
      <c r="N310" s="61"/>
      <c r="O310" s="61"/>
      <c r="P310" s="61"/>
      <c r="Q310" s="61"/>
      <c r="R310" s="61"/>
      <c r="S310" s="61" t="str">
        <f>IF($C$32,[1]!obget([1]!obcall("",$C310,"get",[1]!obMake("","int",COLUMN()))),"")</f>
        <v/>
      </c>
      <c r="T310" s="50"/>
      <c r="U310" s="50"/>
      <c r="V310" s="50"/>
      <c r="W310" s="50"/>
      <c r="X310" s="50"/>
      <c r="AH310" s="36"/>
      <c r="AI310" s="36"/>
      <c r="IW310" s="50"/>
      <c r="IX310" s="50"/>
    </row>
    <row r="311" spans="1:258" x14ac:dyDescent="0.3">
      <c r="A311" s="50" t="str">
        <f t="shared" si="11"/>
        <v/>
      </c>
      <c r="D311" s="94"/>
      <c r="E311" s="72"/>
      <c r="F311" s="72"/>
      <c r="G311" s="74"/>
      <c r="H311" s="74"/>
      <c r="I311" s="74"/>
      <c r="J311" s="61"/>
      <c r="K311" s="61"/>
      <c r="L311" s="61"/>
      <c r="M311" s="61"/>
      <c r="N311" s="61"/>
      <c r="O311" s="61"/>
      <c r="P311" s="61"/>
      <c r="Q311" s="61"/>
      <c r="R311" s="61"/>
      <c r="S311" s="61" t="str">
        <f>IF($C$32,[1]!obget([1]!obcall("",$C311,"get",[1]!obMake("","int",COLUMN()))),"")</f>
        <v/>
      </c>
      <c r="T311" s="50"/>
      <c r="U311" s="50"/>
      <c r="V311" s="50"/>
      <c r="W311" s="50"/>
      <c r="X311" s="50"/>
      <c r="AH311" s="36"/>
      <c r="AI311" s="36"/>
      <c r="IW311" s="50"/>
      <c r="IX311" s="50"/>
    </row>
    <row r="312" spans="1:258" x14ac:dyDescent="0.3">
      <c r="A312" s="50" t="str">
        <f t="shared" si="11"/>
        <v/>
      </c>
      <c r="D312" s="94"/>
      <c r="E312" s="72"/>
      <c r="F312" s="72"/>
      <c r="G312" s="74"/>
      <c r="H312" s="74"/>
      <c r="I312" s="74"/>
      <c r="J312" s="61"/>
      <c r="K312" s="61"/>
      <c r="L312" s="61"/>
      <c r="M312" s="61"/>
      <c r="N312" s="61"/>
      <c r="O312" s="61"/>
      <c r="P312" s="61"/>
      <c r="Q312" s="61"/>
      <c r="R312" s="61"/>
      <c r="S312" s="61" t="str">
        <f>IF($C$32,[1]!obget([1]!obcall("",$C312,"get",[1]!obMake("","int",COLUMN()))),"")</f>
        <v/>
      </c>
      <c r="T312" s="50"/>
      <c r="U312" s="50"/>
      <c r="V312" s="50"/>
      <c r="W312" s="50"/>
      <c r="X312" s="50"/>
      <c r="AH312" s="36"/>
      <c r="AI312" s="36"/>
      <c r="IW312" s="50"/>
      <c r="IX312" s="50"/>
    </row>
    <row r="313" spans="1:258" x14ac:dyDescent="0.3">
      <c r="A313" s="50" t="str">
        <f t="shared" si="11"/>
        <v/>
      </c>
      <c r="D313" s="94"/>
      <c r="E313" s="72"/>
      <c r="F313" s="72"/>
      <c r="G313" s="74"/>
      <c r="H313" s="74"/>
      <c r="I313" s="74"/>
      <c r="J313" s="61"/>
      <c r="K313" s="61"/>
      <c r="L313" s="61"/>
      <c r="M313" s="61"/>
      <c r="N313" s="61"/>
      <c r="O313" s="61"/>
      <c r="P313" s="61"/>
      <c r="Q313" s="61"/>
      <c r="R313" s="61"/>
      <c r="S313" s="61" t="str">
        <f>IF($C$32,[1]!obget([1]!obcall("",$C313,"get",[1]!obMake("","int",COLUMN()))),"")</f>
        <v/>
      </c>
      <c r="T313" s="50"/>
      <c r="U313" s="50"/>
      <c r="V313" s="50"/>
      <c r="W313" s="50"/>
      <c r="X313" s="50"/>
      <c r="AH313" s="36"/>
      <c r="AI313" s="36"/>
      <c r="IW313" s="50"/>
      <c r="IX313" s="50"/>
    </row>
    <row r="314" spans="1:258" x14ac:dyDescent="0.3">
      <c r="A314" s="50" t="str">
        <f t="shared" si="11"/>
        <v/>
      </c>
      <c r="D314" s="94"/>
      <c r="E314" s="72"/>
      <c r="F314" s="72"/>
      <c r="G314" s="74"/>
      <c r="H314" s="74"/>
      <c r="I314" s="74"/>
      <c r="J314" s="61"/>
      <c r="K314" s="61"/>
      <c r="L314" s="61"/>
      <c r="M314" s="61"/>
      <c r="N314" s="61"/>
      <c r="O314" s="61"/>
      <c r="P314" s="61"/>
      <c r="Q314" s="61"/>
      <c r="R314" s="61"/>
      <c r="S314" s="61" t="str">
        <f>IF($C$32,[1]!obget([1]!obcall("",$C314,"get",[1]!obMake("","int",COLUMN()))),"")</f>
        <v/>
      </c>
      <c r="T314" s="50"/>
      <c r="U314" s="50"/>
      <c r="V314" s="50"/>
      <c r="W314" s="50"/>
      <c r="X314" s="50"/>
      <c r="AH314" s="36"/>
      <c r="AI314" s="36"/>
      <c r="IW314" s="50"/>
      <c r="IX314" s="50"/>
    </row>
    <row r="315" spans="1:258" x14ac:dyDescent="0.3">
      <c r="A315" s="50" t="str">
        <f t="shared" si="11"/>
        <v/>
      </c>
      <c r="D315" s="94"/>
      <c r="E315" s="72"/>
      <c r="F315" s="72"/>
      <c r="G315" s="74"/>
      <c r="H315" s="74"/>
      <c r="I315" s="74"/>
      <c r="J315" s="61"/>
      <c r="K315" s="61"/>
      <c r="L315" s="61"/>
      <c r="M315" s="61"/>
      <c r="N315" s="61"/>
      <c r="O315" s="61"/>
      <c r="P315" s="61"/>
      <c r="Q315" s="61"/>
      <c r="R315" s="61"/>
      <c r="S315" s="61" t="str">
        <f>IF($C$32,[1]!obget([1]!obcall("",$C315,"get",[1]!obMake("","int",COLUMN()))),"")</f>
        <v/>
      </c>
      <c r="T315" s="50"/>
      <c r="U315" s="50"/>
      <c r="V315" s="50"/>
      <c r="W315" s="50"/>
      <c r="X315" s="50"/>
      <c r="AH315" s="36"/>
      <c r="AI315" s="36"/>
      <c r="IW315" s="50"/>
      <c r="IX315" s="50"/>
    </row>
    <row r="316" spans="1:258" x14ac:dyDescent="0.3">
      <c r="A316" s="50" t="str">
        <f t="shared" si="11"/>
        <v/>
      </c>
      <c r="D316" s="94"/>
      <c r="E316" s="72"/>
      <c r="F316" s="72"/>
      <c r="G316" s="74"/>
      <c r="H316" s="74"/>
      <c r="I316" s="74"/>
      <c r="J316" s="61"/>
      <c r="K316" s="61"/>
      <c r="L316" s="61"/>
      <c r="M316" s="61"/>
      <c r="N316" s="61"/>
      <c r="O316" s="61"/>
      <c r="P316" s="61"/>
      <c r="Q316" s="61"/>
      <c r="R316" s="61"/>
      <c r="S316" s="61" t="str">
        <f>IF($C$32,[1]!obget([1]!obcall("",$C316,"get",[1]!obMake("","int",COLUMN()))),"")</f>
        <v/>
      </c>
      <c r="T316" s="50"/>
      <c r="U316" s="50"/>
      <c r="V316" s="50"/>
      <c r="W316" s="50"/>
      <c r="X316" s="50"/>
      <c r="AH316" s="36"/>
      <c r="AI316" s="36"/>
      <c r="IW316" s="50"/>
      <c r="IX316" s="50"/>
    </row>
    <row r="317" spans="1:258" x14ac:dyDescent="0.3">
      <c r="A317" s="50" t="str">
        <f t="shared" si="11"/>
        <v/>
      </c>
      <c r="D317" s="94"/>
      <c r="E317" s="72"/>
      <c r="F317" s="72"/>
      <c r="G317" s="74"/>
      <c r="H317" s="74"/>
      <c r="I317" s="74"/>
      <c r="J317" s="61"/>
      <c r="K317" s="61"/>
      <c r="L317" s="61"/>
      <c r="M317" s="61"/>
      <c r="N317" s="61"/>
      <c r="O317" s="61"/>
      <c r="P317" s="61"/>
      <c r="Q317" s="61"/>
      <c r="R317" s="61"/>
      <c r="S317" s="61" t="str">
        <f>IF($C$32,[1]!obget([1]!obcall("",$C317,"get",[1]!obMake("","int",COLUMN()))),"")</f>
        <v/>
      </c>
      <c r="T317" s="50"/>
      <c r="U317" s="50"/>
      <c r="V317" s="50"/>
      <c r="W317" s="50"/>
      <c r="X317" s="50"/>
      <c r="AH317" s="36"/>
      <c r="AI317" s="36"/>
      <c r="IW317" s="50"/>
      <c r="IX317" s="50"/>
    </row>
    <row r="318" spans="1:258" x14ac:dyDescent="0.3">
      <c r="A318" s="50" t="str">
        <f t="shared" si="11"/>
        <v/>
      </c>
      <c r="D318" s="94"/>
      <c r="E318" s="72"/>
      <c r="F318" s="72"/>
      <c r="G318" s="74"/>
      <c r="H318" s="74"/>
      <c r="I318" s="74"/>
      <c r="J318" s="61"/>
      <c r="K318" s="61"/>
      <c r="L318" s="61"/>
      <c r="M318" s="61"/>
      <c r="N318" s="61"/>
      <c r="O318" s="61"/>
      <c r="P318" s="61"/>
      <c r="Q318" s="61"/>
      <c r="R318" s="61"/>
      <c r="S318" s="61" t="str">
        <f>IF($C$32,[1]!obget([1]!obcall("",$C318,"get",[1]!obMake("","int",COLUMN()))),"")</f>
        <v/>
      </c>
      <c r="T318" s="50"/>
      <c r="U318" s="50"/>
      <c r="V318" s="50"/>
      <c r="W318" s="50"/>
      <c r="X318" s="50"/>
      <c r="AH318" s="36"/>
      <c r="AI318" s="36"/>
      <c r="IW318" s="50"/>
      <c r="IX318" s="50"/>
    </row>
    <row r="319" spans="1:258" x14ac:dyDescent="0.3">
      <c r="A319" s="50" t="str">
        <f t="shared" si="11"/>
        <v/>
      </c>
      <c r="D319" s="94"/>
      <c r="E319" s="72"/>
      <c r="F319" s="72"/>
      <c r="G319" s="74"/>
      <c r="H319" s="74"/>
      <c r="I319" s="74"/>
      <c r="J319" s="61"/>
      <c r="K319" s="61"/>
      <c r="L319" s="61"/>
      <c r="M319" s="61"/>
      <c r="N319" s="61"/>
      <c r="O319" s="61"/>
      <c r="P319" s="61"/>
      <c r="Q319" s="61"/>
      <c r="R319" s="61"/>
      <c r="S319" s="61" t="str">
        <f>IF($C$32,[1]!obget([1]!obcall("",$C319,"get",[1]!obMake("","int",COLUMN()))),"")</f>
        <v/>
      </c>
      <c r="T319" s="50"/>
      <c r="U319" s="50"/>
      <c r="V319" s="50"/>
      <c r="W319" s="50"/>
      <c r="X319" s="50"/>
      <c r="AH319" s="36"/>
      <c r="AI319" s="36"/>
      <c r="IW319" s="50"/>
      <c r="IX319" s="50"/>
    </row>
    <row r="320" spans="1:258" x14ac:dyDescent="0.3">
      <c r="A320" s="50" t="str">
        <f t="shared" si="11"/>
        <v/>
      </c>
      <c r="D320" s="94"/>
      <c r="E320" s="72"/>
      <c r="F320" s="72"/>
      <c r="G320" s="74"/>
      <c r="H320" s="74"/>
      <c r="I320" s="74"/>
      <c r="J320" s="61"/>
      <c r="K320" s="61"/>
      <c r="L320" s="61"/>
      <c r="M320" s="61"/>
      <c r="N320" s="61"/>
      <c r="O320" s="61"/>
      <c r="P320" s="61"/>
      <c r="Q320" s="61"/>
      <c r="R320" s="61"/>
      <c r="S320" s="61" t="str">
        <f>IF($C$32,[1]!obget([1]!obcall("",$C320,"get",[1]!obMake("","int",COLUMN()))),"")</f>
        <v/>
      </c>
      <c r="T320" s="50"/>
      <c r="U320" s="50"/>
      <c r="V320" s="50"/>
      <c r="W320" s="50"/>
      <c r="X320" s="50"/>
      <c r="AH320" s="36"/>
      <c r="AI320" s="36"/>
      <c r="IW320" s="50"/>
      <c r="IX320" s="50"/>
    </row>
    <row r="321" spans="1:258" x14ac:dyDescent="0.3">
      <c r="A321" s="50" t="str">
        <f t="shared" si="11"/>
        <v/>
      </c>
      <c r="D321" s="94"/>
      <c r="E321" s="72"/>
      <c r="F321" s="72"/>
      <c r="G321" s="74"/>
      <c r="H321" s="74"/>
      <c r="I321" s="74"/>
      <c r="J321" s="61"/>
      <c r="K321" s="61"/>
      <c r="L321" s="61"/>
      <c r="M321" s="61"/>
      <c r="N321" s="61"/>
      <c r="O321" s="61"/>
      <c r="P321" s="61"/>
      <c r="Q321" s="61"/>
      <c r="R321" s="61"/>
      <c r="S321" s="61" t="str">
        <f>IF($C$32,[1]!obget([1]!obcall("",$C321,"get",[1]!obMake("","int",COLUMN()))),"")</f>
        <v/>
      </c>
      <c r="T321" s="50"/>
      <c r="U321" s="50"/>
      <c r="V321" s="50"/>
      <c r="W321" s="50"/>
      <c r="X321" s="50"/>
      <c r="AH321" s="36"/>
      <c r="AI321" s="36"/>
      <c r="IW321" s="50"/>
      <c r="IX321" s="50"/>
    </row>
    <row r="322" spans="1:258" x14ac:dyDescent="0.3">
      <c r="A322" s="50" t="str">
        <f t="shared" si="11"/>
        <v/>
      </c>
      <c r="D322" s="94"/>
      <c r="E322" s="72"/>
      <c r="F322" s="72"/>
      <c r="G322" s="74"/>
      <c r="H322" s="74"/>
      <c r="I322" s="74"/>
      <c r="J322" s="61"/>
      <c r="K322" s="61"/>
      <c r="L322" s="61"/>
      <c r="M322" s="61"/>
      <c r="N322" s="61"/>
      <c r="O322" s="61"/>
      <c r="P322" s="61"/>
      <c r="Q322" s="61"/>
      <c r="R322" s="61"/>
      <c r="S322" s="61" t="str">
        <f>IF($C$32,[1]!obget([1]!obcall("",$C322,"get",[1]!obMake("","int",COLUMN()))),"")</f>
        <v/>
      </c>
      <c r="T322" s="50"/>
      <c r="U322" s="50"/>
      <c r="V322" s="50"/>
      <c r="W322" s="50"/>
      <c r="X322" s="50"/>
      <c r="AH322" s="36"/>
      <c r="AI322" s="36"/>
      <c r="IW322" s="50"/>
      <c r="IX322" s="50"/>
    </row>
    <row r="323" spans="1:258" x14ac:dyDescent="0.3">
      <c r="A323" s="50" t="str">
        <f t="shared" si="11"/>
        <v/>
      </c>
      <c r="D323" s="94"/>
      <c r="E323" s="72"/>
      <c r="F323" s="72"/>
      <c r="G323" s="74"/>
      <c r="H323" s="74"/>
      <c r="I323" s="74"/>
      <c r="J323" s="61"/>
      <c r="K323" s="61"/>
      <c r="L323" s="61"/>
      <c r="M323" s="61"/>
      <c r="N323" s="61"/>
      <c r="O323" s="61"/>
      <c r="P323" s="61"/>
      <c r="Q323" s="61"/>
      <c r="R323" s="61"/>
      <c r="S323" s="61" t="str">
        <f>IF($C$32,[1]!obget([1]!obcall("",$C323,"get",[1]!obMake("","int",COLUMN()))),"")</f>
        <v/>
      </c>
      <c r="T323" s="50"/>
      <c r="U323" s="50"/>
      <c r="V323" s="50"/>
      <c r="W323" s="50"/>
      <c r="X323" s="50"/>
      <c r="AH323" s="36"/>
      <c r="AI323" s="36"/>
      <c r="IW323" s="50"/>
      <c r="IX323" s="50"/>
    </row>
    <row r="324" spans="1:258" x14ac:dyDescent="0.3">
      <c r="A324" s="50" t="str">
        <f t="shared" si="11"/>
        <v/>
      </c>
      <c r="D324" s="94"/>
      <c r="E324" s="72"/>
      <c r="F324" s="72"/>
      <c r="G324" s="74"/>
      <c r="H324" s="74"/>
      <c r="I324" s="74"/>
      <c r="J324" s="61"/>
      <c r="K324" s="61"/>
      <c r="L324" s="61"/>
      <c r="M324" s="61"/>
      <c r="N324" s="61"/>
      <c r="O324" s="61"/>
      <c r="P324" s="61"/>
      <c r="Q324" s="61"/>
      <c r="R324" s="61"/>
      <c r="S324" s="61" t="str">
        <f>IF($C$32,[1]!obget([1]!obcall("",$C324,"get",[1]!obMake("","int",COLUMN()))),"")</f>
        <v/>
      </c>
      <c r="T324" s="50"/>
      <c r="U324" s="50"/>
      <c r="V324" s="50"/>
      <c r="W324" s="50"/>
      <c r="X324" s="50"/>
      <c r="AH324" s="36"/>
      <c r="AI324" s="36"/>
      <c r="IW324" s="50"/>
      <c r="IX324" s="50"/>
    </row>
    <row r="325" spans="1:258" x14ac:dyDescent="0.3">
      <c r="A325" s="50" t="str">
        <f t="shared" si="11"/>
        <v/>
      </c>
      <c r="D325" s="94"/>
      <c r="E325" s="72"/>
      <c r="F325" s="72"/>
      <c r="G325" s="74"/>
      <c r="H325" s="74"/>
      <c r="I325" s="74"/>
      <c r="J325" s="61"/>
      <c r="K325" s="61"/>
      <c r="L325" s="61"/>
      <c r="M325" s="61"/>
      <c r="N325" s="61"/>
      <c r="O325" s="61"/>
      <c r="P325" s="61"/>
      <c r="Q325" s="61"/>
      <c r="R325" s="61"/>
      <c r="S325" s="61" t="str">
        <f>IF($C$32,[1]!obget([1]!obcall("",$C325,"get",[1]!obMake("","int",COLUMN()))),"")</f>
        <v/>
      </c>
      <c r="T325" s="50"/>
      <c r="U325" s="50"/>
      <c r="V325" s="50"/>
      <c r="W325" s="50"/>
      <c r="X325" s="50"/>
      <c r="AH325" s="36"/>
      <c r="AI325" s="36"/>
      <c r="IW325" s="50"/>
      <c r="IX325" s="50"/>
    </row>
    <row r="326" spans="1:258" x14ac:dyDescent="0.3">
      <c r="A326" s="50" t="str">
        <f t="shared" si="11"/>
        <v/>
      </c>
      <c r="D326" s="94"/>
      <c r="E326" s="72"/>
      <c r="F326" s="72"/>
      <c r="G326" s="74"/>
      <c r="H326" s="74"/>
      <c r="I326" s="74"/>
      <c r="J326" s="61"/>
      <c r="K326" s="61"/>
      <c r="L326" s="61"/>
      <c r="M326" s="61"/>
      <c r="N326" s="61"/>
      <c r="O326" s="61"/>
      <c r="P326" s="61"/>
      <c r="Q326" s="61"/>
      <c r="R326" s="61"/>
      <c r="S326" s="61" t="str">
        <f>IF($C$32,[1]!obget([1]!obcall("",$C326,"get",[1]!obMake("","int",COLUMN()))),"")</f>
        <v/>
      </c>
      <c r="T326" s="50"/>
      <c r="U326" s="50"/>
      <c r="V326" s="50"/>
      <c r="W326" s="50"/>
      <c r="X326" s="50"/>
      <c r="AH326" s="36"/>
      <c r="AI326" s="36"/>
      <c r="IW326" s="50"/>
      <c r="IX326" s="50"/>
    </row>
    <row r="327" spans="1:258" x14ac:dyDescent="0.3">
      <c r="A327" s="50" t="str">
        <f t="shared" si="11"/>
        <v/>
      </c>
      <c r="D327" s="94"/>
      <c r="E327" s="72"/>
      <c r="F327" s="72"/>
      <c r="G327" s="74"/>
      <c r="H327" s="74"/>
      <c r="I327" s="74"/>
      <c r="J327" s="61"/>
      <c r="K327" s="61"/>
      <c r="L327" s="61"/>
      <c r="M327" s="61"/>
      <c r="N327" s="61"/>
      <c r="O327" s="61"/>
      <c r="P327" s="61"/>
      <c r="Q327" s="61"/>
      <c r="R327" s="61"/>
      <c r="S327" s="61" t="str">
        <f>IF($C$32,[1]!obget([1]!obcall("",$C327,"get",[1]!obMake("","int",COLUMN()))),"")</f>
        <v/>
      </c>
      <c r="T327" s="50"/>
      <c r="U327" s="50"/>
      <c r="V327" s="50"/>
      <c r="W327" s="50"/>
      <c r="X327" s="50"/>
      <c r="AH327" s="36"/>
      <c r="AI327" s="36"/>
      <c r="IW327" s="50"/>
      <c r="IX327" s="50"/>
    </row>
    <row r="328" spans="1:258" x14ac:dyDescent="0.3">
      <c r="A328" s="50" t="str">
        <f t="shared" si="11"/>
        <v/>
      </c>
      <c r="D328" s="94"/>
      <c r="E328" s="72"/>
      <c r="F328" s="72"/>
      <c r="G328" s="74"/>
      <c r="H328" s="74"/>
      <c r="I328" s="74"/>
      <c r="J328" s="61"/>
      <c r="K328" s="61"/>
      <c r="L328" s="61"/>
      <c r="M328" s="61"/>
      <c r="N328" s="61"/>
      <c r="O328" s="61"/>
      <c r="P328" s="61"/>
      <c r="Q328" s="61"/>
      <c r="R328" s="61"/>
      <c r="S328" s="61" t="str">
        <f>IF($C$32,[1]!obget([1]!obcall("",$C328,"get",[1]!obMake("","int",COLUMN()))),"")</f>
        <v/>
      </c>
      <c r="T328" s="50"/>
      <c r="U328" s="50"/>
      <c r="V328" s="50"/>
      <c r="W328" s="50"/>
      <c r="X328" s="50"/>
      <c r="AH328" s="36"/>
      <c r="AI328" s="36"/>
      <c r="IW328" s="50"/>
      <c r="IX328" s="50"/>
    </row>
    <row r="329" spans="1:258" x14ac:dyDescent="0.3">
      <c r="A329" s="50" t="str">
        <f t="shared" si="11"/>
        <v/>
      </c>
      <c r="D329" s="94"/>
      <c r="E329" s="72"/>
      <c r="F329" s="72"/>
      <c r="G329" s="74"/>
      <c r="H329" s="74"/>
      <c r="I329" s="74"/>
      <c r="J329" s="61"/>
      <c r="K329" s="61"/>
      <c r="L329" s="61"/>
      <c r="M329" s="61"/>
      <c r="N329" s="61"/>
      <c r="O329" s="61"/>
      <c r="P329" s="61"/>
      <c r="Q329" s="61"/>
      <c r="R329" s="61"/>
      <c r="S329" s="61" t="str">
        <f>IF($C$32,[1]!obget([1]!obcall("",$C329,"get",[1]!obMake("","int",COLUMN()))),"")</f>
        <v/>
      </c>
      <c r="T329" s="50"/>
      <c r="U329" s="50"/>
      <c r="V329" s="50"/>
      <c r="W329" s="50"/>
      <c r="X329" s="50"/>
      <c r="AH329" s="36"/>
      <c r="AI329" s="36"/>
      <c r="IW329" s="50"/>
      <c r="IX329" s="50"/>
    </row>
    <row r="330" spans="1:258" x14ac:dyDescent="0.3">
      <c r="A330" s="50" t="str">
        <f t="shared" si="11"/>
        <v/>
      </c>
      <c r="D330" s="94"/>
      <c r="E330" s="72"/>
      <c r="F330" s="72"/>
      <c r="G330" s="74"/>
      <c r="H330" s="74"/>
      <c r="I330" s="74"/>
      <c r="J330" s="61"/>
      <c r="K330" s="61"/>
      <c r="L330" s="61"/>
      <c r="M330" s="61"/>
      <c r="N330" s="61"/>
      <c r="O330" s="61"/>
      <c r="P330" s="61"/>
      <c r="Q330" s="61"/>
      <c r="R330" s="61"/>
      <c r="S330" s="61" t="str">
        <f>IF($C$32,[1]!obget([1]!obcall("",$C330,"get",[1]!obMake("","int",COLUMN()))),"")</f>
        <v/>
      </c>
      <c r="T330" s="50"/>
      <c r="U330" s="50"/>
      <c r="V330" s="50"/>
      <c r="W330" s="50"/>
      <c r="X330" s="50"/>
      <c r="AH330" s="36"/>
      <c r="AI330" s="36"/>
      <c r="IW330" s="50"/>
      <c r="IX330" s="50"/>
    </row>
    <row r="331" spans="1:258" x14ac:dyDescent="0.3">
      <c r="A331" s="50" t="str">
        <f t="shared" si="11"/>
        <v/>
      </c>
      <c r="D331" s="94"/>
      <c r="E331" s="72"/>
      <c r="F331" s="72"/>
      <c r="G331" s="74"/>
      <c r="H331" s="74"/>
      <c r="I331" s="74"/>
      <c r="J331" s="61"/>
      <c r="K331" s="61"/>
      <c r="L331" s="61"/>
      <c r="M331" s="61"/>
      <c r="N331" s="61"/>
      <c r="O331" s="61"/>
      <c r="P331" s="61"/>
      <c r="Q331" s="61"/>
      <c r="R331" s="61"/>
      <c r="S331" s="61" t="str">
        <f>IF($C$32,[1]!obget([1]!obcall("",$C331,"get",[1]!obMake("","int",COLUMN()))),"")</f>
        <v/>
      </c>
      <c r="T331" s="50"/>
      <c r="U331" s="50"/>
      <c r="V331" s="50"/>
      <c r="W331" s="50"/>
      <c r="X331" s="50"/>
      <c r="AH331" s="36"/>
      <c r="AI331" s="36"/>
      <c r="IW331" s="50"/>
      <c r="IX331" s="50"/>
    </row>
    <row r="332" spans="1:258" x14ac:dyDescent="0.3">
      <c r="A332" s="50" t="str">
        <f t="shared" si="11"/>
        <v/>
      </c>
      <c r="D332" s="94"/>
      <c r="E332" s="72"/>
      <c r="F332" s="72"/>
      <c r="G332" s="74"/>
      <c r="H332" s="74"/>
      <c r="I332" s="74"/>
      <c r="J332" s="61"/>
      <c r="K332" s="61"/>
      <c r="L332" s="61"/>
      <c r="M332" s="61"/>
      <c r="N332" s="61"/>
      <c r="O332" s="61"/>
      <c r="P332" s="61"/>
      <c r="Q332" s="61"/>
      <c r="R332" s="61"/>
      <c r="S332" s="61" t="str">
        <f>IF($C$32,[1]!obget([1]!obcall("",$C332,"get",[1]!obMake("","int",COLUMN()))),"")</f>
        <v/>
      </c>
      <c r="T332" s="50"/>
      <c r="U332" s="50"/>
      <c r="V332" s="50"/>
      <c r="W332" s="50"/>
      <c r="X332" s="50"/>
      <c r="AH332" s="36"/>
      <c r="AI332" s="36"/>
      <c r="IW332" s="50"/>
      <c r="IX332" s="50"/>
    </row>
    <row r="333" spans="1:258" x14ac:dyDescent="0.3">
      <c r="A333" s="50" t="str">
        <f t="shared" si="11"/>
        <v/>
      </c>
      <c r="D333" s="94"/>
      <c r="E333" s="72"/>
      <c r="F333" s="72"/>
      <c r="G333" s="74"/>
      <c r="H333" s="74"/>
      <c r="I333" s="74"/>
      <c r="J333" s="61"/>
      <c r="K333" s="61"/>
      <c r="L333" s="61"/>
      <c r="M333" s="61"/>
      <c r="N333" s="61"/>
      <c r="O333" s="61"/>
      <c r="P333" s="61"/>
      <c r="Q333" s="61"/>
      <c r="R333" s="61"/>
      <c r="S333" s="61" t="str">
        <f>IF($C$32,[1]!obget([1]!obcall("",$C333,"get",[1]!obMake("","int",COLUMN()))),"")</f>
        <v/>
      </c>
      <c r="T333" s="50"/>
      <c r="U333" s="50"/>
      <c r="V333" s="50"/>
      <c r="W333" s="50"/>
      <c r="X333" s="50"/>
      <c r="AH333" s="36"/>
      <c r="AI333" s="36"/>
      <c r="IW333" s="50"/>
      <c r="IX333" s="50"/>
    </row>
    <row r="334" spans="1:258" x14ac:dyDescent="0.3">
      <c r="A334" s="50" t="str">
        <f t="shared" si="11"/>
        <v/>
      </c>
      <c r="D334" s="94"/>
      <c r="E334" s="72"/>
      <c r="F334" s="72"/>
      <c r="G334" s="74"/>
      <c r="H334" s="74"/>
      <c r="I334" s="74"/>
      <c r="J334" s="61"/>
      <c r="K334" s="61"/>
      <c r="L334" s="61"/>
      <c r="M334" s="61"/>
      <c r="N334" s="61"/>
      <c r="O334" s="61"/>
      <c r="P334" s="61"/>
      <c r="Q334" s="61"/>
      <c r="R334" s="61"/>
      <c r="S334" s="61" t="str">
        <f>IF($C$32,[1]!obget([1]!obcall("",$C334,"get",[1]!obMake("","int",COLUMN()))),"")</f>
        <v/>
      </c>
      <c r="T334" s="50"/>
      <c r="U334" s="50"/>
      <c r="V334" s="50"/>
      <c r="W334" s="50"/>
      <c r="X334" s="50"/>
      <c r="AH334" s="36"/>
      <c r="AI334" s="36"/>
      <c r="IW334" s="50"/>
      <c r="IX334" s="50"/>
    </row>
    <row r="335" spans="1:258" x14ac:dyDescent="0.3">
      <c r="A335" s="50" t="str">
        <f t="shared" si="11"/>
        <v/>
      </c>
      <c r="D335" s="94"/>
      <c r="E335" s="72"/>
      <c r="F335" s="72"/>
      <c r="G335" s="74"/>
      <c r="H335" s="74"/>
      <c r="I335" s="74"/>
      <c r="J335" s="61"/>
      <c r="K335" s="61"/>
      <c r="L335" s="61"/>
      <c r="M335" s="61"/>
      <c r="N335" s="61"/>
      <c r="O335" s="61"/>
      <c r="P335" s="61"/>
      <c r="Q335" s="61"/>
      <c r="R335" s="61"/>
      <c r="S335" s="61" t="str">
        <f>IF($C$32,[1]!obget([1]!obcall("",$C335,"get",[1]!obMake("","int",COLUMN()))),"")</f>
        <v/>
      </c>
      <c r="T335" s="50"/>
      <c r="U335" s="50"/>
      <c r="V335" s="50"/>
      <c r="W335" s="50"/>
      <c r="X335" s="50"/>
      <c r="AH335" s="36"/>
      <c r="AI335" s="36"/>
      <c r="IW335" s="50"/>
      <c r="IX335" s="50"/>
    </row>
    <row r="336" spans="1:258" x14ac:dyDescent="0.3">
      <c r="A336" s="50" t="str">
        <f t="shared" si="11"/>
        <v/>
      </c>
      <c r="D336" s="94"/>
      <c r="E336" s="72"/>
      <c r="F336" s="72"/>
      <c r="G336" s="74"/>
      <c r="H336" s="74"/>
      <c r="I336" s="74"/>
      <c r="J336" s="61"/>
      <c r="K336" s="61"/>
      <c r="L336" s="61"/>
      <c r="M336" s="61"/>
      <c r="N336" s="61"/>
      <c r="O336" s="61"/>
      <c r="P336" s="61"/>
      <c r="Q336" s="61"/>
      <c r="R336" s="61"/>
      <c r="S336" s="61" t="str">
        <f>IF($C$32,[1]!obget([1]!obcall("",$C336,"get",[1]!obMake("","int",COLUMN()))),"")</f>
        <v/>
      </c>
      <c r="T336" s="50"/>
      <c r="U336" s="50"/>
      <c r="V336" s="50"/>
      <c r="W336" s="50"/>
      <c r="X336" s="50"/>
      <c r="AH336" s="36"/>
      <c r="AI336" s="36"/>
      <c r="IW336" s="50"/>
      <c r="IX336" s="50"/>
    </row>
    <row r="337" spans="1:258" x14ac:dyDescent="0.3">
      <c r="A337" s="50" t="str">
        <f t="shared" si="11"/>
        <v/>
      </c>
      <c r="D337" s="94"/>
      <c r="E337" s="72"/>
      <c r="F337" s="72"/>
      <c r="G337" s="74"/>
      <c r="H337" s="74"/>
      <c r="I337" s="74"/>
      <c r="J337" s="61"/>
      <c r="K337" s="61"/>
      <c r="L337" s="61"/>
      <c r="M337" s="61"/>
      <c r="N337" s="61"/>
      <c r="O337" s="61"/>
      <c r="P337" s="61"/>
      <c r="Q337" s="61"/>
      <c r="R337" s="61"/>
      <c r="S337" s="61" t="str">
        <f>IF($C$32,[1]!obget([1]!obcall("",$C337,"get",[1]!obMake("","int",COLUMN()))),"")</f>
        <v/>
      </c>
      <c r="T337" s="50"/>
      <c r="U337" s="50"/>
      <c r="V337" s="50"/>
      <c r="W337" s="50"/>
      <c r="X337" s="50"/>
      <c r="AH337" s="36"/>
      <c r="AI337" s="36"/>
      <c r="IW337" s="50"/>
      <c r="IX337" s="50"/>
    </row>
    <row r="338" spans="1:258" x14ac:dyDescent="0.3">
      <c r="A338" s="50" t="str">
        <f t="shared" si="11"/>
        <v/>
      </c>
      <c r="D338" s="94"/>
      <c r="E338" s="72"/>
      <c r="F338" s="72"/>
      <c r="G338" s="74"/>
      <c r="H338" s="74"/>
      <c r="I338" s="74"/>
      <c r="J338" s="61"/>
      <c r="K338" s="61"/>
      <c r="L338" s="61"/>
      <c r="M338" s="61"/>
      <c r="N338" s="61"/>
      <c r="O338" s="61"/>
      <c r="P338" s="61"/>
      <c r="Q338" s="61"/>
      <c r="R338" s="61"/>
      <c r="S338" s="61" t="str">
        <f>IF($C$32,[1]!obget([1]!obcall("",$C338,"get",[1]!obMake("","int",COLUMN()))),"")</f>
        <v/>
      </c>
      <c r="T338" s="50"/>
      <c r="U338" s="50"/>
      <c r="V338" s="50"/>
      <c r="W338" s="50"/>
      <c r="X338" s="50"/>
      <c r="AH338" s="36"/>
      <c r="AI338" s="36"/>
      <c r="IW338" s="50"/>
      <c r="IX338" s="50"/>
    </row>
    <row r="339" spans="1:258" x14ac:dyDescent="0.3">
      <c r="A339" s="50" t="str">
        <f t="shared" si="11"/>
        <v/>
      </c>
      <c r="D339" s="94"/>
      <c r="E339" s="72"/>
      <c r="F339" s="72"/>
      <c r="G339" s="74"/>
      <c r="H339" s="74"/>
      <c r="I339" s="74"/>
      <c r="J339" s="61"/>
      <c r="K339" s="61"/>
      <c r="L339" s="61"/>
      <c r="M339" s="61"/>
      <c r="N339" s="61"/>
      <c r="O339" s="61"/>
      <c r="P339" s="61"/>
      <c r="Q339" s="61"/>
      <c r="R339" s="61"/>
      <c r="S339" s="61" t="str">
        <f>IF($C$32,[1]!obget([1]!obcall("",$C339,"get",[1]!obMake("","int",COLUMN()))),"")</f>
        <v/>
      </c>
      <c r="T339" s="50"/>
      <c r="U339" s="50"/>
      <c r="V339" s="50"/>
      <c r="W339" s="50"/>
      <c r="X339" s="50"/>
      <c r="AH339" s="36"/>
      <c r="AI339" s="36"/>
      <c r="IW339" s="50"/>
      <c r="IX339" s="50"/>
    </row>
    <row r="340" spans="1:258" x14ac:dyDescent="0.3">
      <c r="A340" s="50" t="str">
        <f t="shared" si="11"/>
        <v/>
      </c>
      <c r="D340" s="94"/>
      <c r="E340" s="72"/>
      <c r="F340" s="72"/>
      <c r="G340" s="74"/>
      <c r="H340" s="74"/>
      <c r="I340" s="74"/>
      <c r="J340" s="61"/>
      <c r="K340" s="61"/>
      <c r="L340" s="61"/>
      <c r="M340" s="61"/>
      <c r="N340" s="61"/>
      <c r="O340" s="61"/>
      <c r="P340" s="61"/>
      <c r="Q340" s="61"/>
      <c r="R340" s="61"/>
      <c r="S340" s="61" t="str">
        <f>IF($C$32,[1]!obget([1]!obcall("",$C340,"get",[1]!obMake("","int",COLUMN()))),"")</f>
        <v/>
      </c>
      <c r="T340" s="50"/>
      <c r="U340" s="50"/>
      <c r="V340" s="50"/>
      <c r="W340" s="50"/>
      <c r="X340" s="50"/>
      <c r="AH340" s="36"/>
      <c r="AI340" s="36"/>
      <c r="IW340" s="50"/>
      <c r="IX340" s="50"/>
    </row>
    <row r="341" spans="1:258" x14ac:dyDescent="0.3">
      <c r="A341" s="50" t="str">
        <f t="shared" si="11"/>
        <v/>
      </c>
      <c r="D341" s="94"/>
      <c r="E341" s="72"/>
      <c r="F341" s="72"/>
      <c r="G341" s="74"/>
      <c r="H341" s="74"/>
      <c r="I341" s="74"/>
      <c r="J341" s="61"/>
      <c r="K341" s="61"/>
      <c r="L341" s="61"/>
      <c r="M341" s="61"/>
      <c r="N341" s="61"/>
      <c r="O341" s="61"/>
      <c r="P341" s="61"/>
      <c r="Q341" s="61"/>
      <c r="R341" s="61"/>
      <c r="S341" s="61" t="str">
        <f>IF($C$32,[1]!obget([1]!obcall("",$C341,"get",[1]!obMake("","int",COLUMN()))),"")</f>
        <v/>
      </c>
      <c r="T341" s="50"/>
      <c r="U341" s="50"/>
      <c r="V341" s="50"/>
      <c r="W341" s="50"/>
      <c r="X341" s="50"/>
      <c r="AH341" s="36"/>
      <c r="AI341" s="36"/>
      <c r="IW341" s="50"/>
      <c r="IX341" s="50"/>
    </row>
    <row r="342" spans="1:258" x14ac:dyDescent="0.3">
      <c r="A342" s="50" t="str">
        <f t="shared" si="11"/>
        <v/>
      </c>
      <c r="D342" s="94"/>
      <c r="E342" s="72"/>
      <c r="F342" s="72"/>
      <c r="G342" s="74"/>
      <c r="H342" s="74"/>
      <c r="I342" s="74"/>
      <c r="J342" s="61"/>
      <c r="K342" s="61"/>
      <c r="L342" s="61"/>
      <c r="M342" s="61"/>
      <c r="N342" s="61"/>
      <c r="O342" s="61"/>
      <c r="P342" s="61"/>
      <c r="Q342" s="61"/>
      <c r="R342" s="61"/>
      <c r="S342" s="61" t="str">
        <f>IF($C$32,[1]!obget([1]!obcall("",$C342,"get",[1]!obMake("","int",COLUMN()))),"")</f>
        <v/>
      </c>
      <c r="T342" s="50"/>
      <c r="U342" s="50"/>
      <c r="V342" s="50"/>
      <c r="W342" s="50"/>
      <c r="X342" s="50"/>
      <c r="AH342" s="36"/>
      <c r="AI342" s="36"/>
      <c r="IW342" s="50"/>
      <c r="IX342" s="50"/>
    </row>
    <row r="343" spans="1:258" x14ac:dyDescent="0.3">
      <c r="A343" s="50" t="str">
        <f t="shared" si="11"/>
        <v/>
      </c>
      <c r="D343" s="94"/>
      <c r="E343" s="72"/>
      <c r="F343" s="72"/>
      <c r="G343" s="74"/>
      <c r="H343" s="74"/>
      <c r="I343" s="74"/>
      <c r="J343" s="61"/>
      <c r="K343" s="61"/>
      <c r="L343" s="61"/>
      <c r="M343" s="61"/>
      <c r="N343" s="61"/>
      <c r="O343" s="61"/>
      <c r="P343" s="61"/>
      <c r="Q343" s="61"/>
      <c r="R343" s="61"/>
      <c r="S343" s="61" t="str">
        <f>IF($C$32,[1]!obget([1]!obcall("",$C343,"get",[1]!obMake("","int",COLUMN()))),"")</f>
        <v/>
      </c>
      <c r="T343" s="50"/>
      <c r="U343" s="50"/>
      <c r="V343" s="50"/>
      <c r="W343" s="50"/>
      <c r="X343" s="50"/>
      <c r="AH343" s="36"/>
      <c r="AI343" s="36"/>
      <c r="IW343" s="50"/>
      <c r="IX343" s="50"/>
    </row>
    <row r="344" spans="1:258" x14ac:dyDescent="0.3">
      <c r="A344" s="50" t="str">
        <f t="shared" si="11"/>
        <v/>
      </c>
      <c r="D344" s="94"/>
      <c r="E344" s="72"/>
      <c r="F344" s="72"/>
      <c r="G344" s="74"/>
      <c r="H344" s="74"/>
      <c r="I344" s="74"/>
      <c r="J344" s="61"/>
      <c r="K344" s="61"/>
      <c r="L344" s="61"/>
      <c r="M344" s="61"/>
      <c r="N344" s="61"/>
      <c r="O344" s="61"/>
      <c r="P344" s="61"/>
      <c r="Q344" s="61"/>
      <c r="R344" s="61"/>
      <c r="S344" s="61" t="str">
        <f>IF($C$32,[1]!obget([1]!obcall("",$C344,"get",[1]!obMake("","int",COLUMN()))),"")</f>
        <v/>
      </c>
      <c r="T344" s="50"/>
      <c r="U344" s="50"/>
      <c r="V344" s="50"/>
      <c r="W344" s="50"/>
      <c r="X344" s="50"/>
      <c r="AH344" s="36"/>
      <c r="AI344" s="36"/>
      <c r="IW344" s="50"/>
      <c r="IX344" s="50"/>
    </row>
    <row r="345" spans="1:258" x14ac:dyDescent="0.3">
      <c r="A345" s="50" t="str">
        <f t="shared" si="11"/>
        <v/>
      </c>
      <c r="D345" s="94"/>
      <c r="E345" s="72"/>
      <c r="F345" s="72"/>
      <c r="G345" s="74"/>
      <c r="H345" s="74"/>
      <c r="I345" s="74"/>
      <c r="J345" s="61"/>
      <c r="K345" s="61"/>
      <c r="L345" s="61"/>
      <c r="M345" s="61"/>
      <c r="N345" s="61"/>
      <c r="O345" s="61"/>
      <c r="P345" s="61"/>
      <c r="Q345" s="61"/>
      <c r="R345" s="61"/>
      <c r="S345" s="61" t="str">
        <f>IF($C$32,[1]!obget([1]!obcall("",$C345,"get",[1]!obMake("","int",COLUMN()))),"")</f>
        <v/>
      </c>
      <c r="T345" s="50"/>
      <c r="U345" s="50"/>
      <c r="V345" s="50"/>
      <c r="W345" s="50"/>
      <c r="X345" s="50"/>
      <c r="AH345" s="36"/>
      <c r="AI345" s="36"/>
      <c r="IW345" s="50"/>
      <c r="IX345" s="50"/>
    </row>
    <row r="346" spans="1:258" x14ac:dyDescent="0.3">
      <c r="A346" s="50" t="str">
        <f t="shared" si="11"/>
        <v/>
      </c>
      <c r="D346" s="94"/>
      <c r="E346" s="72"/>
      <c r="F346" s="72"/>
      <c r="G346" s="74"/>
      <c r="H346" s="74"/>
      <c r="I346" s="74"/>
      <c r="J346" s="61"/>
      <c r="K346" s="61"/>
      <c r="L346" s="61"/>
      <c r="M346" s="61"/>
      <c r="N346" s="61"/>
      <c r="O346" s="61"/>
      <c r="P346" s="61"/>
      <c r="Q346" s="61"/>
      <c r="R346" s="61"/>
      <c r="S346" s="61" t="str">
        <f>IF($C$32,[1]!obget([1]!obcall("",$C346,"get",[1]!obMake("","int",COLUMN()))),"")</f>
        <v/>
      </c>
      <c r="T346" s="50"/>
      <c r="U346" s="50"/>
      <c r="V346" s="50"/>
      <c r="W346" s="50"/>
      <c r="X346" s="50"/>
      <c r="AH346" s="36"/>
      <c r="AI346" s="36"/>
      <c r="IW346" s="50"/>
      <c r="IX346" s="50"/>
    </row>
    <row r="347" spans="1:258" x14ac:dyDescent="0.3">
      <c r="A347" s="50" t="str">
        <f t="shared" si="11"/>
        <v/>
      </c>
      <c r="D347" s="94"/>
      <c r="E347" s="72"/>
      <c r="F347" s="72"/>
      <c r="G347" s="74"/>
      <c r="H347" s="74"/>
      <c r="I347" s="74"/>
      <c r="J347" s="61"/>
      <c r="K347" s="61"/>
      <c r="L347" s="61"/>
      <c r="M347" s="61"/>
      <c r="N347" s="61"/>
      <c r="O347" s="61"/>
      <c r="P347" s="61"/>
      <c r="Q347" s="61"/>
      <c r="R347" s="61"/>
      <c r="S347" s="61" t="str">
        <f>IF($C$32,[1]!obget([1]!obcall("",$C347,"get",[1]!obMake("","int",COLUMN()))),"")</f>
        <v/>
      </c>
      <c r="T347" s="50"/>
      <c r="U347" s="50"/>
      <c r="V347" s="50"/>
      <c r="W347" s="50"/>
      <c r="X347" s="50"/>
      <c r="AH347" s="36"/>
      <c r="AI347" s="36"/>
      <c r="IW347" s="50"/>
      <c r="IX347" s="50"/>
    </row>
    <row r="348" spans="1:258" x14ac:dyDescent="0.3">
      <c r="A348" s="50" t="str">
        <f t="shared" si="11"/>
        <v/>
      </c>
      <c r="D348" s="94"/>
      <c r="E348" s="72"/>
      <c r="F348" s="72"/>
      <c r="G348" s="74"/>
      <c r="H348" s="74"/>
      <c r="I348" s="74"/>
      <c r="J348" s="61"/>
      <c r="K348" s="61"/>
      <c r="L348" s="61"/>
      <c r="M348" s="61"/>
      <c r="N348" s="61"/>
      <c r="O348" s="61"/>
      <c r="P348" s="61"/>
      <c r="Q348" s="61"/>
      <c r="R348" s="61"/>
      <c r="S348" s="61" t="str">
        <f>IF($C$32,[1]!obget([1]!obcall("",$C348,"get",[1]!obMake("","int",COLUMN()))),"")</f>
        <v/>
      </c>
      <c r="T348" s="50"/>
      <c r="U348" s="50"/>
      <c r="V348" s="50"/>
      <c r="W348" s="50"/>
      <c r="X348" s="50"/>
      <c r="AH348" s="36"/>
      <c r="AI348" s="36"/>
      <c r="IW348" s="50"/>
      <c r="IX348" s="50"/>
    </row>
    <row r="349" spans="1:258" x14ac:dyDescent="0.3">
      <c r="A349" s="50" t="str">
        <f t="shared" si="11"/>
        <v/>
      </c>
      <c r="D349" s="94"/>
      <c r="E349" s="72"/>
      <c r="F349" s="72"/>
      <c r="G349" s="74"/>
      <c r="H349" s="74"/>
      <c r="I349" s="74"/>
      <c r="J349" s="61"/>
      <c r="K349" s="61"/>
      <c r="L349" s="61"/>
      <c r="M349" s="61"/>
      <c r="N349" s="61"/>
      <c r="O349" s="61"/>
      <c r="P349" s="61"/>
      <c r="Q349" s="61"/>
      <c r="R349" s="61"/>
      <c r="S349" s="61" t="str">
        <f>IF($C$32,[1]!obget([1]!obcall("",$C349,"get",[1]!obMake("","int",COLUMN()))),"")</f>
        <v/>
      </c>
      <c r="T349" s="50"/>
      <c r="U349" s="50"/>
      <c r="V349" s="50"/>
      <c r="W349" s="50"/>
      <c r="X349" s="50"/>
      <c r="AH349" s="36"/>
      <c r="AI349" s="36"/>
      <c r="IW349" s="50"/>
      <c r="IX349" s="50"/>
    </row>
    <row r="350" spans="1:258" x14ac:dyDescent="0.3">
      <c r="A350" s="50" t="str">
        <f t="shared" si="11"/>
        <v/>
      </c>
      <c r="D350" s="94"/>
      <c r="E350" s="72"/>
      <c r="F350" s="72"/>
      <c r="G350" s="74"/>
      <c r="H350" s="74"/>
      <c r="I350" s="74"/>
      <c r="J350" s="61"/>
      <c r="K350" s="61"/>
      <c r="L350" s="61"/>
      <c r="M350" s="61"/>
      <c r="N350" s="61"/>
      <c r="O350" s="61"/>
      <c r="P350" s="61"/>
      <c r="Q350" s="61"/>
      <c r="R350" s="61"/>
      <c r="S350" s="61" t="str">
        <f>IF($C$32,[1]!obget([1]!obcall("",$C350,"get",[1]!obMake("","int",COLUMN()))),"")</f>
        <v/>
      </c>
      <c r="T350" s="50"/>
      <c r="U350" s="50"/>
      <c r="V350" s="50"/>
      <c r="W350" s="50"/>
      <c r="X350" s="50"/>
      <c r="AH350" s="36"/>
      <c r="AI350" s="36"/>
      <c r="IW350" s="50"/>
      <c r="IX350" s="50"/>
    </row>
    <row r="351" spans="1:258" x14ac:dyDescent="0.3">
      <c r="A351" s="50" t="str">
        <f t="shared" si="11"/>
        <v/>
      </c>
      <c r="D351" s="94"/>
      <c r="E351" s="72"/>
      <c r="F351" s="72"/>
      <c r="G351" s="74"/>
      <c r="H351" s="74"/>
      <c r="I351" s="74"/>
      <c r="J351" s="61"/>
      <c r="K351" s="61"/>
      <c r="L351" s="61"/>
      <c r="M351" s="61"/>
      <c r="N351" s="61"/>
      <c r="O351" s="61"/>
      <c r="P351" s="61"/>
      <c r="Q351" s="61"/>
      <c r="R351" s="61"/>
      <c r="S351" s="61" t="str">
        <f>IF($C$32,[1]!obget([1]!obcall("",$C351,"get",[1]!obMake("","int",COLUMN()))),"")</f>
        <v/>
      </c>
      <c r="T351" s="50"/>
      <c r="U351" s="50"/>
      <c r="V351" s="50"/>
      <c r="W351" s="50"/>
      <c r="X351" s="50"/>
      <c r="AH351" s="36"/>
      <c r="AI351" s="36"/>
      <c r="IW351" s="50"/>
      <c r="IX351" s="50"/>
    </row>
    <row r="352" spans="1:258" x14ac:dyDescent="0.3">
      <c r="A352" s="50" t="str">
        <f t="shared" si="11"/>
        <v/>
      </c>
      <c r="D352" s="94"/>
      <c r="E352" s="72"/>
      <c r="F352" s="72"/>
      <c r="G352" s="74"/>
      <c r="H352" s="74"/>
      <c r="I352" s="74"/>
      <c r="J352" s="61"/>
      <c r="K352" s="61"/>
      <c r="L352" s="61"/>
      <c r="M352" s="61"/>
      <c r="N352" s="61"/>
      <c r="O352" s="61"/>
      <c r="P352" s="61"/>
      <c r="Q352" s="61"/>
      <c r="R352" s="61"/>
      <c r="S352" s="61" t="str">
        <f>IF($C$32,[1]!obget([1]!obcall("",$C352,"get",[1]!obMake("","int",COLUMN()))),"")</f>
        <v/>
      </c>
      <c r="T352" s="50"/>
      <c r="U352" s="50"/>
      <c r="V352" s="50"/>
      <c r="W352" s="50"/>
      <c r="X352" s="50"/>
      <c r="AH352" s="36"/>
      <c r="AI352" s="36"/>
      <c r="IW352" s="50"/>
      <c r="IX352" s="50"/>
    </row>
    <row r="353" spans="1:258" x14ac:dyDescent="0.3">
      <c r="A353" s="50" t="str">
        <f t="shared" si="11"/>
        <v/>
      </c>
      <c r="D353" s="94"/>
      <c r="E353" s="72"/>
      <c r="F353" s="72"/>
      <c r="G353" s="74"/>
      <c r="H353" s="74"/>
      <c r="I353" s="74"/>
      <c r="J353" s="61"/>
      <c r="K353" s="61"/>
      <c r="L353" s="61"/>
      <c r="M353" s="61"/>
      <c r="N353" s="61"/>
      <c r="O353" s="61"/>
      <c r="P353" s="61"/>
      <c r="Q353" s="61"/>
      <c r="R353" s="61"/>
      <c r="S353" s="61" t="str">
        <f>IF($C$32,[1]!obget([1]!obcall("",$C353,"get",[1]!obMake("","int",COLUMN()))),"")</f>
        <v/>
      </c>
      <c r="T353" s="50"/>
      <c r="U353" s="50"/>
      <c r="V353" s="50"/>
      <c r="W353" s="50"/>
      <c r="X353" s="50"/>
      <c r="AH353" s="36"/>
      <c r="AI353" s="36"/>
      <c r="IW353" s="50"/>
      <c r="IX353" s="50"/>
    </row>
    <row r="354" spans="1:258" x14ac:dyDescent="0.3">
      <c r="A354" s="50" t="str">
        <f t="shared" si="11"/>
        <v/>
      </c>
      <c r="D354" s="94"/>
      <c r="E354" s="72"/>
      <c r="F354" s="72"/>
      <c r="G354" s="74"/>
      <c r="H354" s="74"/>
      <c r="I354" s="74"/>
      <c r="J354" s="61"/>
      <c r="K354" s="61"/>
      <c r="L354" s="61"/>
      <c r="M354" s="61"/>
      <c r="N354" s="61"/>
      <c r="O354" s="61"/>
      <c r="P354" s="61"/>
      <c r="Q354" s="61"/>
      <c r="R354" s="61"/>
      <c r="S354" s="61" t="str">
        <f>IF($C$32,[1]!obget([1]!obcall("",$C354,"get",[1]!obMake("","int",COLUMN()))),"")</f>
        <v/>
      </c>
      <c r="T354" s="50"/>
      <c r="U354" s="50"/>
      <c r="V354" s="50"/>
      <c r="W354" s="50"/>
      <c r="X354" s="50"/>
      <c r="AH354" s="36"/>
      <c r="AI354" s="36"/>
      <c r="IW354" s="50"/>
      <c r="IX354" s="50"/>
    </row>
    <row r="355" spans="1:258" x14ac:dyDescent="0.3">
      <c r="A355" s="50" t="str">
        <f t="shared" si="11"/>
        <v/>
      </c>
      <c r="D355" s="94"/>
      <c r="E355" s="72"/>
      <c r="F355" s="72"/>
      <c r="G355" s="74"/>
      <c r="H355" s="74"/>
      <c r="I355" s="74"/>
      <c r="J355" s="61"/>
      <c r="K355" s="61"/>
      <c r="L355" s="61"/>
      <c r="M355" s="61"/>
      <c r="N355" s="61"/>
      <c r="O355" s="61"/>
      <c r="P355" s="61"/>
      <c r="Q355" s="61"/>
      <c r="R355" s="61"/>
      <c r="S355" s="61" t="str">
        <f>IF($C$32,[1]!obget([1]!obcall("",$C355,"get",[1]!obMake("","int",COLUMN()))),"")</f>
        <v/>
      </c>
      <c r="T355" s="50"/>
      <c r="U355" s="50"/>
      <c r="V355" s="50"/>
      <c r="W355" s="50"/>
      <c r="X355" s="50"/>
      <c r="AH355" s="36"/>
      <c r="AI355" s="36"/>
      <c r="IW355" s="50"/>
      <c r="IX355" s="50"/>
    </row>
    <row r="356" spans="1:258" x14ac:dyDescent="0.3">
      <c r="A356" s="50" t="str">
        <f t="shared" si="11"/>
        <v/>
      </c>
      <c r="D356" s="94"/>
      <c r="E356" s="72"/>
      <c r="F356" s="72"/>
      <c r="G356" s="74"/>
      <c r="H356" s="74"/>
      <c r="I356" s="74"/>
      <c r="J356" s="61"/>
      <c r="K356" s="61"/>
      <c r="L356" s="61"/>
      <c r="M356" s="61"/>
      <c r="N356" s="61"/>
      <c r="O356" s="61"/>
      <c r="P356" s="61"/>
      <c r="Q356" s="61"/>
      <c r="R356" s="61"/>
      <c r="S356" s="61" t="str">
        <f>IF($C$32,[1]!obget([1]!obcall("",$C356,"get",[1]!obMake("","int",COLUMN()))),"")</f>
        <v/>
      </c>
      <c r="T356" s="50"/>
      <c r="U356" s="50"/>
      <c r="V356" s="50"/>
      <c r="W356" s="50"/>
      <c r="X356" s="50"/>
      <c r="AH356" s="36"/>
      <c r="AI356" s="36"/>
      <c r="IW356" s="50"/>
      <c r="IX356" s="50"/>
    </row>
    <row r="357" spans="1:258" x14ac:dyDescent="0.3">
      <c r="A357" s="50" t="str">
        <f t="shared" si="11"/>
        <v/>
      </c>
      <c r="D357" s="94"/>
      <c r="E357" s="72"/>
      <c r="F357" s="72"/>
      <c r="G357" s="74"/>
      <c r="H357" s="74"/>
      <c r="I357" s="74"/>
      <c r="J357" s="61"/>
      <c r="K357" s="61"/>
      <c r="L357" s="61"/>
      <c r="M357" s="61"/>
      <c r="N357" s="61"/>
      <c r="O357" s="61"/>
      <c r="P357" s="61"/>
      <c r="Q357" s="61"/>
      <c r="R357" s="61"/>
      <c r="S357" s="61" t="str">
        <f>IF($C$32,[1]!obget([1]!obcall("",$C357,"get",[1]!obMake("","int",COLUMN()))),"")</f>
        <v/>
      </c>
      <c r="T357" s="50"/>
      <c r="U357" s="50"/>
      <c r="V357" s="50"/>
      <c r="W357" s="50"/>
      <c r="X357" s="50"/>
      <c r="AH357" s="36"/>
      <c r="AI357" s="36"/>
      <c r="IW357" s="50"/>
      <c r="IX357" s="50"/>
    </row>
    <row r="358" spans="1:258" x14ac:dyDescent="0.3">
      <c r="A358" s="50" t="str">
        <f t="shared" si="11"/>
        <v/>
      </c>
      <c r="D358" s="94"/>
      <c r="E358" s="72"/>
      <c r="F358" s="72"/>
      <c r="G358" s="74"/>
      <c r="H358" s="74"/>
      <c r="I358" s="74"/>
      <c r="J358" s="61"/>
      <c r="K358" s="61"/>
      <c r="L358" s="61"/>
      <c r="M358" s="61"/>
      <c r="N358" s="61"/>
      <c r="O358" s="61"/>
      <c r="P358" s="61"/>
      <c r="Q358" s="61"/>
      <c r="R358" s="61"/>
      <c r="S358" s="61" t="str">
        <f>IF($C$32,[1]!obget([1]!obcall("",$C358,"get",[1]!obMake("","int",COLUMN()))),"")</f>
        <v/>
      </c>
      <c r="T358" s="50"/>
      <c r="U358" s="50"/>
      <c r="V358" s="50"/>
      <c r="W358" s="50"/>
      <c r="X358" s="50"/>
      <c r="AH358" s="36"/>
      <c r="AI358" s="36"/>
      <c r="IW358" s="50"/>
      <c r="IX358" s="50"/>
    </row>
    <row r="359" spans="1:258" x14ac:dyDescent="0.3">
      <c r="A359" s="50" t="str">
        <f t="shared" ref="A359:A422" si="12">IF(OR($C$32,$C$30,$C$31),IF(MOD((ROW(A359)-ROW($A$38))*$E$28,$F$28/5)&lt;0.0001,(ROW(A359)-ROW($A$38))*$E$28,""),"")</f>
        <v/>
      </c>
      <c r="D359" s="94"/>
      <c r="E359" s="72"/>
      <c r="F359" s="72"/>
      <c r="G359" s="74"/>
      <c r="H359" s="74"/>
      <c r="I359" s="74"/>
      <c r="J359" s="61"/>
      <c r="K359" s="61"/>
      <c r="L359" s="61"/>
      <c r="M359" s="61"/>
      <c r="N359" s="61"/>
      <c r="O359" s="61"/>
      <c r="P359" s="61"/>
      <c r="Q359" s="61"/>
      <c r="R359" s="61"/>
      <c r="S359" s="61" t="str">
        <f>IF($C$32,[1]!obget([1]!obcall("",$C359,"get",[1]!obMake("","int",COLUMN()))),"")</f>
        <v/>
      </c>
      <c r="T359" s="50"/>
      <c r="U359" s="50"/>
      <c r="V359" s="50"/>
      <c r="W359" s="50"/>
      <c r="X359" s="50"/>
      <c r="AH359" s="36"/>
      <c r="AI359" s="36"/>
      <c r="IW359" s="50"/>
      <c r="IX359" s="50"/>
    </row>
    <row r="360" spans="1:258" x14ac:dyDescent="0.3">
      <c r="A360" s="50" t="str">
        <f t="shared" si="12"/>
        <v/>
      </c>
      <c r="D360" s="94"/>
      <c r="E360" s="72"/>
      <c r="F360" s="72"/>
      <c r="G360" s="74"/>
      <c r="H360" s="74"/>
      <c r="I360" s="74"/>
      <c r="J360" s="61"/>
      <c r="K360" s="61"/>
      <c r="L360" s="61"/>
      <c r="M360" s="61"/>
      <c r="N360" s="61"/>
      <c r="O360" s="61"/>
      <c r="P360" s="61"/>
      <c r="Q360" s="61"/>
      <c r="R360" s="61"/>
      <c r="S360" s="61" t="str">
        <f>IF($C$32,[1]!obget([1]!obcall("",$C360,"get",[1]!obMake("","int",COLUMN()))),"")</f>
        <v/>
      </c>
      <c r="T360" s="50"/>
      <c r="U360" s="50"/>
      <c r="V360" s="50"/>
      <c r="W360" s="50"/>
      <c r="X360" s="50"/>
      <c r="AH360" s="36"/>
      <c r="AI360" s="36"/>
      <c r="IW360" s="50"/>
      <c r="IX360" s="50"/>
    </row>
    <row r="361" spans="1:258" x14ac:dyDescent="0.3">
      <c r="A361" s="50" t="str">
        <f t="shared" si="12"/>
        <v/>
      </c>
      <c r="D361" s="94"/>
      <c r="E361" s="72"/>
      <c r="F361" s="72"/>
      <c r="G361" s="74"/>
      <c r="H361" s="74"/>
      <c r="I361" s="74"/>
      <c r="J361" s="61"/>
      <c r="K361" s="61"/>
      <c r="L361" s="61"/>
      <c r="M361" s="61"/>
      <c r="N361" s="61"/>
      <c r="O361" s="61"/>
      <c r="P361" s="61"/>
      <c r="Q361" s="61"/>
      <c r="R361" s="61"/>
      <c r="S361" s="61" t="str">
        <f>IF($C$32,[1]!obget([1]!obcall("",$C361,"get",[1]!obMake("","int",COLUMN()))),"")</f>
        <v/>
      </c>
      <c r="T361" s="50"/>
      <c r="U361" s="50"/>
      <c r="V361" s="50"/>
      <c r="W361" s="50"/>
      <c r="X361" s="50"/>
      <c r="AH361" s="36"/>
      <c r="AI361" s="36"/>
      <c r="IW361" s="50"/>
      <c r="IX361" s="50"/>
    </row>
    <row r="362" spans="1:258" x14ac:dyDescent="0.3">
      <c r="A362" s="50" t="str">
        <f t="shared" si="12"/>
        <v/>
      </c>
      <c r="D362" s="94"/>
      <c r="E362" s="72"/>
      <c r="F362" s="72"/>
      <c r="G362" s="74"/>
      <c r="H362" s="74"/>
      <c r="I362" s="74"/>
      <c r="J362" s="61"/>
      <c r="K362" s="61"/>
      <c r="L362" s="61"/>
      <c r="M362" s="61"/>
      <c r="N362" s="61"/>
      <c r="O362" s="61"/>
      <c r="P362" s="61"/>
      <c r="Q362" s="61"/>
      <c r="R362" s="61"/>
      <c r="S362" s="61" t="str">
        <f>IF($C$32,[1]!obget([1]!obcall("",$C362,"get",[1]!obMake("","int",COLUMN()))),"")</f>
        <v/>
      </c>
      <c r="T362" s="50"/>
      <c r="U362" s="50"/>
      <c r="V362" s="50"/>
      <c r="W362" s="50"/>
      <c r="X362" s="50"/>
      <c r="AH362" s="36"/>
      <c r="AI362" s="36"/>
      <c r="IW362" s="50"/>
      <c r="IX362" s="50"/>
    </row>
    <row r="363" spans="1:258" x14ac:dyDescent="0.3">
      <c r="A363" s="50" t="str">
        <f t="shared" si="12"/>
        <v/>
      </c>
      <c r="D363" s="94"/>
      <c r="E363" s="72"/>
      <c r="F363" s="72"/>
      <c r="G363" s="74"/>
      <c r="H363" s="74"/>
      <c r="I363" s="74"/>
      <c r="J363" s="61"/>
      <c r="K363" s="61"/>
      <c r="L363" s="61"/>
      <c r="M363" s="61"/>
      <c r="N363" s="61"/>
      <c r="O363" s="61"/>
      <c r="P363" s="61"/>
      <c r="Q363" s="61"/>
      <c r="R363" s="61"/>
      <c r="S363" s="61" t="str">
        <f>IF($C$32,[1]!obget([1]!obcall("",$C363,"get",[1]!obMake("","int",COLUMN()))),"")</f>
        <v/>
      </c>
      <c r="T363" s="50"/>
      <c r="U363" s="50"/>
      <c r="V363" s="50"/>
      <c r="W363" s="50"/>
      <c r="X363" s="50"/>
      <c r="AH363" s="36"/>
      <c r="AI363" s="36"/>
      <c r="IW363" s="50"/>
      <c r="IX363" s="50"/>
    </row>
    <row r="364" spans="1:258" x14ac:dyDescent="0.3">
      <c r="A364" s="50" t="str">
        <f t="shared" si="12"/>
        <v/>
      </c>
      <c r="D364" s="94"/>
      <c r="E364" s="72"/>
      <c r="F364" s="72"/>
      <c r="G364" s="74"/>
      <c r="H364" s="74"/>
      <c r="I364" s="74"/>
      <c r="J364" s="61"/>
      <c r="K364" s="61"/>
      <c r="L364" s="61"/>
      <c r="M364" s="61"/>
      <c r="N364" s="61"/>
      <c r="O364" s="61"/>
      <c r="P364" s="61"/>
      <c r="Q364" s="61"/>
      <c r="R364" s="61"/>
      <c r="S364" s="61" t="str">
        <f>IF($C$32,[1]!obget([1]!obcall("",$C364,"get",[1]!obMake("","int",COLUMN()))),"")</f>
        <v/>
      </c>
      <c r="T364" s="50"/>
      <c r="U364" s="50"/>
      <c r="V364" s="50"/>
      <c r="W364" s="50"/>
      <c r="X364" s="50"/>
      <c r="AH364" s="36"/>
      <c r="AI364" s="36"/>
      <c r="IW364" s="50"/>
      <c r="IX364" s="50"/>
    </row>
    <row r="365" spans="1:258" x14ac:dyDescent="0.3">
      <c r="A365" s="50" t="str">
        <f t="shared" si="12"/>
        <v/>
      </c>
      <c r="D365" s="94"/>
      <c r="E365" s="72"/>
      <c r="F365" s="72"/>
      <c r="G365" s="74"/>
      <c r="H365" s="74"/>
      <c r="I365" s="74"/>
      <c r="J365" s="61"/>
      <c r="K365" s="61"/>
      <c r="L365" s="61"/>
      <c r="M365" s="61"/>
      <c r="N365" s="61"/>
      <c r="O365" s="61"/>
      <c r="P365" s="61"/>
      <c r="Q365" s="61"/>
      <c r="R365" s="61"/>
      <c r="S365" s="61" t="str">
        <f>IF($C$32,[1]!obget([1]!obcall("",$C365,"get",[1]!obMake("","int",COLUMN()))),"")</f>
        <v/>
      </c>
      <c r="T365" s="50"/>
      <c r="U365" s="50"/>
      <c r="V365" s="50"/>
      <c r="W365" s="50"/>
      <c r="X365" s="50"/>
      <c r="AH365" s="36"/>
      <c r="AI365" s="36"/>
      <c r="IW365" s="50"/>
      <c r="IX365" s="50"/>
    </row>
    <row r="366" spans="1:258" x14ac:dyDescent="0.3">
      <c r="A366" s="50" t="str">
        <f t="shared" si="12"/>
        <v/>
      </c>
      <c r="D366" s="94"/>
      <c r="E366" s="72"/>
      <c r="F366" s="72"/>
      <c r="G366" s="74"/>
      <c r="H366" s="74"/>
      <c r="I366" s="74"/>
      <c r="J366" s="61"/>
      <c r="K366" s="61"/>
      <c r="L366" s="61"/>
      <c r="M366" s="61"/>
      <c r="N366" s="61"/>
      <c r="O366" s="61"/>
      <c r="P366" s="61"/>
      <c r="Q366" s="61"/>
      <c r="R366" s="61"/>
      <c r="S366" s="61" t="str">
        <f>IF($C$32,[1]!obget([1]!obcall("",$C366,"get",[1]!obMake("","int",COLUMN()))),"")</f>
        <v/>
      </c>
      <c r="T366" s="50"/>
      <c r="U366" s="50"/>
      <c r="V366" s="50"/>
      <c r="W366" s="50"/>
      <c r="X366" s="50"/>
      <c r="AH366" s="36"/>
      <c r="AI366" s="36"/>
      <c r="IW366" s="50"/>
      <c r="IX366" s="50"/>
    </row>
    <row r="367" spans="1:258" x14ac:dyDescent="0.3">
      <c r="A367" s="50" t="str">
        <f t="shared" si="12"/>
        <v/>
      </c>
      <c r="D367" s="94"/>
      <c r="E367" s="72"/>
      <c r="F367" s="72"/>
      <c r="G367" s="74"/>
      <c r="H367" s="74"/>
      <c r="I367" s="74"/>
      <c r="J367" s="61"/>
      <c r="K367" s="61"/>
      <c r="L367" s="61"/>
      <c r="M367" s="61"/>
      <c r="N367" s="61"/>
      <c r="O367" s="61"/>
      <c r="P367" s="61"/>
      <c r="Q367" s="61"/>
      <c r="R367" s="61"/>
      <c r="S367" s="61" t="str">
        <f>IF($C$32,[1]!obget([1]!obcall("",$C367,"get",[1]!obMake("","int",COLUMN()))),"")</f>
        <v/>
      </c>
      <c r="T367" s="50"/>
      <c r="U367" s="50"/>
      <c r="V367" s="50"/>
      <c r="W367" s="50"/>
      <c r="X367" s="50"/>
      <c r="AH367" s="36"/>
      <c r="AI367" s="36"/>
      <c r="IW367" s="50"/>
      <c r="IX367" s="50"/>
    </row>
    <row r="368" spans="1:258" x14ac:dyDescent="0.3">
      <c r="A368" s="50" t="str">
        <f t="shared" si="12"/>
        <v/>
      </c>
      <c r="D368" s="94"/>
      <c r="E368" s="72"/>
      <c r="F368" s="72"/>
      <c r="G368" s="74"/>
      <c r="H368" s="74"/>
      <c r="I368" s="74"/>
      <c r="J368" s="61"/>
      <c r="K368" s="61"/>
      <c r="L368" s="61"/>
      <c r="M368" s="61"/>
      <c r="N368" s="61"/>
      <c r="O368" s="61"/>
      <c r="P368" s="61"/>
      <c r="Q368" s="61"/>
      <c r="R368" s="61"/>
      <c r="S368" s="61" t="str">
        <f>IF($C$32,[1]!obget([1]!obcall("",$C368,"get",[1]!obMake("","int",COLUMN()))),"")</f>
        <v/>
      </c>
      <c r="T368" s="50"/>
      <c r="U368" s="50"/>
      <c r="V368" s="50"/>
      <c r="W368" s="50"/>
      <c r="X368" s="50"/>
      <c r="AH368" s="36"/>
      <c r="AI368" s="36"/>
      <c r="IW368" s="50"/>
      <c r="IX368" s="50"/>
    </row>
    <row r="369" spans="1:258" x14ac:dyDescent="0.3">
      <c r="A369" s="50" t="str">
        <f t="shared" si="12"/>
        <v/>
      </c>
      <c r="D369" s="94"/>
      <c r="E369" s="72"/>
      <c r="F369" s="72"/>
      <c r="G369" s="74"/>
      <c r="H369" s="74"/>
      <c r="I369" s="74"/>
      <c r="J369" s="61"/>
      <c r="K369" s="61"/>
      <c r="L369" s="61"/>
      <c r="M369" s="61"/>
      <c r="N369" s="61"/>
      <c r="O369" s="61"/>
      <c r="P369" s="61"/>
      <c r="Q369" s="61"/>
      <c r="R369" s="61"/>
      <c r="S369" s="61" t="str">
        <f>IF($C$32,[1]!obget([1]!obcall("",$C369,"get",[1]!obMake("","int",COLUMN()))),"")</f>
        <v/>
      </c>
      <c r="T369" s="50"/>
      <c r="U369" s="50"/>
      <c r="V369" s="50"/>
      <c r="W369" s="50"/>
      <c r="X369" s="50"/>
      <c r="AH369" s="36"/>
      <c r="AI369" s="36"/>
      <c r="IW369" s="50"/>
      <c r="IX369" s="50"/>
    </row>
    <row r="370" spans="1:258" x14ac:dyDescent="0.3">
      <c r="A370" s="50" t="str">
        <f t="shared" si="12"/>
        <v/>
      </c>
      <c r="D370" s="94"/>
      <c r="E370" s="72"/>
      <c r="F370" s="72"/>
      <c r="G370" s="74"/>
      <c r="H370" s="74"/>
      <c r="I370" s="74"/>
      <c r="J370" s="61"/>
      <c r="K370" s="61"/>
      <c r="L370" s="61"/>
      <c r="M370" s="61"/>
      <c r="N370" s="61"/>
      <c r="O370" s="61"/>
      <c r="P370" s="61"/>
      <c r="Q370" s="61"/>
      <c r="R370" s="61"/>
      <c r="S370" s="61" t="str">
        <f>IF($C$32,[1]!obget([1]!obcall("",$C370,"get",[1]!obMake("","int",COLUMN()))),"")</f>
        <v/>
      </c>
      <c r="T370" s="50"/>
      <c r="U370" s="50"/>
      <c r="V370" s="50"/>
      <c r="W370" s="50"/>
      <c r="X370" s="50"/>
      <c r="AH370" s="36"/>
      <c r="AI370" s="36"/>
      <c r="IW370" s="50"/>
      <c r="IX370" s="50"/>
    </row>
    <row r="371" spans="1:258" x14ac:dyDescent="0.3">
      <c r="A371" s="50" t="str">
        <f t="shared" si="12"/>
        <v/>
      </c>
      <c r="D371" s="94"/>
      <c r="E371" s="72"/>
      <c r="F371" s="72"/>
      <c r="G371" s="74"/>
      <c r="H371" s="74"/>
      <c r="I371" s="74"/>
      <c r="J371" s="61"/>
      <c r="K371" s="61"/>
      <c r="L371" s="61"/>
      <c r="M371" s="61"/>
      <c r="N371" s="61"/>
      <c r="O371" s="61"/>
      <c r="P371" s="61"/>
      <c r="Q371" s="61"/>
      <c r="R371" s="61"/>
      <c r="S371" s="61" t="str">
        <f>IF($C$32,[1]!obget([1]!obcall("",$C371,"get",[1]!obMake("","int",COLUMN()))),"")</f>
        <v/>
      </c>
      <c r="T371" s="50"/>
      <c r="U371" s="50"/>
      <c r="V371" s="50"/>
      <c r="W371" s="50"/>
      <c r="X371" s="50"/>
      <c r="AH371" s="36"/>
      <c r="AI371" s="36"/>
      <c r="IW371" s="50"/>
      <c r="IX371" s="50"/>
    </row>
    <row r="372" spans="1:258" x14ac:dyDescent="0.3">
      <c r="A372" s="50" t="str">
        <f t="shared" si="12"/>
        <v/>
      </c>
      <c r="D372" s="94"/>
      <c r="E372" s="72"/>
      <c r="F372" s="72"/>
      <c r="G372" s="74"/>
      <c r="H372" s="74"/>
      <c r="I372" s="74"/>
      <c r="J372" s="61"/>
      <c r="K372" s="61"/>
      <c r="L372" s="61"/>
      <c r="M372" s="61"/>
      <c r="N372" s="61"/>
      <c r="O372" s="61"/>
      <c r="P372" s="61"/>
      <c r="Q372" s="61"/>
      <c r="R372" s="61"/>
      <c r="S372" s="61" t="str">
        <f>IF($C$32,[1]!obget([1]!obcall("",$C372,"get",[1]!obMake("","int",COLUMN()))),"")</f>
        <v/>
      </c>
      <c r="T372" s="50"/>
      <c r="U372" s="50"/>
      <c r="V372" s="50"/>
      <c r="W372" s="50"/>
      <c r="X372" s="50"/>
      <c r="AH372" s="36"/>
      <c r="AI372" s="36"/>
      <c r="IW372" s="50"/>
      <c r="IX372" s="50"/>
    </row>
    <row r="373" spans="1:258" x14ac:dyDescent="0.3">
      <c r="A373" s="50" t="str">
        <f t="shared" si="12"/>
        <v/>
      </c>
      <c r="D373" s="94"/>
      <c r="E373" s="72"/>
      <c r="F373" s="72"/>
      <c r="G373" s="74"/>
      <c r="H373" s="74"/>
      <c r="I373" s="74"/>
      <c r="J373" s="61"/>
      <c r="K373" s="61"/>
      <c r="L373" s="61"/>
      <c r="M373" s="61"/>
      <c r="N373" s="61"/>
      <c r="O373" s="61"/>
      <c r="P373" s="61"/>
      <c r="Q373" s="61"/>
      <c r="R373" s="61"/>
      <c r="S373" s="61" t="str">
        <f>IF($C$32,[1]!obget([1]!obcall("",$C373,"get",[1]!obMake("","int",COLUMN()))),"")</f>
        <v/>
      </c>
      <c r="T373" s="50"/>
      <c r="U373" s="50"/>
      <c r="V373" s="50"/>
      <c r="W373" s="50"/>
      <c r="X373" s="50"/>
      <c r="AH373" s="36"/>
      <c r="AI373" s="36"/>
      <c r="IW373" s="50"/>
      <c r="IX373" s="50"/>
    </row>
    <row r="374" spans="1:258" x14ac:dyDescent="0.3">
      <c r="A374" s="50" t="str">
        <f t="shared" si="12"/>
        <v/>
      </c>
      <c r="D374" s="94"/>
      <c r="E374" s="72"/>
      <c r="F374" s="72"/>
      <c r="G374" s="74"/>
      <c r="H374" s="74"/>
      <c r="I374" s="74"/>
      <c r="J374" s="61"/>
      <c r="K374" s="61"/>
      <c r="L374" s="61"/>
      <c r="M374" s="61"/>
      <c r="N374" s="61"/>
      <c r="O374" s="61"/>
      <c r="P374" s="61"/>
      <c r="Q374" s="61"/>
      <c r="R374" s="61"/>
      <c r="S374" s="61" t="str">
        <f>IF($C$32,[1]!obget([1]!obcall("",$C374,"get",[1]!obMake("","int",COLUMN()))),"")</f>
        <v/>
      </c>
      <c r="T374" s="50"/>
      <c r="U374" s="50"/>
      <c r="V374" s="50"/>
      <c r="W374" s="50"/>
      <c r="X374" s="50"/>
      <c r="AH374" s="36"/>
      <c r="AI374" s="36"/>
      <c r="IW374" s="50"/>
      <c r="IX374" s="50"/>
    </row>
    <row r="375" spans="1:258" x14ac:dyDescent="0.3">
      <c r="A375" s="50" t="str">
        <f t="shared" si="12"/>
        <v/>
      </c>
      <c r="D375" s="94"/>
      <c r="E375" s="72"/>
      <c r="F375" s="72"/>
      <c r="G375" s="74"/>
      <c r="H375" s="74"/>
      <c r="I375" s="74"/>
      <c r="J375" s="61"/>
      <c r="K375" s="61"/>
      <c r="L375" s="61"/>
      <c r="M375" s="61"/>
      <c r="N375" s="61"/>
      <c r="O375" s="61"/>
      <c r="P375" s="61"/>
      <c r="Q375" s="61"/>
      <c r="R375" s="61"/>
      <c r="S375" s="61" t="str">
        <f>IF($C$32,[1]!obget([1]!obcall("",$C375,"get",[1]!obMake("","int",COLUMN()))),"")</f>
        <v/>
      </c>
      <c r="T375" s="50"/>
      <c r="U375" s="50"/>
      <c r="V375" s="50"/>
      <c r="W375" s="50"/>
      <c r="X375" s="50"/>
      <c r="AH375" s="36"/>
      <c r="AI375" s="36"/>
      <c r="IW375" s="50"/>
      <c r="IX375" s="50"/>
    </row>
    <row r="376" spans="1:258" x14ac:dyDescent="0.3">
      <c r="A376" s="50" t="str">
        <f t="shared" si="12"/>
        <v/>
      </c>
      <c r="D376" s="94"/>
      <c r="E376" s="72"/>
      <c r="F376" s="72"/>
      <c r="G376" s="74"/>
      <c r="H376" s="74"/>
      <c r="I376" s="74"/>
      <c r="J376" s="61"/>
      <c r="K376" s="61"/>
      <c r="L376" s="61"/>
      <c r="M376" s="61"/>
      <c r="N376" s="61"/>
      <c r="O376" s="61"/>
      <c r="P376" s="61"/>
      <c r="Q376" s="61"/>
      <c r="R376" s="61"/>
      <c r="S376" s="61" t="str">
        <f>IF($C$32,[1]!obget([1]!obcall("",$C376,"get",[1]!obMake("","int",COLUMN()))),"")</f>
        <v/>
      </c>
      <c r="T376" s="50"/>
      <c r="U376" s="50"/>
      <c r="V376" s="50"/>
      <c r="W376" s="50"/>
      <c r="X376" s="50"/>
      <c r="AH376" s="36"/>
      <c r="AI376" s="36"/>
      <c r="IW376" s="50"/>
      <c r="IX376" s="50"/>
    </row>
    <row r="377" spans="1:258" x14ac:dyDescent="0.3">
      <c r="A377" s="50" t="str">
        <f t="shared" si="12"/>
        <v/>
      </c>
      <c r="D377" s="94"/>
      <c r="E377" s="72"/>
      <c r="F377" s="72"/>
      <c r="G377" s="74"/>
      <c r="H377" s="74"/>
      <c r="I377" s="74"/>
      <c r="J377" s="61"/>
      <c r="K377" s="61"/>
      <c r="L377" s="61"/>
      <c r="M377" s="61"/>
      <c r="N377" s="61"/>
      <c r="O377" s="61"/>
      <c r="P377" s="61"/>
      <c r="Q377" s="61"/>
      <c r="R377" s="61"/>
      <c r="S377" s="61" t="str">
        <f>IF($C$32,[1]!obget([1]!obcall("",$C377,"get",[1]!obMake("","int",COLUMN()))),"")</f>
        <v/>
      </c>
      <c r="T377" s="50"/>
      <c r="U377" s="50"/>
      <c r="V377" s="50"/>
      <c r="W377" s="50"/>
      <c r="X377" s="50"/>
      <c r="AH377" s="36"/>
      <c r="AI377" s="36"/>
      <c r="IW377" s="50"/>
      <c r="IX377" s="50"/>
    </row>
    <row r="378" spans="1:258" x14ac:dyDescent="0.3">
      <c r="A378" s="50" t="str">
        <f t="shared" si="12"/>
        <v/>
      </c>
      <c r="D378" s="94"/>
      <c r="E378" s="72"/>
      <c r="F378" s="72"/>
      <c r="G378" s="74"/>
      <c r="H378" s="74"/>
      <c r="I378" s="74"/>
      <c r="J378" s="61"/>
      <c r="K378" s="61"/>
      <c r="L378" s="61"/>
      <c r="M378" s="61"/>
      <c r="N378" s="61"/>
      <c r="O378" s="61"/>
      <c r="P378" s="61"/>
      <c r="Q378" s="61"/>
      <c r="R378" s="61"/>
      <c r="S378" s="61" t="str">
        <f>IF($C$32,[1]!obget([1]!obcall("",$C378,"get",[1]!obMake("","int",COLUMN()))),"")</f>
        <v/>
      </c>
      <c r="T378" s="50"/>
      <c r="U378" s="50"/>
      <c r="V378" s="50"/>
      <c r="W378" s="50"/>
      <c r="X378" s="50"/>
      <c r="AH378" s="36"/>
      <c r="AI378" s="36"/>
      <c r="IW378" s="50"/>
      <c r="IX378" s="50"/>
    </row>
    <row r="379" spans="1:258" x14ac:dyDescent="0.3">
      <c r="A379" s="50" t="str">
        <f t="shared" si="12"/>
        <v/>
      </c>
      <c r="D379" s="94"/>
      <c r="E379" s="72"/>
      <c r="F379" s="72"/>
      <c r="G379" s="74"/>
      <c r="H379" s="74"/>
      <c r="I379" s="74"/>
      <c r="J379" s="61"/>
      <c r="K379" s="61"/>
      <c r="L379" s="61"/>
      <c r="M379" s="61"/>
      <c r="N379" s="61"/>
      <c r="O379" s="61"/>
      <c r="P379" s="61"/>
      <c r="Q379" s="61"/>
      <c r="R379" s="61"/>
      <c r="S379" s="61" t="str">
        <f>IF($C$32,[1]!obget([1]!obcall("",$C379,"get",[1]!obMake("","int",COLUMN()))),"")</f>
        <v/>
      </c>
      <c r="T379" s="50"/>
      <c r="U379" s="50"/>
      <c r="V379" s="50"/>
      <c r="W379" s="50"/>
      <c r="X379" s="50"/>
      <c r="AH379" s="36"/>
      <c r="AI379" s="36"/>
      <c r="IW379" s="50"/>
      <c r="IX379" s="50"/>
    </row>
    <row r="380" spans="1:258" x14ac:dyDescent="0.3">
      <c r="A380" s="50" t="str">
        <f t="shared" si="12"/>
        <v/>
      </c>
      <c r="D380" s="94"/>
      <c r="E380" s="72"/>
      <c r="F380" s="72"/>
      <c r="G380" s="74"/>
      <c r="H380" s="74"/>
      <c r="I380" s="74"/>
      <c r="J380" s="61"/>
      <c r="K380" s="61"/>
      <c r="L380" s="61"/>
      <c r="M380" s="61"/>
      <c r="N380" s="61"/>
      <c r="O380" s="61"/>
      <c r="P380" s="61"/>
      <c r="Q380" s="61"/>
      <c r="R380" s="61"/>
      <c r="S380" s="61" t="str">
        <f>IF($C$32,[1]!obget([1]!obcall("",$C380,"get",[1]!obMake("","int",COLUMN()))),"")</f>
        <v/>
      </c>
      <c r="T380" s="50"/>
      <c r="U380" s="50"/>
      <c r="V380" s="50"/>
      <c r="W380" s="50"/>
      <c r="X380" s="50"/>
      <c r="AH380" s="36"/>
      <c r="AI380" s="36"/>
      <c r="IW380" s="50"/>
      <c r="IX380" s="50"/>
    </row>
    <row r="381" spans="1:258" x14ac:dyDescent="0.3">
      <c r="A381" s="50" t="str">
        <f t="shared" si="12"/>
        <v/>
      </c>
      <c r="D381" s="94"/>
      <c r="E381" s="72"/>
      <c r="F381" s="72"/>
      <c r="G381" s="74"/>
      <c r="H381" s="74"/>
      <c r="I381" s="74"/>
      <c r="J381" s="61"/>
      <c r="K381" s="61"/>
      <c r="L381" s="61"/>
      <c r="M381" s="61"/>
      <c r="N381" s="61"/>
      <c r="O381" s="61"/>
      <c r="P381" s="61"/>
      <c r="Q381" s="61"/>
      <c r="R381" s="61"/>
      <c r="S381" s="61" t="str">
        <f>IF($C$32,[1]!obget([1]!obcall("",$C381,"get",[1]!obMake("","int",COLUMN()))),"")</f>
        <v/>
      </c>
      <c r="T381" s="50"/>
      <c r="U381" s="50"/>
      <c r="V381" s="50"/>
      <c r="W381" s="50"/>
      <c r="X381" s="50"/>
      <c r="AH381" s="36"/>
      <c r="AI381" s="36"/>
      <c r="IW381" s="50"/>
      <c r="IX381" s="50"/>
    </row>
    <row r="382" spans="1:258" x14ac:dyDescent="0.3">
      <c r="A382" s="50" t="str">
        <f t="shared" si="12"/>
        <v/>
      </c>
      <c r="D382" s="94"/>
      <c r="E382" s="72"/>
      <c r="F382" s="72"/>
      <c r="G382" s="74"/>
      <c r="H382" s="74"/>
      <c r="I382" s="74"/>
      <c r="J382" s="61"/>
      <c r="K382" s="61"/>
      <c r="L382" s="61"/>
      <c r="M382" s="61"/>
      <c r="N382" s="61"/>
      <c r="O382" s="61"/>
      <c r="P382" s="61"/>
      <c r="Q382" s="61"/>
      <c r="R382" s="61"/>
      <c r="S382" s="61" t="str">
        <f>IF($C$32,[1]!obget([1]!obcall("",$C382,"get",[1]!obMake("","int",COLUMN()))),"")</f>
        <v/>
      </c>
      <c r="T382" s="50"/>
      <c r="U382" s="50"/>
      <c r="V382" s="50"/>
      <c r="W382" s="50"/>
      <c r="X382" s="50"/>
      <c r="AH382" s="36"/>
      <c r="AI382" s="36"/>
      <c r="IW382" s="50"/>
      <c r="IX382" s="50"/>
    </row>
    <row r="383" spans="1:258" x14ac:dyDescent="0.3">
      <c r="A383" s="50" t="str">
        <f t="shared" si="12"/>
        <v/>
      </c>
      <c r="D383" s="94"/>
      <c r="E383" s="72"/>
      <c r="F383" s="72"/>
      <c r="G383" s="74"/>
      <c r="H383" s="74"/>
      <c r="I383" s="74"/>
      <c r="J383" s="61"/>
      <c r="K383" s="61"/>
      <c r="L383" s="61"/>
      <c r="M383" s="61"/>
      <c r="N383" s="61"/>
      <c r="O383" s="61"/>
      <c r="P383" s="61"/>
      <c r="Q383" s="61"/>
      <c r="R383" s="61"/>
      <c r="S383" s="61" t="str">
        <f>IF($C$32,[1]!obget([1]!obcall("",$C383,"get",[1]!obMake("","int",COLUMN()))),"")</f>
        <v/>
      </c>
      <c r="T383" s="50"/>
      <c r="U383" s="50"/>
      <c r="V383" s="50"/>
      <c r="W383" s="50"/>
      <c r="X383" s="50"/>
      <c r="AH383" s="36"/>
      <c r="AI383" s="36"/>
      <c r="IW383" s="50"/>
      <c r="IX383" s="50"/>
    </row>
    <row r="384" spans="1:258" x14ac:dyDescent="0.3">
      <c r="A384" s="50" t="str">
        <f t="shared" si="12"/>
        <v/>
      </c>
      <c r="D384" s="94"/>
      <c r="E384" s="72"/>
      <c r="F384" s="72"/>
      <c r="G384" s="74"/>
      <c r="H384" s="74"/>
      <c r="I384" s="74"/>
      <c r="J384" s="61"/>
      <c r="K384" s="61"/>
      <c r="L384" s="61"/>
      <c r="M384" s="61"/>
      <c r="N384" s="61"/>
      <c r="O384" s="61"/>
      <c r="P384" s="61"/>
      <c r="Q384" s="61"/>
      <c r="R384" s="61"/>
      <c r="S384" s="61" t="str">
        <f>IF($C$32,[1]!obget([1]!obcall("",$C384,"get",[1]!obMake("","int",COLUMN()))),"")</f>
        <v/>
      </c>
      <c r="T384" s="50"/>
      <c r="U384" s="50"/>
      <c r="V384" s="50"/>
      <c r="W384" s="50"/>
      <c r="X384" s="50"/>
      <c r="AH384" s="36"/>
      <c r="AI384" s="36"/>
      <c r="IW384" s="50"/>
      <c r="IX384" s="50"/>
    </row>
    <row r="385" spans="1:258" x14ac:dyDescent="0.3">
      <c r="A385" s="50" t="str">
        <f t="shared" si="12"/>
        <v/>
      </c>
      <c r="D385" s="94"/>
      <c r="E385" s="72"/>
      <c r="F385" s="72"/>
      <c r="G385" s="74"/>
      <c r="H385" s="74"/>
      <c r="I385" s="74"/>
      <c r="J385" s="61"/>
      <c r="K385" s="61"/>
      <c r="L385" s="61"/>
      <c r="M385" s="61"/>
      <c r="N385" s="61"/>
      <c r="O385" s="61"/>
      <c r="P385" s="61"/>
      <c r="Q385" s="61"/>
      <c r="R385" s="61"/>
      <c r="S385" s="61" t="str">
        <f>IF($C$32,[1]!obget([1]!obcall("",$C385,"get",[1]!obMake("","int",COLUMN()))),"")</f>
        <v/>
      </c>
      <c r="T385" s="50"/>
      <c r="U385" s="50"/>
      <c r="V385" s="50"/>
      <c r="W385" s="50"/>
      <c r="X385" s="50"/>
      <c r="AH385" s="36"/>
      <c r="AI385" s="36"/>
      <c r="IW385" s="50"/>
      <c r="IX385" s="50"/>
    </row>
    <row r="386" spans="1:258" x14ac:dyDescent="0.3">
      <c r="A386" s="50" t="str">
        <f t="shared" si="12"/>
        <v/>
      </c>
      <c r="D386" s="94"/>
      <c r="E386" s="72"/>
      <c r="F386" s="72"/>
      <c r="G386" s="74"/>
      <c r="H386" s="74"/>
      <c r="I386" s="74"/>
      <c r="J386" s="61"/>
      <c r="K386" s="61"/>
      <c r="L386" s="61"/>
      <c r="M386" s="61"/>
      <c r="N386" s="61"/>
      <c r="O386" s="61"/>
      <c r="P386" s="61"/>
      <c r="Q386" s="61"/>
      <c r="R386" s="61"/>
      <c r="S386" s="61" t="str">
        <f>IF($C$32,[1]!obget([1]!obcall("",$C386,"get",[1]!obMake("","int",COLUMN()))),"")</f>
        <v/>
      </c>
      <c r="T386" s="50"/>
      <c r="U386" s="50"/>
      <c r="V386" s="50"/>
      <c r="W386" s="50"/>
      <c r="X386" s="50"/>
      <c r="AH386" s="36"/>
      <c r="AI386" s="36"/>
      <c r="IW386" s="50"/>
      <c r="IX386" s="50"/>
    </row>
    <row r="387" spans="1:258" x14ac:dyDescent="0.3">
      <c r="A387" s="50" t="str">
        <f t="shared" si="12"/>
        <v/>
      </c>
      <c r="D387" s="94"/>
      <c r="E387" s="72"/>
      <c r="F387" s="72"/>
      <c r="G387" s="74"/>
      <c r="H387" s="74"/>
      <c r="I387" s="74"/>
      <c r="J387" s="61"/>
      <c r="K387" s="61"/>
      <c r="L387" s="61"/>
      <c r="M387" s="61"/>
      <c r="N387" s="61"/>
      <c r="O387" s="61"/>
      <c r="P387" s="61"/>
      <c r="Q387" s="61"/>
      <c r="R387" s="61"/>
      <c r="S387" s="61" t="str">
        <f>IF($C$32,[1]!obget([1]!obcall("",$C387,"get",[1]!obMake("","int",COLUMN()))),"")</f>
        <v/>
      </c>
      <c r="T387" s="50"/>
      <c r="U387" s="50"/>
      <c r="V387" s="50"/>
      <c r="W387" s="50"/>
      <c r="X387" s="50"/>
      <c r="AH387" s="36"/>
      <c r="AI387" s="36"/>
      <c r="IW387" s="50"/>
      <c r="IX387" s="50"/>
    </row>
    <row r="388" spans="1:258" x14ac:dyDescent="0.3">
      <c r="A388" s="50" t="str">
        <f t="shared" si="12"/>
        <v/>
      </c>
      <c r="D388" s="94"/>
      <c r="E388" s="72"/>
      <c r="F388" s="72"/>
      <c r="G388" s="74"/>
      <c r="H388" s="74"/>
      <c r="I388" s="74"/>
      <c r="J388" s="61"/>
      <c r="K388" s="61"/>
      <c r="L388" s="61"/>
      <c r="M388" s="61"/>
      <c r="N388" s="61"/>
      <c r="O388" s="61"/>
      <c r="P388" s="61"/>
      <c r="Q388" s="61"/>
      <c r="R388" s="61"/>
      <c r="S388" s="61" t="str">
        <f>IF($C$32,[1]!obget([1]!obcall("",$C388,"get",[1]!obMake("","int",COLUMN()))),"")</f>
        <v/>
      </c>
      <c r="T388" s="50"/>
      <c r="U388" s="50"/>
      <c r="V388" s="50"/>
      <c r="W388" s="50"/>
      <c r="X388" s="50"/>
      <c r="AH388" s="36"/>
      <c r="AI388" s="36"/>
      <c r="IW388" s="50"/>
      <c r="IX388" s="50"/>
    </row>
    <row r="389" spans="1:258" x14ac:dyDescent="0.3">
      <c r="A389" s="50" t="str">
        <f t="shared" si="12"/>
        <v/>
      </c>
      <c r="D389" s="94"/>
      <c r="E389" s="72"/>
      <c r="F389" s="72"/>
      <c r="G389" s="74"/>
      <c r="H389" s="74"/>
      <c r="I389" s="74"/>
      <c r="J389" s="61"/>
      <c r="K389" s="61"/>
      <c r="L389" s="61"/>
      <c r="M389" s="61"/>
      <c r="N389" s="61"/>
      <c r="O389" s="61"/>
      <c r="P389" s="61"/>
      <c r="Q389" s="61"/>
      <c r="R389" s="61"/>
      <c r="S389" s="61" t="str">
        <f>IF($C$32,[1]!obget([1]!obcall("",$C389,"get",[1]!obMake("","int",COLUMN()))),"")</f>
        <v/>
      </c>
      <c r="T389" s="50"/>
      <c r="U389" s="50"/>
      <c r="V389" s="50"/>
      <c r="W389" s="50"/>
      <c r="X389" s="50"/>
      <c r="AH389" s="36"/>
      <c r="AI389" s="36"/>
      <c r="IW389" s="50"/>
      <c r="IX389" s="50"/>
    </row>
    <row r="390" spans="1:258" x14ac:dyDescent="0.3">
      <c r="A390" s="50" t="str">
        <f t="shared" si="12"/>
        <v/>
      </c>
      <c r="D390" s="94"/>
      <c r="E390" s="72"/>
      <c r="F390" s="72"/>
      <c r="G390" s="74"/>
      <c r="H390" s="74"/>
      <c r="I390" s="74"/>
      <c r="J390" s="61"/>
      <c r="K390" s="61"/>
      <c r="L390" s="61"/>
      <c r="M390" s="61"/>
      <c r="N390" s="61"/>
      <c r="O390" s="61"/>
      <c r="P390" s="61"/>
      <c r="Q390" s="61"/>
      <c r="R390" s="61"/>
      <c r="S390" s="61" t="str">
        <f>IF($C$32,[1]!obget([1]!obcall("",$C390,"get",[1]!obMake("","int",COLUMN()))),"")</f>
        <v/>
      </c>
      <c r="T390" s="50"/>
      <c r="U390" s="50"/>
      <c r="V390" s="50"/>
      <c r="W390" s="50"/>
      <c r="X390" s="50"/>
      <c r="AH390" s="36"/>
      <c r="AI390" s="36"/>
      <c r="IW390" s="50"/>
      <c r="IX390" s="50"/>
    </row>
    <row r="391" spans="1:258" x14ac:dyDescent="0.3">
      <c r="A391" s="50" t="str">
        <f t="shared" si="12"/>
        <v/>
      </c>
      <c r="D391" s="94"/>
      <c r="E391" s="72"/>
      <c r="F391" s="72"/>
      <c r="G391" s="74"/>
      <c r="H391" s="74"/>
      <c r="I391" s="74"/>
      <c r="J391" s="61"/>
      <c r="K391" s="61"/>
      <c r="L391" s="61"/>
      <c r="M391" s="61"/>
      <c r="N391" s="61"/>
      <c r="O391" s="61"/>
      <c r="P391" s="61"/>
      <c r="Q391" s="61"/>
      <c r="R391" s="61"/>
      <c r="S391" s="61" t="str">
        <f>IF($C$32,[1]!obget([1]!obcall("",$C391,"get",[1]!obMake("","int",COLUMN()))),"")</f>
        <v/>
      </c>
      <c r="T391" s="50"/>
      <c r="U391" s="50"/>
      <c r="V391" s="50"/>
      <c r="W391" s="50"/>
      <c r="X391" s="50"/>
      <c r="AH391" s="36"/>
      <c r="AI391" s="36"/>
      <c r="IW391" s="50"/>
      <c r="IX391" s="50"/>
    </row>
    <row r="392" spans="1:258" x14ac:dyDescent="0.3">
      <c r="A392" s="50" t="str">
        <f t="shared" si="12"/>
        <v/>
      </c>
      <c r="D392" s="94"/>
      <c r="E392" s="72"/>
      <c r="F392" s="72"/>
      <c r="G392" s="74"/>
      <c r="H392" s="74"/>
      <c r="I392" s="74"/>
      <c r="J392" s="61"/>
      <c r="K392" s="61"/>
      <c r="L392" s="61"/>
      <c r="M392" s="61"/>
      <c r="N392" s="61"/>
      <c r="O392" s="61"/>
      <c r="P392" s="61"/>
      <c r="Q392" s="61"/>
      <c r="R392" s="61"/>
      <c r="S392" s="61" t="str">
        <f>IF($C$32,[1]!obget([1]!obcall("",$C392,"get",[1]!obMake("","int",COLUMN()))),"")</f>
        <v/>
      </c>
      <c r="T392" s="50"/>
      <c r="U392" s="50"/>
      <c r="V392" s="50"/>
      <c r="W392" s="50"/>
      <c r="X392" s="50"/>
      <c r="AH392" s="36"/>
      <c r="AI392" s="36"/>
      <c r="IW392" s="50"/>
      <c r="IX392" s="50"/>
    </row>
    <row r="393" spans="1:258" x14ac:dyDescent="0.3">
      <c r="A393" s="50" t="str">
        <f t="shared" si="12"/>
        <v/>
      </c>
      <c r="D393" s="94"/>
      <c r="E393" s="72"/>
      <c r="F393" s="72"/>
      <c r="G393" s="74"/>
      <c r="H393" s="74"/>
      <c r="I393" s="74"/>
      <c r="J393" s="61"/>
      <c r="K393" s="61"/>
      <c r="L393" s="61"/>
      <c r="M393" s="61"/>
      <c r="N393" s="61"/>
      <c r="O393" s="61"/>
      <c r="P393" s="61"/>
      <c r="Q393" s="61"/>
      <c r="R393" s="61"/>
      <c r="S393" s="61" t="str">
        <f>IF($C$32,[1]!obget([1]!obcall("",$C393,"get",[1]!obMake("","int",COLUMN()))),"")</f>
        <v/>
      </c>
      <c r="T393" s="50"/>
      <c r="U393" s="50"/>
      <c r="V393" s="50"/>
      <c r="W393" s="50"/>
      <c r="X393" s="50"/>
      <c r="AH393" s="36"/>
      <c r="AI393" s="36"/>
      <c r="IW393" s="50"/>
      <c r="IX393" s="50"/>
    </row>
    <row r="394" spans="1:258" x14ac:dyDescent="0.3">
      <c r="A394" s="50" t="str">
        <f t="shared" si="12"/>
        <v/>
      </c>
      <c r="D394" s="94"/>
      <c r="E394" s="72"/>
      <c r="F394" s="72"/>
      <c r="G394" s="74"/>
      <c r="H394" s="74"/>
      <c r="I394" s="74"/>
      <c r="J394" s="61"/>
      <c r="K394" s="61"/>
      <c r="L394" s="61"/>
      <c r="M394" s="61"/>
      <c r="N394" s="61"/>
      <c r="O394" s="61"/>
      <c r="P394" s="61"/>
      <c r="Q394" s="61"/>
      <c r="R394" s="61"/>
      <c r="S394" s="61" t="str">
        <f>IF($C$32,[1]!obget([1]!obcall("",$C394,"get",[1]!obMake("","int",COLUMN()))),"")</f>
        <v/>
      </c>
      <c r="T394" s="50"/>
      <c r="U394" s="50"/>
      <c r="V394" s="50"/>
      <c r="W394" s="50"/>
      <c r="X394" s="50"/>
      <c r="AH394" s="36"/>
      <c r="AI394" s="36"/>
      <c r="IW394" s="50"/>
      <c r="IX394" s="50"/>
    </row>
    <row r="395" spans="1:258" x14ac:dyDescent="0.3">
      <c r="A395" s="50" t="str">
        <f t="shared" si="12"/>
        <v/>
      </c>
      <c r="D395" s="94"/>
      <c r="E395" s="72"/>
      <c r="F395" s="72"/>
      <c r="G395" s="74"/>
      <c r="H395" s="74"/>
      <c r="I395" s="74"/>
      <c r="J395" s="61"/>
      <c r="K395" s="61"/>
      <c r="L395" s="61"/>
      <c r="M395" s="61"/>
      <c r="N395" s="61"/>
      <c r="O395" s="61"/>
      <c r="P395" s="61"/>
      <c r="Q395" s="61"/>
      <c r="R395" s="61"/>
      <c r="S395" s="61" t="str">
        <f>IF($C$32,[1]!obget([1]!obcall("",$C395,"get",[1]!obMake("","int",COLUMN()))),"")</f>
        <v/>
      </c>
      <c r="T395" s="50"/>
      <c r="U395" s="50"/>
      <c r="V395" s="50"/>
      <c r="W395" s="50"/>
      <c r="X395" s="50"/>
      <c r="AH395" s="36"/>
      <c r="AI395" s="36"/>
      <c r="IW395" s="50"/>
      <c r="IX395" s="50"/>
    </row>
    <row r="396" spans="1:258" x14ac:dyDescent="0.3">
      <c r="A396" s="50" t="str">
        <f t="shared" si="12"/>
        <v/>
      </c>
      <c r="D396" s="94"/>
      <c r="E396" s="72"/>
      <c r="F396" s="72"/>
      <c r="G396" s="74"/>
      <c r="H396" s="74"/>
      <c r="I396" s="74"/>
      <c r="J396" s="61"/>
      <c r="K396" s="61"/>
      <c r="L396" s="61"/>
      <c r="M396" s="61"/>
      <c r="N396" s="61"/>
      <c r="O396" s="61"/>
      <c r="P396" s="61"/>
      <c r="Q396" s="61"/>
      <c r="R396" s="61"/>
      <c r="S396" s="61" t="str">
        <f>IF($C$32,[1]!obget([1]!obcall("",$C396,"get",[1]!obMake("","int",COLUMN()))),"")</f>
        <v/>
      </c>
      <c r="T396" s="50"/>
      <c r="U396" s="50"/>
      <c r="V396" s="50"/>
      <c r="W396" s="50"/>
      <c r="X396" s="50"/>
      <c r="AH396" s="36"/>
      <c r="AI396" s="36"/>
      <c r="IW396" s="50"/>
      <c r="IX396" s="50"/>
    </row>
    <row r="397" spans="1:258" x14ac:dyDescent="0.3">
      <c r="A397" s="50" t="str">
        <f t="shared" si="12"/>
        <v/>
      </c>
      <c r="D397" s="94"/>
      <c r="E397" s="72"/>
      <c r="F397" s="72"/>
      <c r="G397" s="74"/>
      <c r="H397" s="74"/>
      <c r="I397" s="74"/>
      <c r="J397" s="61"/>
      <c r="K397" s="61"/>
      <c r="L397" s="61"/>
      <c r="M397" s="61"/>
      <c r="N397" s="61"/>
      <c r="O397" s="61"/>
      <c r="P397" s="61"/>
      <c r="Q397" s="61"/>
      <c r="R397" s="61"/>
      <c r="S397" s="61" t="str">
        <f>IF($C$32,[1]!obget([1]!obcall("",$C397,"get",[1]!obMake("","int",COLUMN()))),"")</f>
        <v/>
      </c>
      <c r="T397" s="50"/>
      <c r="U397" s="50"/>
      <c r="V397" s="50"/>
      <c r="W397" s="50"/>
      <c r="X397" s="50"/>
      <c r="AH397" s="36"/>
      <c r="AI397" s="36"/>
      <c r="IW397" s="50"/>
      <c r="IX397" s="50"/>
    </row>
    <row r="398" spans="1:258" x14ac:dyDescent="0.3">
      <c r="A398" s="50" t="str">
        <f t="shared" si="12"/>
        <v/>
      </c>
      <c r="D398" s="94"/>
      <c r="E398" s="72"/>
      <c r="F398" s="72"/>
      <c r="G398" s="74"/>
      <c r="H398" s="74"/>
      <c r="I398" s="74"/>
      <c r="J398" s="61"/>
      <c r="K398" s="61"/>
      <c r="L398" s="61"/>
      <c r="M398" s="61"/>
      <c r="N398" s="61"/>
      <c r="O398" s="61"/>
      <c r="P398" s="61"/>
      <c r="Q398" s="61"/>
      <c r="R398" s="61"/>
      <c r="S398" s="61" t="str">
        <f>IF($C$32,[1]!obget([1]!obcall("",$C398,"get",[1]!obMake("","int",COLUMN()))),"")</f>
        <v/>
      </c>
      <c r="T398" s="50"/>
      <c r="U398" s="50"/>
      <c r="V398" s="50"/>
      <c r="W398" s="50"/>
      <c r="X398" s="50"/>
      <c r="AH398" s="36"/>
      <c r="AI398" s="36"/>
      <c r="IW398" s="50"/>
      <c r="IX398" s="50"/>
    </row>
    <row r="399" spans="1:258" x14ac:dyDescent="0.3">
      <c r="A399" s="50" t="str">
        <f t="shared" si="12"/>
        <v/>
      </c>
      <c r="D399" s="94"/>
      <c r="E399" s="72"/>
      <c r="F399" s="72"/>
      <c r="G399" s="74"/>
      <c r="H399" s="74"/>
      <c r="I399" s="74"/>
      <c r="J399" s="61"/>
      <c r="K399" s="61"/>
      <c r="L399" s="61"/>
      <c r="M399" s="61"/>
      <c r="N399" s="61"/>
      <c r="O399" s="61"/>
      <c r="P399" s="61"/>
      <c r="Q399" s="61"/>
      <c r="R399" s="61"/>
      <c r="S399" s="61" t="str">
        <f>IF($C$32,[1]!obget([1]!obcall("",$C399,"get",[1]!obMake("","int",COLUMN()))),"")</f>
        <v/>
      </c>
      <c r="T399" s="50"/>
      <c r="U399" s="50"/>
      <c r="V399" s="50"/>
      <c r="W399" s="50"/>
      <c r="X399" s="50"/>
      <c r="AH399" s="36"/>
      <c r="AI399" s="36"/>
      <c r="IW399" s="50"/>
      <c r="IX399" s="50"/>
    </row>
    <row r="400" spans="1:258" x14ac:dyDescent="0.3">
      <c r="A400" s="50" t="str">
        <f t="shared" si="12"/>
        <v/>
      </c>
      <c r="D400" s="94"/>
      <c r="E400" s="72"/>
      <c r="F400" s="72"/>
      <c r="G400" s="74"/>
      <c r="H400" s="74"/>
      <c r="I400" s="74"/>
      <c r="J400" s="61"/>
      <c r="K400" s="61"/>
      <c r="L400" s="61"/>
      <c r="M400" s="61"/>
      <c r="N400" s="61"/>
      <c r="O400" s="61"/>
      <c r="P400" s="61"/>
      <c r="Q400" s="61"/>
      <c r="R400" s="61"/>
      <c r="S400" s="61" t="str">
        <f>IF($C$32,[1]!obget([1]!obcall("",$C400,"get",[1]!obMake("","int",COLUMN()))),"")</f>
        <v/>
      </c>
      <c r="T400" s="50"/>
      <c r="U400" s="50"/>
      <c r="V400" s="50"/>
      <c r="W400" s="50"/>
      <c r="X400" s="50"/>
      <c r="AH400" s="36"/>
      <c r="AI400" s="36"/>
      <c r="IW400" s="50"/>
      <c r="IX400" s="50"/>
    </row>
    <row r="401" spans="1:258" x14ac:dyDescent="0.3">
      <c r="A401" s="50" t="str">
        <f t="shared" si="12"/>
        <v/>
      </c>
      <c r="D401" s="94"/>
      <c r="E401" s="72"/>
      <c r="F401" s="72"/>
      <c r="G401" s="74"/>
      <c r="H401" s="74"/>
      <c r="I401" s="74"/>
      <c r="J401" s="61"/>
      <c r="K401" s="61"/>
      <c r="L401" s="61"/>
      <c r="M401" s="61"/>
      <c r="N401" s="61"/>
      <c r="O401" s="61"/>
      <c r="P401" s="61"/>
      <c r="Q401" s="61"/>
      <c r="R401" s="61"/>
      <c r="S401" s="61" t="str">
        <f>IF($C$32,[1]!obget([1]!obcall("",$C401,"get",[1]!obMake("","int",COLUMN()))),"")</f>
        <v/>
      </c>
      <c r="T401" s="50"/>
      <c r="U401" s="50"/>
      <c r="V401" s="50"/>
      <c r="W401" s="50"/>
      <c r="X401" s="50"/>
      <c r="AH401" s="36"/>
      <c r="AI401" s="36"/>
      <c r="IW401" s="50"/>
      <c r="IX401" s="50"/>
    </row>
    <row r="402" spans="1:258" x14ac:dyDescent="0.3">
      <c r="A402" s="50" t="str">
        <f t="shared" si="12"/>
        <v/>
      </c>
      <c r="D402" s="94"/>
      <c r="E402" s="72"/>
      <c r="F402" s="72"/>
      <c r="G402" s="74"/>
      <c r="H402" s="74"/>
      <c r="I402" s="74"/>
      <c r="J402" s="61"/>
      <c r="K402" s="61"/>
      <c r="L402" s="61"/>
      <c r="M402" s="61"/>
      <c r="N402" s="61"/>
      <c r="O402" s="61"/>
      <c r="P402" s="61"/>
      <c r="Q402" s="61"/>
      <c r="R402" s="61"/>
      <c r="S402" s="61" t="str">
        <f>IF($C$32,[1]!obget([1]!obcall("",$C402,"get",[1]!obMake("","int",COLUMN()))),"")</f>
        <v/>
      </c>
      <c r="T402" s="50"/>
      <c r="U402" s="50"/>
      <c r="V402" s="50"/>
      <c r="W402" s="50"/>
      <c r="X402" s="50"/>
      <c r="AH402" s="36"/>
      <c r="AI402" s="36"/>
      <c r="IW402" s="50"/>
      <c r="IX402" s="50"/>
    </row>
    <row r="403" spans="1:258" x14ac:dyDescent="0.3">
      <c r="A403" s="50" t="str">
        <f t="shared" si="12"/>
        <v/>
      </c>
      <c r="D403" s="94"/>
      <c r="E403" s="72"/>
      <c r="F403" s="72"/>
      <c r="G403" s="74"/>
      <c r="H403" s="74"/>
      <c r="I403" s="74"/>
      <c r="J403" s="61"/>
      <c r="K403" s="61"/>
      <c r="L403" s="61"/>
      <c r="M403" s="61"/>
      <c r="N403" s="61"/>
      <c r="O403" s="61"/>
      <c r="P403" s="61"/>
      <c r="Q403" s="61"/>
      <c r="R403" s="61"/>
      <c r="S403" s="61" t="str">
        <f>IF($C$32,[1]!obget([1]!obcall("",$C403,"get",[1]!obMake("","int",COLUMN()))),"")</f>
        <v/>
      </c>
      <c r="T403" s="50"/>
      <c r="U403" s="50"/>
      <c r="V403" s="50"/>
      <c r="W403" s="50"/>
      <c r="X403" s="50"/>
      <c r="AH403" s="36"/>
      <c r="AI403" s="36"/>
      <c r="IW403" s="50"/>
      <c r="IX403" s="50"/>
    </row>
    <row r="404" spans="1:258" x14ac:dyDescent="0.3">
      <c r="A404" s="50" t="str">
        <f t="shared" si="12"/>
        <v/>
      </c>
      <c r="D404" s="94"/>
      <c r="E404" s="72"/>
      <c r="F404" s="72"/>
      <c r="G404" s="74"/>
      <c r="H404" s="74"/>
      <c r="I404" s="74"/>
      <c r="J404" s="61"/>
      <c r="K404" s="61"/>
      <c r="L404" s="61"/>
      <c r="M404" s="61"/>
      <c r="N404" s="61"/>
      <c r="O404" s="61"/>
      <c r="P404" s="61"/>
      <c r="Q404" s="61"/>
      <c r="R404" s="61"/>
      <c r="S404" s="61" t="str">
        <f>IF($C$32,[1]!obget([1]!obcall("",$C404,"get",[1]!obMake("","int",COLUMN()))),"")</f>
        <v/>
      </c>
      <c r="T404" s="50"/>
      <c r="U404" s="50"/>
      <c r="V404" s="50"/>
      <c r="W404" s="50"/>
      <c r="X404" s="50"/>
      <c r="AH404" s="36"/>
      <c r="AI404" s="36"/>
      <c r="IW404" s="50"/>
      <c r="IX404" s="50"/>
    </row>
    <row r="405" spans="1:258" x14ac:dyDescent="0.3">
      <c r="A405" s="50" t="str">
        <f t="shared" si="12"/>
        <v/>
      </c>
      <c r="D405" s="94"/>
      <c r="E405" s="72"/>
      <c r="F405" s="72"/>
      <c r="G405" s="74"/>
      <c r="H405" s="74"/>
      <c r="I405" s="74"/>
      <c r="J405" s="61"/>
      <c r="K405" s="61"/>
      <c r="L405" s="61"/>
      <c r="M405" s="61"/>
      <c r="N405" s="61"/>
      <c r="O405" s="61"/>
      <c r="P405" s="61"/>
      <c r="Q405" s="61"/>
      <c r="R405" s="61"/>
      <c r="S405" s="61" t="str">
        <f>IF($C$32,[1]!obget([1]!obcall("",$C405,"get",[1]!obMake("","int",COLUMN()))),"")</f>
        <v/>
      </c>
      <c r="T405" s="50"/>
      <c r="U405" s="50"/>
      <c r="V405" s="50"/>
      <c r="W405" s="50"/>
      <c r="X405" s="50"/>
      <c r="AH405" s="36"/>
      <c r="AI405" s="36"/>
      <c r="IW405" s="50"/>
      <c r="IX405" s="50"/>
    </row>
    <row r="406" spans="1:258" x14ac:dyDescent="0.3">
      <c r="A406" s="50" t="str">
        <f t="shared" si="12"/>
        <v/>
      </c>
      <c r="D406" s="94"/>
      <c r="E406" s="72"/>
      <c r="F406" s="72"/>
      <c r="G406" s="74"/>
      <c r="H406" s="74"/>
      <c r="I406" s="74"/>
      <c r="J406" s="61"/>
      <c r="K406" s="61"/>
      <c r="L406" s="61"/>
      <c r="M406" s="61"/>
      <c r="N406" s="61"/>
      <c r="O406" s="61"/>
      <c r="P406" s="61"/>
      <c r="Q406" s="61"/>
      <c r="R406" s="61"/>
      <c r="S406" s="61" t="str">
        <f>IF($C$32,[1]!obget([1]!obcall("",$C406,"get",[1]!obMake("","int",COLUMN()))),"")</f>
        <v/>
      </c>
      <c r="T406" s="50"/>
      <c r="U406" s="50"/>
      <c r="V406" s="50"/>
      <c r="W406" s="50"/>
      <c r="X406" s="50"/>
      <c r="AH406" s="36"/>
      <c r="AI406" s="36"/>
      <c r="IW406" s="50"/>
      <c r="IX406" s="50"/>
    </row>
    <row r="407" spans="1:258" x14ac:dyDescent="0.3">
      <c r="A407" s="50" t="str">
        <f t="shared" si="12"/>
        <v/>
      </c>
      <c r="D407" s="94"/>
      <c r="E407" s="72"/>
      <c r="F407" s="72"/>
      <c r="G407" s="74"/>
      <c r="H407" s="74"/>
      <c r="I407" s="74"/>
      <c r="J407" s="61"/>
      <c r="K407" s="61"/>
      <c r="L407" s="61"/>
      <c r="M407" s="61"/>
      <c r="N407" s="61"/>
      <c r="O407" s="61"/>
      <c r="P407" s="61"/>
      <c r="Q407" s="61"/>
      <c r="R407" s="61"/>
      <c r="S407" s="61" t="str">
        <f>IF($C$32,[1]!obget([1]!obcall("",$C407,"get",[1]!obMake("","int",COLUMN()))),"")</f>
        <v/>
      </c>
      <c r="T407" s="50"/>
      <c r="U407" s="50"/>
      <c r="V407" s="50"/>
      <c r="W407" s="50"/>
      <c r="X407" s="50"/>
      <c r="AH407" s="36"/>
      <c r="AI407" s="36"/>
      <c r="IW407" s="50"/>
      <c r="IX407" s="50"/>
    </row>
    <row r="408" spans="1:258" x14ac:dyDescent="0.3">
      <c r="A408" s="50" t="str">
        <f t="shared" si="12"/>
        <v/>
      </c>
      <c r="D408" s="94"/>
      <c r="E408" s="72"/>
      <c r="F408" s="72"/>
      <c r="G408" s="74"/>
      <c r="H408" s="74"/>
      <c r="I408" s="74"/>
      <c r="J408" s="61"/>
      <c r="K408" s="61"/>
      <c r="L408" s="61"/>
      <c r="M408" s="61"/>
      <c r="N408" s="61"/>
      <c r="O408" s="61"/>
      <c r="P408" s="61"/>
      <c r="Q408" s="61"/>
      <c r="R408" s="61"/>
      <c r="S408" s="61" t="str">
        <f>IF($C$32,[1]!obget([1]!obcall("",$C408,"get",[1]!obMake("","int",COLUMN()))),"")</f>
        <v/>
      </c>
      <c r="T408" s="50"/>
      <c r="U408" s="50"/>
      <c r="V408" s="50"/>
      <c r="W408" s="50"/>
      <c r="X408" s="50"/>
      <c r="AH408" s="36"/>
      <c r="AI408" s="36"/>
      <c r="IW408" s="50"/>
      <c r="IX408" s="50"/>
    </row>
    <row r="409" spans="1:258" x14ac:dyDescent="0.3">
      <c r="A409" s="50" t="str">
        <f t="shared" si="12"/>
        <v/>
      </c>
      <c r="D409" s="94"/>
      <c r="E409" s="72"/>
      <c r="F409" s="72"/>
      <c r="G409" s="74"/>
      <c r="H409" s="74"/>
      <c r="I409" s="74"/>
      <c r="J409" s="61"/>
      <c r="K409" s="61"/>
      <c r="L409" s="61"/>
      <c r="M409" s="61"/>
      <c r="N409" s="61"/>
      <c r="O409" s="61"/>
      <c r="P409" s="61"/>
      <c r="Q409" s="61"/>
      <c r="R409" s="61"/>
      <c r="S409" s="61" t="str">
        <f>IF($C$32,[1]!obget([1]!obcall("",$C409,"get",[1]!obMake("","int",COLUMN()))),"")</f>
        <v/>
      </c>
      <c r="T409" s="50"/>
      <c r="U409" s="50"/>
      <c r="V409" s="50"/>
      <c r="W409" s="50"/>
      <c r="X409" s="50"/>
      <c r="AH409" s="36"/>
      <c r="AI409" s="36"/>
      <c r="IW409" s="50"/>
      <c r="IX409" s="50"/>
    </row>
    <row r="410" spans="1:258" x14ac:dyDescent="0.3">
      <c r="A410" s="50" t="str">
        <f t="shared" si="12"/>
        <v/>
      </c>
      <c r="D410" s="94"/>
      <c r="E410" s="72"/>
      <c r="F410" s="72"/>
      <c r="G410" s="74"/>
      <c r="H410" s="74"/>
      <c r="I410" s="74"/>
      <c r="J410" s="61"/>
      <c r="K410" s="61"/>
      <c r="L410" s="61"/>
      <c r="M410" s="61"/>
      <c r="N410" s="61"/>
      <c r="O410" s="61"/>
      <c r="P410" s="61"/>
      <c r="Q410" s="61"/>
      <c r="R410" s="61"/>
      <c r="S410" s="61" t="str">
        <f>IF($C$32,[1]!obget([1]!obcall("",$C410,"get",[1]!obMake("","int",COLUMN()))),"")</f>
        <v/>
      </c>
      <c r="T410" s="50"/>
      <c r="U410" s="50"/>
      <c r="V410" s="50"/>
      <c r="W410" s="50"/>
      <c r="X410" s="50"/>
      <c r="AH410" s="36"/>
      <c r="AI410" s="36"/>
      <c r="IW410" s="50"/>
      <c r="IX410" s="50"/>
    </row>
    <row r="411" spans="1:258" x14ac:dyDescent="0.3">
      <c r="A411" s="50" t="str">
        <f t="shared" si="12"/>
        <v/>
      </c>
      <c r="D411" s="94"/>
      <c r="E411" s="72"/>
      <c r="F411" s="72"/>
      <c r="G411" s="74"/>
      <c r="H411" s="74"/>
      <c r="I411" s="74"/>
      <c r="J411" s="61"/>
      <c r="K411" s="61"/>
      <c r="L411" s="61"/>
      <c r="M411" s="61"/>
      <c r="N411" s="61"/>
      <c r="O411" s="61"/>
      <c r="P411" s="61"/>
      <c r="Q411" s="61"/>
      <c r="R411" s="61"/>
      <c r="S411" s="61" t="str">
        <f>IF($C$32,[1]!obget([1]!obcall("",$C411,"get",[1]!obMake("","int",COLUMN()))),"")</f>
        <v/>
      </c>
      <c r="T411" s="50"/>
      <c r="U411" s="50"/>
      <c r="V411" s="50"/>
      <c r="W411" s="50"/>
      <c r="X411" s="50"/>
      <c r="AH411" s="36"/>
      <c r="AI411" s="36"/>
      <c r="IW411" s="50"/>
      <c r="IX411" s="50"/>
    </row>
    <row r="412" spans="1:258" x14ac:dyDescent="0.3">
      <c r="A412" s="50" t="str">
        <f t="shared" si="12"/>
        <v/>
      </c>
      <c r="D412" s="94"/>
      <c r="E412" s="72"/>
      <c r="F412" s="72"/>
      <c r="G412" s="74"/>
      <c r="H412" s="74"/>
      <c r="I412" s="74"/>
      <c r="J412" s="61"/>
      <c r="K412" s="61"/>
      <c r="L412" s="61"/>
      <c r="M412" s="61"/>
      <c r="N412" s="61"/>
      <c r="O412" s="61"/>
      <c r="P412" s="61"/>
      <c r="Q412" s="61"/>
      <c r="R412" s="61"/>
      <c r="S412" s="61" t="str">
        <f>IF($C$32,[1]!obget([1]!obcall("",$C412,"get",[1]!obMake("","int",COLUMN()))),"")</f>
        <v/>
      </c>
      <c r="T412" s="50"/>
      <c r="U412" s="50"/>
      <c r="V412" s="50"/>
      <c r="W412" s="50"/>
      <c r="X412" s="50"/>
      <c r="AH412" s="36"/>
      <c r="AI412" s="36"/>
      <c r="IW412" s="50"/>
      <c r="IX412" s="50"/>
    </row>
    <row r="413" spans="1:258" x14ac:dyDescent="0.3">
      <c r="A413" s="50" t="str">
        <f t="shared" si="12"/>
        <v/>
      </c>
      <c r="D413" s="94"/>
      <c r="E413" s="72"/>
      <c r="F413" s="72"/>
      <c r="G413" s="74"/>
      <c r="H413" s="74"/>
      <c r="I413" s="74"/>
      <c r="J413" s="61"/>
      <c r="K413" s="61"/>
      <c r="L413" s="61"/>
      <c r="M413" s="61"/>
      <c r="N413" s="61"/>
      <c r="O413" s="61"/>
      <c r="P413" s="61"/>
      <c r="Q413" s="61"/>
      <c r="R413" s="61"/>
      <c r="S413" s="61" t="str">
        <f>IF($C$32,[1]!obget([1]!obcall("",$C413,"get",[1]!obMake("","int",COLUMN()))),"")</f>
        <v/>
      </c>
      <c r="T413" s="50"/>
      <c r="U413" s="50"/>
      <c r="V413" s="50"/>
      <c r="W413" s="50"/>
      <c r="X413" s="50"/>
      <c r="AH413" s="36"/>
      <c r="AI413" s="36"/>
      <c r="IW413" s="50"/>
      <c r="IX413" s="50"/>
    </row>
    <row r="414" spans="1:258" x14ac:dyDescent="0.3">
      <c r="A414" s="50" t="str">
        <f t="shared" si="12"/>
        <v/>
      </c>
      <c r="D414" s="94"/>
      <c r="E414" s="72"/>
      <c r="F414" s="72"/>
      <c r="G414" s="74"/>
      <c r="H414" s="74"/>
      <c r="I414" s="74"/>
      <c r="J414" s="61"/>
      <c r="K414" s="61"/>
      <c r="L414" s="61"/>
      <c r="M414" s="61"/>
      <c r="N414" s="61"/>
      <c r="O414" s="61"/>
      <c r="P414" s="61"/>
      <c r="Q414" s="61"/>
      <c r="R414" s="61"/>
      <c r="S414" s="61" t="str">
        <f>IF($C$32,[1]!obget([1]!obcall("",$C414,"get",[1]!obMake("","int",COLUMN()))),"")</f>
        <v/>
      </c>
      <c r="T414" s="50"/>
      <c r="U414" s="50"/>
      <c r="V414" s="50"/>
      <c r="W414" s="50"/>
      <c r="X414" s="50"/>
      <c r="AH414" s="36"/>
      <c r="AI414" s="36"/>
      <c r="IW414" s="50"/>
      <c r="IX414" s="50"/>
    </row>
    <row r="415" spans="1:258" x14ac:dyDescent="0.3">
      <c r="A415" s="50" t="str">
        <f t="shared" si="12"/>
        <v/>
      </c>
      <c r="D415" s="94"/>
      <c r="E415" s="72"/>
      <c r="F415" s="72"/>
      <c r="G415" s="74"/>
      <c r="H415" s="74"/>
      <c r="I415" s="74"/>
      <c r="J415" s="61"/>
      <c r="K415" s="61"/>
      <c r="L415" s="61"/>
      <c r="M415" s="61"/>
      <c r="N415" s="61"/>
      <c r="O415" s="61"/>
      <c r="P415" s="61"/>
      <c r="Q415" s="61"/>
      <c r="R415" s="61"/>
      <c r="S415" s="61" t="str">
        <f>IF($C$32,[1]!obget([1]!obcall("",$C415,"get",[1]!obMake("","int",COLUMN()))),"")</f>
        <v/>
      </c>
      <c r="T415" s="50"/>
      <c r="U415" s="50"/>
      <c r="V415" s="50"/>
      <c r="W415" s="50"/>
      <c r="X415" s="50"/>
      <c r="AH415" s="36"/>
      <c r="AI415" s="36"/>
      <c r="IW415" s="50"/>
      <c r="IX415" s="50"/>
    </row>
    <row r="416" spans="1:258" x14ac:dyDescent="0.3">
      <c r="A416" s="50" t="str">
        <f t="shared" si="12"/>
        <v/>
      </c>
      <c r="D416" s="94"/>
      <c r="E416" s="72"/>
      <c r="F416" s="72"/>
      <c r="G416" s="74"/>
      <c r="H416" s="74"/>
      <c r="I416" s="74"/>
      <c r="J416" s="61"/>
      <c r="K416" s="61"/>
      <c r="L416" s="61"/>
      <c r="M416" s="61"/>
      <c r="N416" s="61"/>
      <c r="O416" s="61"/>
      <c r="P416" s="61"/>
      <c r="Q416" s="61"/>
      <c r="R416" s="61"/>
      <c r="S416" s="61" t="str">
        <f>IF($C$32,[1]!obget([1]!obcall("",$C416,"get",[1]!obMake("","int",COLUMN()))),"")</f>
        <v/>
      </c>
      <c r="T416" s="50"/>
      <c r="U416" s="50"/>
      <c r="V416" s="50"/>
      <c r="W416" s="50"/>
      <c r="X416" s="50"/>
      <c r="AH416" s="36"/>
      <c r="AI416" s="36"/>
      <c r="IW416" s="50"/>
      <c r="IX416" s="50"/>
    </row>
    <row r="417" spans="1:258" x14ac:dyDescent="0.3">
      <c r="A417" s="50" t="str">
        <f t="shared" si="12"/>
        <v/>
      </c>
      <c r="D417" s="94"/>
      <c r="E417" s="72"/>
      <c r="F417" s="72"/>
      <c r="G417" s="74"/>
      <c r="H417" s="74"/>
      <c r="I417" s="74"/>
      <c r="J417" s="61"/>
      <c r="K417" s="61"/>
      <c r="L417" s="61"/>
      <c r="M417" s="61"/>
      <c r="N417" s="61"/>
      <c r="O417" s="61"/>
      <c r="P417" s="61"/>
      <c r="Q417" s="61"/>
      <c r="R417" s="61"/>
      <c r="S417" s="61" t="str">
        <f>IF($C$32,[1]!obget([1]!obcall("",$C417,"get",[1]!obMake("","int",COLUMN()))),"")</f>
        <v/>
      </c>
      <c r="T417" s="50"/>
      <c r="U417" s="50"/>
      <c r="V417" s="50"/>
      <c r="W417" s="50"/>
      <c r="X417" s="50"/>
      <c r="AH417" s="36"/>
      <c r="AI417" s="36"/>
      <c r="IW417" s="50"/>
      <c r="IX417" s="50"/>
    </row>
    <row r="418" spans="1:258" x14ac:dyDescent="0.3">
      <c r="A418" s="50" t="str">
        <f t="shared" si="12"/>
        <v/>
      </c>
      <c r="D418" s="94"/>
      <c r="E418" s="72"/>
      <c r="F418" s="72"/>
      <c r="G418" s="74"/>
      <c r="H418" s="74"/>
      <c r="I418" s="74"/>
      <c r="J418" s="61"/>
      <c r="K418" s="61"/>
      <c r="L418" s="61"/>
      <c r="M418" s="61"/>
      <c r="N418" s="61"/>
      <c r="O418" s="61"/>
      <c r="P418" s="61"/>
      <c r="Q418" s="61"/>
      <c r="R418" s="61"/>
      <c r="S418" s="61" t="str">
        <f>IF($C$32,[1]!obget([1]!obcall("",$C418,"get",[1]!obMake("","int",COLUMN()))),"")</f>
        <v/>
      </c>
      <c r="T418" s="50"/>
      <c r="U418" s="50"/>
      <c r="V418" s="50"/>
      <c r="W418" s="50"/>
      <c r="X418" s="50"/>
      <c r="AH418" s="36"/>
      <c r="AI418" s="36"/>
      <c r="IW418" s="50"/>
      <c r="IX418" s="50"/>
    </row>
    <row r="419" spans="1:258" x14ac:dyDescent="0.3">
      <c r="A419" s="50" t="str">
        <f t="shared" si="12"/>
        <v/>
      </c>
      <c r="D419" s="94"/>
      <c r="E419" s="72"/>
      <c r="F419" s="72"/>
      <c r="G419" s="74"/>
      <c r="H419" s="74"/>
      <c r="I419" s="74"/>
      <c r="J419" s="61"/>
      <c r="K419" s="61"/>
      <c r="L419" s="61"/>
      <c r="M419" s="61"/>
      <c r="N419" s="61"/>
      <c r="O419" s="61"/>
      <c r="P419" s="61"/>
      <c r="Q419" s="61"/>
      <c r="R419" s="61"/>
      <c r="S419" s="61" t="str">
        <f>IF($C$32,[1]!obget([1]!obcall("",$C419,"get",[1]!obMake("","int",COLUMN()))),"")</f>
        <v/>
      </c>
      <c r="T419" s="50"/>
      <c r="U419" s="50"/>
      <c r="V419" s="50"/>
      <c r="W419" s="50"/>
      <c r="X419" s="50"/>
      <c r="AH419" s="36"/>
      <c r="AI419" s="36"/>
      <c r="IW419" s="50"/>
      <c r="IX419" s="50"/>
    </row>
    <row r="420" spans="1:258" x14ac:dyDescent="0.3">
      <c r="A420" s="50" t="str">
        <f t="shared" si="12"/>
        <v/>
      </c>
      <c r="D420" s="94"/>
      <c r="E420" s="72"/>
      <c r="F420" s="72"/>
      <c r="G420" s="74"/>
      <c r="H420" s="74"/>
      <c r="I420" s="74"/>
      <c r="J420" s="61"/>
      <c r="K420" s="61"/>
      <c r="L420" s="61"/>
      <c r="M420" s="61"/>
      <c r="N420" s="61"/>
      <c r="O420" s="61"/>
      <c r="P420" s="61"/>
      <c r="Q420" s="61"/>
      <c r="R420" s="61"/>
      <c r="S420" s="61" t="str">
        <f>IF($C$32,[1]!obget([1]!obcall("",$C420,"get",[1]!obMake("","int",COLUMN()))),"")</f>
        <v/>
      </c>
      <c r="T420" s="50"/>
      <c r="U420" s="50"/>
      <c r="V420" s="50"/>
      <c r="W420" s="50"/>
      <c r="X420" s="50"/>
      <c r="AH420" s="36"/>
      <c r="AI420" s="36"/>
      <c r="IW420" s="50"/>
      <c r="IX420" s="50"/>
    </row>
    <row r="421" spans="1:258" x14ac:dyDescent="0.3">
      <c r="A421" s="50" t="str">
        <f t="shared" si="12"/>
        <v/>
      </c>
      <c r="D421" s="94"/>
      <c r="E421" s="72"/>
      <c r="F421" s="72"/>
      <c r="G421" s="74"/>
      <c r="H421" s="74"/>
      <c r="I421" s="74"/>
      <c r="J421" s="61"/>
      <c r="K421" s="61"/>
      <c r="L421" s="61"/>
      <c r="M421" s="61"/>
      <c r="N421" s="61"/>
      <c r="O421" s="61"/>
      <c r="P421" s="61"/>
      <c r="Q421" s="61"/>
      <c r="R421" s="61"/>
      <c r="S421" s="61" t="str">
        <f>IF($C$32,[1]!obget([1]!obcall("",$C421,"get",[1]!obMake("","int",COLUMN()))),"")</f>
        <v/>
      </c>
      <c r="T421" s="50"/>
      <c r="U421" s="50"/>
      <c r="V421" s="50"/>
      <c r="W421" s="50"/>
      <c r="X421" s="50"/>
      <c r="AH421" s="36"/>
      <c r="AI421" s="36"/>
      <c r="IW421" s="50"/>
      <c r="IX421" s="50"/>
    </row>
    <row r="422" spans="1:258" x14ac:dyDescent="0.3">
      <c r="A422" s="50" t="str">
        <f t="shared" si="12"/>
        <v/>
      </c>
      <c r="D422" s="94"/>
      <c r="E422" s="72"/>
      <c r="F422" s="72"/>
      <c r="G422" s="74"/>
      <c r="H422" s="74"/>
      <c r="I422" s="74"/>
      <c r="J422" s="61"/>
      <c r="K422" s="61"/>
      <c r="L422" s="61"/>
      <c r="M422" s="61"/>
      <c r="N422" s="61"/>
      <c r="O422" s="61"/>
      <c r="P422" s="61"/>
      <c r="Q422" s="61"/>
      <c r="R422" s="61"/>
      <c r="S422" s="61" t="str">
        <f>IF($C$32,[1]!obget([1]!obcall("",$C422,"get",[1]!obMake("","int",COLUMN()))),"")</f>
        <v/>
      </c>
      <c r="T422" s="50"/>
      <c r="U422" s="50"/>
      <c r="V422" s="50"/>
      <c r="W422" s="50"/>
      <c r="X422" s="50"/>
      <c r="AH422" s="36"/>
      <c r="AI422" s="36"/>
      <c r="IW422" s="50"/>
      <c r="IX422" s="50"/>
    </row>
    <row r="423" spans="1:258" x14ac:dyDescent="0.3">
      <c r="A423" s="50" t="str">
        <f t="shared" ref="A423:A486" si="13">IF(OR($C$32,$C$30,$C$31),IF(MOD((ROW(A423)-ROW($A$38))*$E$28,$F$28/5)&lt;0.0001,(ROW(A423)-ROW($A$38))*$E$28,""),"")</f>
        <v/>
      </c>
      <c r="D423" s="94"/>
      <c r="E423" s="72"/>
      <c r="F423" s="72"/>
      <c r="G423" s="74"/>
      <c r="H423" s="74"/>
      <c r="I423" s="74"/>
      <c r="J423" s="61"/>
      <c r="K423" s="61"/>
      <c r="L423" s="61"/>
      <c r="M423" s="61"/>
      <c r="N423" s="61"/>
      <c r="O423" s="61"/>
      <c r="P423" s="61"/>
      <c r="Q423" s="61"/>
      <c r="R423" s="61"/>
      <c r="S423" s="61" t="str">
        <f>IF($C$32,[1]!obget([1]!obcall("",$C423,"get",[1]!obMake("","int",COLUMN()))),"")</f>
        <v/>
      </c>
      <c r="T423" s="50"/>
      <c r="U423" s="50"/>
      <c r="V423" s="50"/>
      <c r="W423" s="50"/>
      <c r="X423" s="50"/>
      <c r="AH423" s="36"/>
      <c r="AI423" s="36"/>
      <c r="IW423" s="50"/>
      <c r="IX423" s="50"/>
    </row>
    <row r="424" spans="1:258" x14ac:dyDescent="0.3">
      <c r="A424" s="50" t="str">
        <f t="shared" si="13"/>
        <v/>
      </c>
      <c r="D424" s="94"/>
      <c r="E424" s="72"/>
      <c r="F424" s="72"/>
      <c r="G424" s="74"/>
      <c r="H424" s="74"/>
      <c r="I424" s="74"/>
      <c r="J424" s="61"/>
      <c r="K424" s="61"/>
      <c r="L424" s="61"/>
      <c r="M424" s="61"/>
      <c r="N424" s="61"/>
      <c r="O424" s="61"/>
      <c r="P424" s="61"/>
      <c r="Q424" s="61"/>
      <c r="R424" s="61"/>
      <c r="S424" s="61" t="str">
        <f>IF($C$32,[1]!obget([1]!obcall("",$C424,"get",[1]!obMake("","int",COLUMN()))),"")</f>
        <v/>
      </c>
      <c r="T424" s="50"/>
      <c r="U424" s="50"/>
      <c r="V424" s="50"/>
      <c r="W424" s="50"/>
      <c r="X424" s="50"/>
      <c r="AH424" s="36"/>
      <c r="AI424" s="36"/>
      <c r="IW424" s="50"/>
      <c r="IX424" s="50"/>
    </row>
    <row r="425" spans="1:258" x14ac:dyDescent="0.3">
      <c r="A425" s="50" t="str">
        <f t="shared" si="13"/>
        <v/>
      </c>
      <c r="D425" s="94"/>
      <c r="E425" s="72"/>
      <c r="F425" s="72"/>
      <c r="G425" s="74"/>
      <c r="H425" s="74"/>
      <c r="I425" s="74"/>
      <c r="J425" s="61"/>
      <c r="K425" s="61"/>
      <c r="L425" s="61"/>
      <c r="M425" s="61"/>
      <c r="N425" s="61"/>
      <c r="O425" s="61"/>
      <c r="P425" s="61"/>
      <c r="Q425" s="61"/>
      <c r="R425" s="61"/>
      <c r="S425" s="61" t="str">
        <f>IF($C$32,[1]!obget([1]!obcall("",$C425,"get",[1]!obMake("","int",COLUMN()))),"")</f>
        <v/>
      </c>
      <c r="T425" s="50"/>
      <c r="U425" s="50"/>
      <c r="V425" s="50"/>
      <c r="W425" s="50"/>
      <c r="X425" s="50"/>
      <c r="AH425" s="36"/>
      <c r="AI425" s="36"/>
      <c r="IW425" s="50"/>
      <c r="IX425" s="50"/>
    </row>
    <row r="426" spans="1:258" x14ac:dyDescent="0.3">
      <c r="A426" s="50" t="str">
        <f t="shared" si="13"/>
        <v/>
      </c>
      <c r="D426" s="94"/>
      <c r="E426" s="72"/>
      <c r="F426" s="72"/>
      <c r="G426" s="74"/>
      <c r="H426" s="74"/>
      <c r="I426" s="74"/>
      <c r="J426" s="61"/>
      <c r="K426" s="61"/>
      <c r="L426" s="61"/>
      <c r="M426" s="61"/>
      <c r="N426" s="61"/>
      <c r="O426" s="61"/>
      <c r="P426" s="61"/>
      <c r="Q426" s="61"/>
      <c r="R426" s="61"/>
      <c r="S426" s="61" t="str">
        <f>IF($C$32,[1]!obget([1]!obcall("",$C426,"get",[1]!obMake("","int",COLUMN()))),"")</f>
        <v/>
      </c>
      <c r="T426" s="50"/>
      <c r="U426" s="50"/>
      <c r="V426" s="50"/>
      <c r="W426" s="50"/>
      <c r="X426" s="50"/>
      <c r="AH426" s="36"/>
      <c r="AI426" s="36"/>
      <c r="IW426" s="50"/>
      <c r="IX426" s="50"/>
    </row>
    <row r="427" spans="1:258" x14ac:dyDescent="0.3">
      <c r="A427" s="50" t="str">
        <f t="shared" si="13"/>
        <v/>
      </c>
      <c r="D427" s="94"/>
      <c r="E427" s="72"/>
      <c r="F427" s="72"/>
      <c r="G427" s="74"/>
      <c r="H427" s="74"/>
      <c r="I427" s="74"/>
      <c r="J427" s="61"/>
      <c r="K427" s="61"/>
      <c r="L427" s="61"/>
      <c r="M427" s="61"/>
      <c r="N427" s="61"/>
      <c r="O427" s="61"/>
      <c r="P427" s="61"/>
      <c r="Q427" s="61"/>
      <c r="R427" s="61"/>
      <c r="S427" s="61" t="str">
        <f>IF($C$32,[1]!obget([1]!obcall("",$C427,"get",[1]!obMake("","int",COLUMN()))),"")</f>
        <v/>
      </c>
      <c r="T427" s="50"/>
      <c r="U427" s="50"/>
      <c r="V427" s="50"/>
      <c r="W427" s="50"/>
      <c r="X427" s="50"/>
      <c r="AH427" s="36"/>
      <c r="AI427" s="36"/>
      <c r="IW427" s="50"/>
      <c r="IX427" s="50"/>
    </row>
    <row r="428" spans="1:258" x14ac:dyDescent="0.3">
      <c r="A428" s="50" t="str">
        <f t="shared" si="13"/>
        <v/>
      </c>
      <c r="D428" s="94"/>
      <c r="E428" s="72"/>
      <c r="F428" s="72"/>
      <c r="G428" s="74"/>
      <c r="H428" s="74"/>
      <c r="I428" s="74"/>
      <c r="J428" s="61"/>
      <c r="K428" s="61"/>
      <c r="L428" s="61"/>
      <c r="M428" s="61"/>
      <c r="N428" s="61"/>
      <c r="O428" s="61"/>
      <c r="P428" s="61"/>
      <c r="Q428" s="61"/>
      <c r="R428" s="61"/>
      <c r="S428" s="61" t="str">
        <f>IF($C$32,[1]!obget([1]!obcall("",$C428,"get",[1]!obMake("","int",COLUMN()))),"")</f>
        <v/>
      </c>
      <c r="T428" s="50"/>
      <c r="U428" s="50"/>
      <c r="V428" s="50"/>
      <c r="W428" s="50"/>
      <c r="X428" s="50"/>
      <c r="AH428" s="36"/>
      <c r="AI428" s="36"/>
      <c r="IW428" s="50"/>
      <c r="IX428" s="50"/>
    </row>
    <row r="429" spans="1:258" x14ac:dyDescent="0.3">
      <c r="A429" s="50" t="str">
        <f t="shared" si="13"/>
        <v/>
      </c>
      <c r="D429" s="94"/>
      <c r="E429" s="72"/>
      <c r="F429" s="72"/>
      <c r="G429" s="74"/>
      <c r="H429" s="74"/>
      <c r="I429" s="74"/>
      <c r="J429" s="61"/>
      <c r="K429" s="61"/>
      <c r="L429" s="61"/>
      <c r="M429" s="61"/>
      <c r="N429" s="61"/>
      <c r="O429" s="61"/>
      <c r="P429" s="61"/>
      <c r="Q429" s="61"/>
      <c r="R429" s="61"/>
      <c r="S429" s="61" t="str">
        <f>IF($C$32,[1]!obget([1]!obcall("",$C429,"get",[1]!obMake("","int",COLUMN()))),"")</f>
        <v/>
      </c>
      <c r="T429" s="50"/>
      <c r="U429" s="50"/>
      <c r="V429" s="50"/>
      <c r="W429" s="50"/>
      <c r="X429" s="50"/>
      <c r="AH429" s="36"/>
      <c r="AI429" s="36"/>
      <c r="IW429" s="50"/>
      <c r="IX429" s="50"/>
    </row>
    <row r="430" spans="1:258" x14ac:dyDescent="0.3">
      <c r="A430" s="50" t="str">
        <f t="shared" si="13"/>
        <v/>
      </c>
      <c r="D430" s="94"/>
      <c r="E430" s="72"/>
      <c r="F430" s="72"/>
      <c r="G430" s="74"/>
      <c r="H430" s="74"/>
      <c r="I430" s="74"/>
      <c r="J430" s="61"/>
      <c r="K430" s="61"/>
      <c r="L430" s="61"/>
      <c r="M430" s="61"/>
      <c r="N430" s="61"/>
      <c r="O430" s="61"/>
      <c r="P430" s="61"/>
      <c r="Q430" s="61"/>
      <c r="R430" s="61"/>
      <c r="S430" s="61" t="str">
        <f>IF($C$32,[1]!obget([1]!obcall("",$C430,"get",[1]!obMake("","int",COLUMN()))),"")</f>
        <v/>
      </c>
      <c r="T430" s="50"/>
      <c r="U430" s="50"/>
      <c r="V430" s="50"/>
      <c r="W430" s="50"/>
      <c r="X430" s="50"/>
      <c r="AH430" s="36"/>
      <c r="AI430" s="36"/>
      <c r="IW430" s="50"/>
      <c r="IX430" s="50"/>
    </row>
    <row r="431" spans="1:258" x14ac:dyDescent="0.3">
      <c r="A431" s="50" t="str">
        <f t="shared" si="13"/>
        <v/>
      </c>
      <c r="D431" s="94"/>
      <c r="E431" s="72"/>
      <c r="F431" s="72"/>
      <c r="G431" s="74"/>
      <c r="H431" s="74"/>
      <c r="I431" s="74"/>
      <c r="J431" s="61"/>
      <c r="K431" s="61"/>
      <c r="L431" s="61"/>
      <c r="M431" s="61"/>
      <c r="N431" s="61"/>
      <c r="O431" s="61"/>
      <c r="P431" s="61"/>
      <c r="Q431" s="61"/>
      <c r="R431" s="61"/>
      <c r="S431" s="61" t="str">
        <f>IF($C$32,[1]!obget([1]!obcall("",$C431,"get",[1]!obMake("","int",COLUMN()))),"")</f>
        <v/>
      </c>
      <c r="T431" s="50"/>
      <c r="U431" s="50"/>
      <c r="V431" s="50"/>
      <c r="W431" s="50"/>
      <c r="X431" s="50"/>
      <c r="AH431" s="36"/>
      <c r="AI431" s="36"/>
      <c r="IW431" s="50"/>
      <c r="IX431" s="50"/>
    </row>
    <row r="432" spans="1:258" x14ac:dyDescent="0.3">
      <c r="A432" s="50" t="str">
        <f t="shared" si="13"/>
        <v/>
      </c>
      <c r="D432" s="94"/>
      <c r="E432" s="72"/>
      <c r="F432" s="72"/>
      <c r="G432" s="74"/>
      <c r="H432" s="74"/>
      <c r="I432" s="74"/>
      <c r="J432" s="61"/>
      <c r="K432" s="61"/>
      <c r="L432" s="61"/>
      <c r="M432" s="61"/>
      <c r="N432" s="61"/>
      <c r="O432" s="61"/>
      <c r="P432" s="61"/>
      <c r="Q432" s="61"/>
      <c r="R432" s="61"/>
      <c r="S432" s="61" t="str">
        <f>IF($C$32,[1]!obget([1]!obcall("",$C432,"get",[1]!obMake("","int",COLUMN()))),"")</f>
        <v/>
      </c>
      <c r="T432" s="50"/>
      <c r="U432" s="50"/>
      <c r="V432" s="50"/>
      <c r="W432" s="50"/>
      <c r="X432" s="50"/>
      <c r="AH432" s="36"/>
      <c r="AI432" s="36"/>
      <c r="IW432" s="50"/>
      <c r="IX432" s="50"/>
    </row>
    <row r="433" spans="1:258" x14ac:dyDescent="0.3">
      <c r="A433" s="50" t="str">
        <f t="shared" si="13"/>
        <v/>
      </c>
      <c r="D433" s="94"/>
      <c r="E433" s="72"/>
      <c r="F433" s="72"/>
      <c r="G433" s="74"/>
      <c r="H433" s="74"/>
      <c r="I433" s="74"/>
      <c r="J433" s="61"/>
      <c r="K433" s="61"/>
      <c r="L433" s="61"/>
      <c r="M433" s="61"/>
      <c r="N433" s="61"/>
      <c r="O433" s="61"/>
      <c r="P433" s="61"/>
      <c r="Q433" s="61"/>
      <c r="R433" s="61"/>
      <c r="S433" s="61" t="str">
        <f>IF($C$32,[1]!obget([1]!obcall("",$C433,"get",[1]!obMake("","int",COLUMN()))),"")</f>
        <v/>
      </c>
      <c r="T433" s="50"/>
      <c r="U433" s="50"/>
      <c r="V433" s="50"/>
      <c r="W433" s="50"/>
      <c r="X433" s="50"/>
      <c r="AH433" s="36"/>
      <c r="AI433" s="36"/>
      <c r="IW433" s="50"/>
      <c r="IX433" s="50"/>
    </row>
    <row r="434" spans="1:258" x14ac:dyDescent="0.3">
      <c r="A434" s="50" t="str">
        <f t="shared" si="13"/>
        <v/>
      </c>
      <c r="D434" s="94"/>
      <c r="E434" s="72"/>
      <c r="F434" s="72"/>
      <c r="G434" s="74"/>
      <c r="H434" s="74"/>
      <c r="I434" s="74"/>
      <c r="J434" s="61"/>
      <c r="K434" s="61"/>
      <c r="L434" s="61"/>
      <c r="M434" s="61"/>
      <c r="N434" s="61"/>
      <c r="O434" s="61"/>
      <c r="P434" s="61"/>
      <c r="Q434" s="61"/>
      <c r="R434" s="61"/>
      <c r="S434" s="61" t="str">
        <f>IF($C$32,[1]!obget([1]!obcall("",$C434,"get",[1]!obMake("","int",COLUMN()))),"")</f>
        <v/>
      </c>
      <c r="T434" s="50"/>
      <c r="U434" s="50"/>
      <c r="V434" s="50"/>
      <c r="W434" s="50"/>
      <c r="X434" s="50"/>
      <c r="AH434" s="36"/>
      <c r="AI434" s="36"/>
      <c r="IW434" s="50"/>
      <c r="IX434" s="50"/>
    </row>
    <row r="435" spans="1:258" x14ac:dyDescent="0.3">
      <c r="A435" s="50" t="str">
        <f t="shared" si="13"/>
        <v/>
      </c>
      <c r="D435" s="94"/>
      <c r="E435" s="72"/>
      <c r="F435" s="72"/>
      <c r="G435" s="74"/>
      <c r="H435" s="74"/>
      <c r="I435" s="74"/>
      <c r="J435" s="61"/>
      <c r="K435" s="61"/>
      <c r="L435" s="61"/>
      <c r="M435" s="61"/>
      <c r="N435" s="61"/>
      <c r="O435" s="61"/>
      <c r="P435" s="61"/>
      <c r="Q435" s="61"/>
      <c r="R435" s="61"/>
      <c r="S435" s="61" t="str">
        <f>IF($C$32,[1]!obget([1]!obcall("",$C435,"get",[1]!obMake("","int",COLUMN()))),"")</f>
        <v/>
      </c>
      <c r="T435" s="50"/>
      <c r="U435" s="50"/>
      <c r="V435" s="50"/>
      <c r="W435" s="50"/>
      <c r="X435" s="50"/>
      <c r="AH435" s="36"/>
      <c r="AI435" s="36"/>
      <c r="IW435" s="50"/>
      <c r="IX435" s="50"/>
    </row>
    <row r="436" spans="1:258" x14ac:dyDescent="0.3">
      <c r="A436" s="50" t="str">
        <f t="shared" si="13"/>
        <v/>
      </c>
      <c r="D436" s="94"/>
      <c r="E436" s="72"/>
      <c r="F436" s="72"/>
      <c r="G436" s="74"/>
      <c r="H436" s="74"/>
      <c r="I436" s="74"/>
      <c r="J436" s="61"/>
      <c r="K436" s="61"/>
      <c r="L436" s="61"/>
      <c r="M436" s="61"/>
      <c r="N436" s="61"/>
      <c r="O436" s="61"/>
      <c r="P436" s="61"/>
      <c r="Q436" s="61"/>
      <c r="R436" s="61"/>
      <c r="S436" s="61" t="str">
        <f>IF($C$32,[1]!obget([1]!obcall("",$C436,"get",[1]!obMake("","int",COLUMN()))),"")</f>
        <v/>
      </c>
      <c r="T436" s="50"/>
      <c r="U436" s="50"/>
      <c r="V436" s="50"/>
      <c r="W436" s="50"/>
      <c r="X436" s="50"/>
      <c r="AH436" s="36"/>
      <c r="AI436" s="36"/>
      <c r="IW436" s="50"/>
      <c r="IX436" s="50"/>
    </row>
    <row r="437" spans="1:258" x14ac:dyDescent="0.3">
      <c r="A437" s="50" t="str">
        <f t="shared" si="13"/>
        <v/>
      </c>
      <c r="D437" s="94"/>
      <c r="E437" s="72"/>
      <c r="F437" s="72"/>
      <c r="G437" s="74"/>
      <c r="H437" s="74"/>
      <c r="I437" s="74"/>
      <c r="J437" s="61"/>
      <c r="K437" s="61"/>
      <c r="L437" s="61"/>
      <c r="M437" s="61"/>
      <c r="N437" s="61"/>
      <c r="O437" s="61"/>
      <c r="P437" s="61"/>
      <c r="Q437" s="61"/>
      <c r="R437" s="61"/>
      <c r="S437" s="61" t="str">
        <f>IF($C$32,[1]!obget([1]!obcall("",$C437,"get",[1]!obMake("","int",COLUMN()))),"")</f>
        <v/>
      </c>
      <c r="T437" s="50"/>
      <c r="U437" s="50"/>
      <c r="V437" s="50"/>
      <c r="W437" s="50"/>
      <c r="X437" s="50"/>
      <c r="AH437" s="36"/>
      <c r="AI437" s="36"/>
      <c r="IW437" s="50"/>
      <c r="IX437" s="50"/>
    </row>
    <row r="438" spans="1:258" x14ac:dyDescent="0.3">
      <c r="A438" s="50" t="str">
        <f t="shared" si="13"/>
        <v/>
      </c>
      <c r="D438" s="94"/>
      <c r="E438" s="72"/>
      <c r="F438" s="72"/>
      <c r="G438" s="74"/>
      <c r="H438" s="74"/>
      <c r="I438" s="74"/>
      <c r="J438" s="61"/>
      <c r="K438" s="61"/>
      <c r="L438" s="61"/>
      <c r="M438" s="61"/>
      <c r="N438" s="61"/>
      <c r="O438" s="61"/>
      <c r="P438" s="61"/>
      <c r="Q438" s="61"/>
      <c r="R438" s="61"/>
      <c r="S438" s="61" t="str">
        <f>IF($C$32,[1]!obget([1]!obcall("",$C438,"get",[1]!obMake("","int",COLUMN()))),"")</f>
        <v/>
      </c>
      <c r="T438" s="50"/>
      <c r="U438" s="50"/>
      <c r="V438" s="50"/>
      <c r="W438" s="50"/>
      <c r="X438" s="50"/>
      <c r="AH438" s="36"/>
      <c r="AI438" s="36"/>
      <c r="IW438" s="50"/>
      <c r="IX438" s="50"/>
    </row>
    <row r="439" spans="1:258" x14ac:dyDescent="0.3">
      <c r="A439" s="50" t="str">
        <f t="shared" si="13"/>
        <v/>
      </c>
      <c r="D439" s="94"/>
      <c r="E439" s="72"/>
      <c r="F439" s="72"/>
      <c r="G439" s="74"/>
      <c r="H439" s="74"/>
      <c r="I439" s="74"/>
      <c r="J439" s="61"/>
      <c r="K439" s="61"/>
      <c r="L439" s="61"/>
      <c r="M439" s="61"/>
      <c r="N439" s="61"/>
      <c r="O439" s="61"/>
      <c r="P439" s="61"/>
      <c r="Q439" s="61"/>
      <c r="R439" s="61"/>
      <c r="S439" s="61" t="str">
        <f>IF($C$32,[1]!obget([1]!obcall("",$C439,"get",[1]!obMake("","int",COLUMN()))),"")</f>
        <v/>
      </c>
      <c r="T439" s="50"/>
      <c r="U439" s="50"/>
      <c r="V439" s="50"/>
      <c r="W439" s="50"/>
      <c r="X439" s="50"/>
      <c r="AH439" s="36"/>
      <c r="AI439" s="36"/>
      <c r="IW439" s="50"/>
      <c r="IX439" s="50"/>
    </row>
    <row r="440" spans="1:258" x14ac:dyDescent="0.3">
      <c r="A440" s="50" t="str">
        <f t="shared" si="13"/>
        <v/>
      </c>
      <c r="D440" s="94"/>
      <c r="E440" s="72"/>
      <c r="F440" s="72"/>
      <c r="G440" s="74"/>
      <c r="H440" s="74"/>
      <c r="I440" s="74"/>
      <c r="J440" s="61"/>
      <c r="K440" s="61"/>
      <c r="L440" s="61"/>
      <c r="M440" s="61"/>
      <c r="N440" s="61"/>
      <c r="O440" s="61"/>
      <c r="P440" s="61"/>
      <c r="Q440" s="61"/>
      <c r="R440" s="61"/>
      <c r="S440" s="61" t="str">
        <f>IF($C$32,[1]!obget([1]!obcall("",$C440,"get",[1]!obMake("","int",COLUMN()))),"")</f>
        <v/>
      </c>
      <c r="T440" s="50"/>
      <c r="U440" s="50"/>
      <c r="V440" s="50"/>
      <c r="W440" s="50"/>
      <c r="X440" s="50"/>
      <c r="AH440" s="36"/>
      <c r="AI440" s="36"/>
      <c r="IW440" s="50"/>
      <c r="IX440" s="50"/>
    </row>
    <row r="441" spans="1:258" x14ac:dyDescent="0.3">
      <c r="A441" s="50" t="str">
        <f t="shared" si="13"/>
        <v/>
      </c>
      <c r="D441" s="94"/>
      <c r="E441" s="72"/>
      <c r="F441" s="72"/>
      <c r="G441" s="74"/>
      <c r="H441" s="74"/>
      <c r="I441" s="74"/>
      <c r="J441" s="61"/>
      <c r="K441" s="61"/>
      <c r="L441" s="61"/>
      <c r="M441" s="61"/>
      <c r="N441" s="61"/>
      <c r="O441" s="61"/>
      <c r="P441" s="61"/>
      <c r="Q441" s="61"/>
      <c r="R441" s="61"/>
      <c r="S441" s="61" t="str">
        <f>IF($C$32,[1]!obget([1]!obcall("",$C441,"get",[1]!obMake("","int",COLUMN()))),"")</f>
        <v/>
      </c>
      <c r="T441" s="50"/>
      <c r="U441" s="50"/>
      <c r="V441" s="50"/>
      <c r="W441" s="50"/>
      <c r="X441" s="50"/>
      <c r="AH441" s="36"/>
      <c r="AI441" s="36"/>
      <c r="IW441" s="50"/>
      <c r="IX441" s="50"/>
    </row>
    <row r="442" spans="1:258" x14ac:dyDescent="0.3">
      <c r="A442" s="50" t="str">
        <f t="shared" si="13"/>
        <v/>
      </c>
      <c r="D442" s="94"/>
      <c r="E442" s="72"/>
      <c r="F442" s="72"/>
      <c r="G442" s="74"/>
      <c r="H442" s="74"/>
      <c r="I442" s="74"/>
      <c r="J442" s="61"/>
      <c r="K442" s="61"/>
      <c r="L442" s="61"/>
      <c r="M442" s="61"/>
      <c r="N442" s="61"/>
      <c r="O442" s="61"/>
      <c r="P442" s="61"/>
      <c r="Q442" s="61"/>
      <c r="R442" s="61"/>
      <c r="S442" s="61" t="str">
        <f>IF($C$32,[1]!obget([1]!obcall("",$C442,"get",[1]!obMake("","int",COLUMN()))),"")</f>
        <v/>
      </c>
      <c r="T442" s="50"/>
      <c r="U442" s="50"/>
      <c r="V442" s="50"/>
      <c r="W442" s="50"/>
      <c r="X442" s="50"/>
      <c r="AH442" s="36"/>
      <c r="AI442" s="36"/>
      <c r="IW442" s="50"/>
      <c r="IX442" s="50"/>
    </row>
    <row r="443" spans="1:258" x14ac:dyDescent="0.3">
      <c r="A443" s="50" t="str">
        <f t="shared" si="13"/>
        <v/>
      </c>
      <c r="D443" s="94"/>
      <c r="E443" s="72"/>
      <c r="F443" s="72"/>
      <c r="G443" s="74"/>
      <c r="H443" s="74"/>
      <c r="I443" s="74"/>
      <c r="J443" s="61"/>
      <c r="K443" s="61"/>
      <c r="L443" s="61"/>
      <c r="M443" s="61"/>
      <c r="N443" s="61"/>
      <c r="O443" s="61"/>
      <c r="P443" s="61"/>
      <c r="Q443" s="61"/>
      <c r="R443" s="61"/>
      <c r="S443" s="61" t="str">
        <f>IF($C$32,[1]!obget([1]!obcall("",$C443,"get",[1]!obMake("","int",COLUMN()))),"")</f>
        <v/>
      </c>
      <c r="T443" s="50"/>
      <c r="U443" s="50"/>
      <c r="V443" s="50"/>
      <c r="W443" s="50"/>
      <c r="X443" s="50"/>
      <c r="AH443" s="36"/>
      <c r="AI443" s="36"/>
      <c r="IW443" s="50"/>
      <c r="IX443" s="50"/>
    </row>
    <row r="444" spans="1:258" x14ac:dyDescent="0.3">
      <c r="A444" s="50" t="str">
        <f t="shared" si="13"/>
        <v/>
      </c>
      <c r="D444" s="94"/>
      <c r="E444" s="72"/>
      <c r="F444" s="72"/>
      <c r="G444" s="74"/>
      <c r="H444" s="74"/>
      <c r="I444" s="74"/>
      <c r="J444" s="61"/>
      <c r="K444" s="61"/>
      <c r="L444" s="61"/>
      <c r="M444" s="61"/>
      <c r="N444" s="61"/>
      <c r="O444" s="61"/>
      <c r="P444" s="61"/>
      <c r="Q444" s="61"/>
      <c r="R444" s="61"/>
      <c r="S444" s="61" t="str">
        <f>IF($C$32,[1]!obget([1]!obcall("",$C444,"get",[1]!obMake("","int",COLUMN()))),"")</f>
        <v/>
      </c>
      <c r="T444" s="50"/>
      <c r="U444" s="50"/>
      <c r="V444" s="50"/>
      <c r="W444" s="50"/>
      <c r="X444" s="50"/>
      <c r="AH444" s="36"/>
      <c r="AI444" s="36"/>
      <c r="IW444" s="50"/>
      <c r="IX444" s="50"/>
    </row>
    <row r="445" spans="1:258" x14ac:dyDescent="0.3">
      <c r="A445" s="50" t="str">
        <f t="shared" si="13"/>
        <v/>
      </c>
      <c r="D445" s="94"/>
      <c r="E445" s="72"/>
      <c r="F445" s="72"/>
      <c r="G445" s="74"/>
      <c r="H445" s="74"/>
      <c r="I445" s="74"/>
      <c r="J445" s="61"/>
      <c r="K445" s="61"/>
      <c r="L445" s="61"/>
      <c r="M445" s="61"/>
      <c r="N445" s="61"/>
      <c r="O445" s="61"/>
      <c r="P445" s="61"/>
      <c r="Q445" s="61"/>
      <c r="R445" s="61"/>
      <c r="S445" s="61" t="str">
        <f>IF($C$32,[1]!obget([1]!obcall("",$C445,"get",[1]!obMake("","int",COLUMN()))),"")</f>
        <v/>
      </c>
      <c r="T445" s="50"/>
      <c r="U445" s="50"/>
      <c r="V445" s="50"/>
      <c r="W445" s="50"/>
      <c r="X445" s="50"/>
      <c r="AH445" s="36"/>
      <c r="AI445" s="36"/>
      <c r="IW445" s="50"/>
      <c r="IX445" s="50"/>
    </row>
    <row r="446" spans="1:258" x14ac:dyDescent="0.3">
      <c r="A446" s="50" t="str">
        <f t="shared" si="13"/>
        <v/>
      </c>
      <c r="D446" s="94"/>
      <c r="E446" s="72"/>
      <c r="F446" s="72"/>
      <c r="G446" s="74"/>
      <c r="H446" s="74"/>
      <c r="I446" s="74"/>
      <c r="J446" s="61"/>
      <c r="K446" s="61"/>
      <c r="L446" s="61"/>
      <c r="M446" s="61"/>
      <c r="N446" s="61"/>
      <c r="O446" s="61"/>
      <c r="P446" s="61"/>
      <c r="Q446" s="61"/>
      <c r="R446" s="61"/>
      <c r="S446" s="61" t="str">
        <f>IF($C$32,[1]!obget([1]!obcall("",$C446,"get",[1]!obMake("","int",COLUMN()))),"")</f>
        <v/>
      </c>
      <c r="T446" s="50"/>
      <c r="U446" s="50"/>
      <c r="V446" s="50"/>
      <c r="W446" s="50"/>
      <c r="X446" s="50"/>
      <c r="AH446" s="36"/>
      <c r="AI446" s="36"/>
      <c r="IW446" s="50"/>
      <c r="IX446" s="50"/>
    </row>
    <row r="447" spans="1:258" x14ac:dyDescent="0.3">
      <c r="A447" s="50" t="str">
        <f t="shared" si="13"/>
        <v/>
      </c>
      <c r="D447" s="94"/>
      <c r="E447" s="72"/>
      <c r="F447" s="72"/>
      <c r="G447" s="74"/>
      <c r="H447" s="74"/>
      <c r="I447" s="74"/>
      <c r="J447" s="61"/>
      <c r="K447" s="61"/>
      <c r="L447" s="61"/>
      <c r="M447" s="61"/>
      <c r="N447" s="61"/>
      <c r="O447" s="61"/>
      <c r="P447" s="61"/>
      <c r="Q447" s="61"/>
      <c r="R447" s="61"/>
      <c r="S447" s="61" t="str">
        <f>IF($C$32,[1]!obget([1]!obcall("",$C447,"get",[1]!obMake("","int",COLUMN()))),"")</f>
        <v/>
      </c>
      <c r="T447" s="50"/>
      <c r="U447" s="50"/>
      <c r="V447" s="50"/>
      <c r="W447" s="50"/>
      <c r="X447" s="50"/>
      <c r="AH447" s="36"/>
      <c r="AI447" s="36"/>
      <c r="IW447" s="50"/>
      <c r="IX447" s="50"/>
    </row>
    <row r="448" spans="1:258" x14ac:dyDescent="0.3">
      <c r="A448" s="50" t="str">
        <f t="shared" si="13"/>
        <v/>
      </c>
      <c r="D448" s="94"/>
      <c r="E448" s="72"/>
      <c r="F448" s="72"/>
      <c r="G448" s="74"/>
      <c r="H448" s="74"/>
      <c r="I448" s="74"/>
      <c r="J448" s="61"/>
      <c r="K448" s="61"/>
      <c r="L448" s="61"/>
      <c r="M448" s="61"/>
      <c r="N448" s="61"/>
      <c r="O448" s="61"/>
      <c r="P448" s="61"/>
      <c r="Q448" s="61"/>
      <c r="R448" s="61"/>
      <c r="S448" s="61" t="str">
        <f>IF($C$32,[1]!obget([1]!obcall("",$C448,"get",[1]!obMake("","int",COLUMN()))),"")</f>
        <v/>
      </c>
      <c r="T448" s="50"/>
      <c r="U448" s="50"/>
      <c r="V448" s="50"/>
      <c r="W448" s="50"/>
      <c r="X448" s="50"/>
      <c r="AH448" s="36"/>
      <c r="AI448" s="36"/>
      <c r="IW448" s="50"/>
      <c r="IX448" s="50"/>
    </row>
    <row r="449" spans="1:258" x14ac:dyDescent="0.3">
      <c r="A449" s="50" t="str">
        <f t="shared" si="13"/>
        <v/>
      </c>
      <c r="D449" s="94"/>
      <c r="E449" s="72"/>
      <c r="F449" s="72"/>
      <c r="G449" s="74"/>
      <c r="H449" s="74"/>
      <c r="I449" s="74"/>
      <c r="J449" s="61"/>
      <c r="K449" s="61"/>
      <c r="L449" s="61"/>
      <c r="M449" s="61"/>
      <c r="N449" s="61"/>
      <c r="O449" s="61"/>
      <c r="P449" s="61"/>
      <c r="Q449" s="61"/>
      <c r="R449" s="61"/>
      <c r="S449" s="61" t="str">
        <f>IF($C$32,[1]!obget([1]!obcall("",$C449,"get",[1]!obMake("","int",COLUMN()))),"")</f>
        <v/>
      </c>
      <c r="T449" s="50"/>
      <c r="U449" s="50"/>
      <c r="V449" s="50"/>
      <c r="W449" s="50"/>
      <c r="X449" s="50"/>
      <c r="AH449" s="36"/>
      <c r="AI449" s="36"/>
      <c r="IW449" s="50"/>
      <c r="IX449" s="50"/>
    </row>
    <row r="450" spans="1:258" x14ac:dyDescent="0.3">
      <c r="A450" s="50" t="str">
        <f t="shared" si="13"/>
        <v/>
      </c>
      <c r="D450" s="94"/>
      <c r="E450" s="72"/>
      <c r="F450" s="72"/>
      <c r="G450" s="74"/>
      <c r="H450" s="74"/>
      <c r="I450" s="74"/>
      <c r="J450" s="61"/>
      <c r="K450" s="61"/>
      <c r="L450" s="61"/>
      <c r="M450" s="61"/>
      <c r="N450" s="61"/>
      <c r="O450" s="61"/>
      <c r="P450" s="61"/>
      <c r="Q450" s="61"/>
      <c r="R450" s="61"/>
      <c r="S450" s="61" t="str">
        <f>IF($C$32,[1]!obget([1]!obcall("",$C450,"get",[1]!obMake("","int",COLUMN()))),"")</f>
        <v/>
      </c>
      <c r="T450" s="50"/>
      <c r="U450" s="50"/>
      <c r="V450" s="50"/>
      <c r="W450" s="50"/>
      <c r="X450" s="50"/>
      <c r="AH450" s="36"/>
      <c r="AI450" s="36"/>
      <c r="IW450" s="50"/>
      <c r="IX450" s="50"/>
    </row>
    <row r="451" spans="1:258" x14ac:dyDescent="0.3">
      <c r="A451" s="50" t="str">
        <f t="shared" si="13"/>
        <v/>
      </c>
      <c r="D451" s="94"/>
      <c r="E451" s="72"/>
      <c r="F451" s="72"/>
      <c r="G451" s="74"/>
      <c r="H451" s="74"/>
      <c r="I451" s="74"/>
      <c r="J451" s="61"/>
      <c r="K451" s="61"/>
      <c r="L451" s="61"/>
      <c r="M451" s="61"/>
      <c r="N451" s="61"/>
      <c r="O451" s="61"/>
      <c r="P451" s="61"/>
      <c r="Q451" s="61"/>
      <c r="R451" s="61"/>
      <c r="S451" s="61" t="str">
        <f>IF($C$32,[1]!obget([1]!obcall("",$C451,"get",[1]!obMake("","int",COLUMN()))),"")</f>
        <v/>
      </c>
      <c r="T451" s="50"/>
      <c r="U451" s="50"/>
      <c r="V451" s="50"/>
      <c r="W451" s="50"/>
      <c r="X451" s="50"/>
      <c r="AH451" s="36"/>
      <c r="AI451" s="36"/>
      <c r="IW451" s="50"/>
      <c r="IX451" s="50"/>
    </row>
    <row r="452" spans="1:258" x14ac:dyDescent="0.3">
      <c r="A452" s="50" t="str">
        <f t="shared" si="13"/>
        <v/>
      </c>
      <c r="D452" s="94"/>
      <c r="E452" s="72"/>
      <c r="F452" s="72"/>
      <c r="G452" s="74"/>
      <c r="H452" s="74"/>
      <c r="I452" s="74"/>
      <c r="J452" s="61"/>
      <c r="K452" s="61"/>
      <c r="L452" s="61"/>
      <c r="M452" s="61"/>
      <c r="N452" s="61"/>
      <c r="O452" s="61"/>
      <c r="P452" s="61"/>
      <c r="Q452" s="61"/>
      <c r="R452" s="61"/>
      <c r="S452" s="61" t="str">
        <f>IF($C$32,[1]!obget([1]!obcall("",$C452,"get",[1]!obMake("","int",COLUMN()))),"")</f>
        <v/>
      </c>
      <c r="T452" s="50"/>
      <c r="U452" s="50"/>
      <c r="V452" s="50"/>
      <c r="W452" s="50"/>
      <c r="X452" s="50"/>
      <c r="AH452" s="36"/>
      <c r="AI452" s="36"/>
      <c r="IW452" s="50"/>
      <c r="IX452" s="50"/>
    </row>
    <row r="453" spans="1:258" x14ac:dyDescent="0.3">
      <c r="A453" s="50" t="str">
        <f t="shared" si="13"/>
        <v/>
      </c>
      <c r="D453" s="94"/>
      <c r="E453" s="72"/>
      <c r="F453" s="72"/>
      <c r="G453" s="74"/>
      <c r="H453" s="74"/>
      <c r="I453" s="74"/>
      <c r="J453" s="61"/>
      <c r="K453" s="61"/>
      <c r="L453" s="61"/>
      <c r="M453" s="61"/>
      <c r="N453" s="61"/>
      <c r="O453" s="61"/>
      <c r="P453" s="61"/>
      <c r="Q453" s="61"/>
      <c r="R453" s="61"/>
      <c r="S453" s="61" t="str">
        <f>IF($C$32,[1]!obget([1]!obcall("",$C453,"get",[1]!obMake("","int",COLUMN()))),"")</f>
        <v/>
      </c>
      <c r="T453" s="50"/>
      <c r="U453" s="50"/>
      <c r="V453" s="50"/>
      <c r="W453" s="50"/>
      <c r="X453" s="50"/>
      <c r="AH453" s="36"/>
      <c r="AI453" s="36"/>
      <c r="IW453" s="50"/>
      <c r="IX453" s="50"/>
    </row>
    <row r="454" spans="1:258" x14ac:dyDescent="0.3">
      <c r="A454" s="50" t="str">
        <f t="shared" si="13"/>
        <v/>
      </c>
      <c r="D454" s="94"/>
      <c r="E454" s="72"/>
      <c r="F454" s="72"/>
      <c r="G454" s="74"/>
      <c r="H454" s="74"/>
      <c r="I454" s="74"/>
      <c r="J454" s="61"/>
      <c r="K454" s="61"/>
      <c r="L454" s="61"/>
      <c r="M454" s="61"/>
      <c r="N454" s="61"/>
      <c r="O454" s="61"/>
      <c r="P454" s="61"/>
      <c r="Q454" s="61"/>
      <c r="R454" s="61"/>
      <c r="S454" s="61" t="str">
        <f>IF($C$32,[1]!obget([1]!obcall("",$C454,"get",[1]!obMake("","int",COLUMN()))),"")</f>
        <v/>
      </c>
      <c r="T454" s="50"/>
      <c r="U454" s="50"/>
      <c r="V454" s="50"/>
      <c r="W454" s="50"/>
      <c r="X454" s="50"/>
      <c r="AH454" s="36"/>
      <c r="AI454" s="36"/>
      <c r="IW454" s="50"/>
      <c r="IX454" s="50"/>
    </row>
    <row r="455" spans="1:258" x14ac:dyDescent="0.3">
      <c r="A455" s="50" t="str">
        <f t="shared" si="13"/>
        <v/>
      </c>
      <c r="D455" s="94"/>
      <c r="E455" s="72"/>
      <c r="F455" s="72"/>
      <c r="G455" s="74"/>
      <c r="H455" s="74"/>
      <c r="I455" s="74"/>
      <c r="J455" s="61"/>
      <c r="K455" s="61"/>
      <c r="L455" s="61"/>
      <c r="M455" s="61"/>
      <c r="N455" s="61"/>
      <c r="O455" s="61"/>
      <c r="P455" s="61"/>
      <c r="Q455" s="61"/>
      <c r="R455" s="61"/>
      <c r="S455" s="61" t="str">
        <f>IF($C$32,[1]!obget([1]!obcall("",$C455,"get",[1]!obMake("","int",COLUMN()))),"")</f>
        <v/>
      </c>
      <c r="T455" s="50"/>
      <c r="U455" s="50"/>
      <c r="V455" s="50"/>
      <c r="W455" s="50"/>
      <c r="X455" s="50"/>
      <c r="AH455" s="36"/>
      <c r="AI455" s="36"/>
      <c r="IW455" s="50"/>
      <c r="IX455" s="50"/>
    </row>
    <row r="456" spans="1:258" x14ac:dyDescent="0.3">
      <c r="A456" s="50" t="str">
        <f t="shared" si="13"/>
        <v/>
      </c>
      <c r="D456" s="94"/>
      <c r="E456" s="72"/>
      <c r="F456" s="72"/>
      <c r="G456" s="74"/>
      <c r="H456" s="74"/>
      <c r="I456" s="74"/>
      <c r="J456" s="61"/>
      <c r="K456" s="61"/>
      <c r="L456" s="61"/>
      <c r="M456" s="61"/>
      <c r="N456" s="61"/>
      <c r="O456" s="61"/>
      <c r="P456" s="61"/>
      <c r="Q456" s="61"/>
      <c r="R456" s="61"/>
      <c r="S456" s="61" t="str">
        <f>IF($C$32,[1]!obget([1]!obcall("",$C456,"get",[1]!obMake("","int",COLUMN()))),"")</f>
        <v/>
      </c>
      <c r="T456" s="50"/>
      <c r="U456" s="50"/>
      <c r="V456" s="50"/>
      <c r="W456" s="50"/>
      <c r="X456" s="50"/>
      <c r="AH456" s="36"/>
      <c r="AI456" s="36"/>
      <c r="IW456" s="50"/>
      <c r="IX456" s="50"/>
    </row>
    <row r="457" spans="1:258" x14ac:dyDescent="0.3">
      <c r="A457" s="50" t="str">
        <f t="shared" si="13"/>
        <v/>
      </c>
      <c r="D457" s="94"/>
      <c r="E457" s="72"/>
      <c r="F457" s="72"/>
      <c r="G457" s="74"/>
      <c r="H457" s="74"/>
      <c r="I457" s="74"/>
      <c r="J457" s="61"/>
      <c r="K457" s="61"/>
      <c r="L457" s="61"/>
      <c r="M457" s="61"/>
      <c r="N457" s="61"/>
      <c r="O457" s="61"/>
      <c r="P457" s="61"/>
      <c r="Q457" s="61"/>
      <c r="R457" s="61"/>
      <c r="S457" s="61" t="str">
        <f>IF($C$32,[1]!obget([1]!obcall("",$C457,"get",[1]!obMake("","int",COLUMN()))),"")</f>
        <v/>
      </c>
      <c r="T457" s="50"/>
      <c r="U457" s="50"/>
      <c r="V457" s="50"/>
      <c r="W457" s="50"/>
      <c r="X457" s="50"/>
      <c r="AH457" s="36"/>
      <c r="AI457" s="36"/>
      <c r="IW457" s="50"/>
      <c r="IX457" s="50"/>
    </row>
    <row r="458" spans="1:258" x14ac:dyDescent="0.3">
      <c r="A458" s="50" t="str">
        <f t="shared" si="13"/>
        <v/>
      </c>
      <c r="D458" s="94"/>
      <c r="E458" s="72"/>
      <c r="F458" s="72"/>
      <c r="G458" s="74"/>
      <c r="H458" s="74"/>
      <c r="I458" s="74"/>
      <c r="J458" s="61"/>
      <c r="K458" s="61"/>
      <c r="L458" s="61"/>
      <c r="M458" s="61"/>
      <c r="N458" s="61"/>
      <c r="O458" s="61"/>
      <c r="P458" s="61"/>
      <c r="Q458" s="61"/>
      <c r="R458" s="61"/>
      <c r="S458" s="61" t="str">
        <f>IF($C$32,[1]!obget([1]!obcall("",$C458,"get",[1]!obMake("","int",COLUMN()))),"")</f>
        <v/>
      </c>
      <c r="T458" s="50"/>
      <c r="U458" s="50"/>
      <c r="V458" s="50"/>
      <c r="W458" s="50"/>
      <c r="X458" s="50"/>
      <c r="AH458" s="36"/>
      <c r="AI458" s="36"/>
      <c r="IW458" s="50"/>
      <c r="IX458" s="50"/>
    </row>
    <row r="459" spans="1:258" x14ac:dyDescent="0.3">
      <c r="A459" s="50" t="str">
        <f t="shared" si="13"/>
        <v/>
      </c>
      <c r="D459" s="94"/>
      <c r="E459" s="72"/>
      <c r="F459" s="72"/>
      <c r="G459" s="74"/>
      <c r="H459" s="74"/>
      <c r="I459" s="74"/>
      <c r="J459" s="61"/>
      <c r="K459" s="61"/>
      <c r="L459" s="61"/>
      <c r="M459" s="61"/>
      <c r="N459" s="61"/>
      <c r="O459" s="61"/>
      <c r="P459" s="61"/>
      <c r="Q459" s="61"/>
      <c r="R459" s="61"/>
      <c r="S459" s="61" t="str">
        <f>IF($C$32,[1]!obget([1]!obcall("",$C459,"get",[1]!obMake("","int",COLUMN()))),"")</f>
        <v/>
      </c>
      <c r="T459" s="50"/>
      <c r="U459" s="50"/>
      <c r="V459" s="50"/>
      <c r="W459" s="50"/>
      <c r="X459" s="50"/>
      <c r="AH459" s="36"/>
      <c r="AI459" s="36"/>
      <c r="IW459" s="50"/>
      <c r="IX459" s="50"/>
    </row>
    <row r="460" spans="1:258" x14ac:dyDescent="0.3">
      <c r="A460" s="50" t="str">
        <f t="shared" si="13"/>
        <v/>
      </c>
      <c r="D460" s="94"/>
      <c r="E460" s="72"/>
      <c r="F460" s="72"/>
      <c r="G460" s="74"/>
      <c r="H460" s="74"/>
      <c r="I460" s="74"/>
      <c r="J460" s="61"/>
      <c r="K460" s="61"/>
      <c r="L460" s="61"/>
      <c r="M460" s="61"/>
      <c r="N460" s="61"/>
      <c r="O460" s="61"/>
      <c r="P460" s="61"/>
      <c r="Q460" s="61"/>
      <c r="R460" s="61"/>
      <c r="S460" s="61" t="str">
        <f>IF($C$32,[1]!obget([1]!obcall("",$C460,"get",[1]!obMake("","int",COLUMN()))),"")</f>
        <v/>
      </c>
      <c r="T460" s="50"/>
      <c r="U460" s="50"/>
      <c r="V460" s="50"/>
      <c r="W460" s="50"/>
      <c r="X460" s="50"/>
      <c r="AH460" s="36"/>
      <c r="AI460" s="36"/>
      <c r="IW460" s="50"/>
      <c r="IX460" s="50"/>
    </row>
    <row r="461" spans="1:258" x14ac:dyDescent="0.3">
      <c r="A461" s="50" t="str">
        <f t="shared" si="13"/>
        <v/>
      </c>
      <c r="D461" s="94"/>
      <c r="E461" s="72"/>
      <c r="F461" s="72"/>
      <c r="G461" s="74"/>
      <c r="H461" s="74"/>
      <c r="I461" s="74"/>
      <c r="J461" s="61"/>
      <c r="K461" s="61"/>
      <c r="L461" s="61"/>
      <c r="M461" s="61"/>
      <c r="N461" s="61"/>
      <c r="O461" s="61"/>
      <c r="P461" s="61"/>
      <c r="Q461" s="61"/>
      <c r="R461" s="61"/>
      <c r="S461" s="61" t="str">
        <f>IF($C$32,[1]!obget([1]!obcall("",$C461,"get",[1]!obMake("","int",COLUMN()))),"")</f>
        <v/>
      </c>
      <c r="T461" s="50"/>
      <c r="U461" s="50"/>
      <c r="V461" s="50"/>
      <c r="W461" s="50"/>
      <c r="X461" s="50"/>
      <c r="AH461" s="36"/>
      <c r="AI461" s="36"/>
      <c r="IW461" s="50"/>
      <c r="IX461" s="50"/>
    </row>
    <row r="462" spans="1:258" x14ac:dyDescent="0.3">
      <c r="A462" s="50" t="str">
        <f t="shared" si="13"/>
        <v/>
      </c>
      <c r="D462" s="94"/>
      <c r="E462" s="72"/>
      <c r="F462" s="72"/>
      <c r="G462" s="74"/>
      <c r="H462" s="74"/>
      <c r="I462" s="74"/>
      <c r="J462" s="61"/>
      <c r="K462" s="61"/>
      <c r="L462" s="61"/>
      <c r="M462" s="61"/>
      <c r="N462" s="61"/>
      <c r="O462" s="61"/>
      <c r="P462" s="61"/>
      <c r="Q462" s="61"/>
      <c r="R462" s="61"/>
      <c r="S462" s="61" t="str">
        <f>IF($C$32,[1]!obget([1]!obcall("",$C462,"get",[1]!obMake("","int",COLUMN()))),"")</f>
        <v/>
      </c>
      <c r="T462" s="50"/>
      <c r="U462" s="50"/>
      <c r="V462" s="50"/>
      <c r="W462" s="50"/>
      <c r="X462" s="50"/>
      <c r="AH462" s="36"/>
      <c r="AI462" s="36"/>
      <c r="IW462" s="50"/>
      <c r="IX462" s="50"/>
    </row>
    <row r="463" spans="1:258" x14ac:dyDescent="0.3">
      <c r="A463" s="50" t="str">
        <f t="shared" si="13"/>
        <v/>
      </c>
      <c r="D463" s="94"/>
      <c r="E463" s="72"/>
      <c r="F463" s="72"/>
      <c r="G463" s="74"/>
      <c r="H463" s="74"/>
      <c r="I463" s="74"/>
      <c r="J463" s="61"/>
      <c r="K463" s="61"/>
      <c r="L463" s="61"/>
      <c r="M463" s="61"/>
      <c r="N463" s="61"/>
      <c r="O463" s="61"/>
      <c r="P463" s="61"/>
      <c r="Q463" s="61"/>
      <c r="R463" s="61"/>
      <c r="S463" s="61" t="str">
        <f>IF($C$32,[1]!obget([1]!obcall("",$C463,"get",[1]!obMake("","int",COLUMN()))),"")</f>
        <v/>
      </c>
      <c r="T463" s="50"/>
      <c r="U463" s="50"/>
      <c r="V463" s="50"/>
      <c r="W463" s="50"/>
      <c r="X463" s="50"/>
      <c r="AH463" s="36"/>
      <c r="AI463" s="36"/>
      <c r="IW463" s="50"/>
      <c r="IX463" s="50"/>
    </row>
    <row r="464" spans="1:258" x14ac:dyDescent="0.3">
      <c r="A464" s="50" t="str">
        <f t="shared" si="13"/>
        <v/>
      </c>
      <c r="D464" s="94"/>
      <c r="E464" s="72"/>
      <c r="F464" s="72"/>
      <c r="G464" s="74"/>
      <c r="H464" s="74"/>
      <c r="I464" s="74"/>
      <c r="J464" s="61"/>
      <c r="K464" s="61"/>
      <c r="L464" s="61"/>
      <c r="M464" s="61"/>
      <c r="N464" s="61"/>
      <c r="O464" s="61"/>
      <c r="P464" s="61"/>
      <c r="Q464" s="61"/>
      <c r="R464" s="61"/>
      <c r="S464" s="61" t="str">
        <f>IF($C$32,[1]!obget([1]!obcall("",$C464,"get",[1]!obMake("","int",COLUMN()))),"")</f>
        <v/>
      </c>
      <c r="T464" s="50"/>
      <c r="U464" s="50"/>
      <c r="V464" s="50"/>
      <c r="W464" s="50"/>
      <c r="X464" s="50"/>
      <c r="AH464" s="36"/>
      <c r="AI464" s="36"/>
      <c r="IW464" s="50"/>
      <c r="IX464" s="50"/>
    </row>
    <row r="465" spans="1:258" x14ac:dyDescent="0.3">
      <c r="A465" s="50" t="str">
        <f t="shared" si="13"/>
        <v/>
      </c>
      <c r="D465" s="94"/>
      <c r="E465" s="72"/>
      <c r="F465" s="72"/>
      <c r="G465" s="74"/>
      <c r="H465" s="74"/>
      <c r="I465" s="74"/>
      <c r="J465" s="61"/>
      <c r="K465" s="61"/>
      <c r="L465" s="61"/>
      <c r="M465" s="61"/>
      <c r="N465" s="61"/>
      <c r="O465" s="61"/>
      <c r="P465" s="61"/>
      <c r="Q465" s="61"/>
      <c r="R465" s="61"/>
      <c r="S465" s="61" t="str">
        <f>IF($C$32,[1]!obget([1]!obcall("",$C465,"get",[1]!obMake("","int",COLUMN()))),"")</f>
        <v/>
      </c>
      <c r="T465" s="50"/>
      <c r="U465" s="50"/>
      <c r="V465" s="50"/>
      <c r="W465" s="50"/>
      <c r="X465" s="50"/>
      <c r="AH465" s="36"/>
      <c r="AI465" s="36"/>
      <c r="IW465" s="50"/>
      <c r="IX465" s="50"/>
    </row>
    <row r="466" spans="1:258" x14ac:dyDescent="0.3">
      <c r="A466" s="50" t="str">
        <f t="shared" si="13"/>
        <v/>
      </c>
      <c r="D466" s="94"/>
      <c r="E466" s="72"/>
      <c r="F466" s="72"/>
      <c r="G466" s="74"/>
      <c r="H466" s="74"/>
      <c r="I466" s="74"/>
      <c r="J466" s="61"/>
      <c r="K466" s="61"/>
      <c r="L466" s="61"/>
      <c r="M466" s="61"/>
      <c r="N466" s="61"/>
      <c r="O466" s="61"/>
      <c r="P466" s="61"/>
      <c r="Q466" s="61"/>
      <c r="R466" s="61"/>
      <c r="S466" s="61" t="str">
        <f>IF($C$32,[1]!obget([1]!obcall("",$C466,"get",[1]!obMake("","int",COLUMN()))),"")</f>
        <v/>
      </c>
      <c r="T466" s="50"/>
      <c r="U466" s="50"/>
      <c r="V466" s="50"/>
      <c r="W466" s="50"/>
      <c r="X466" s="50"/>
      <c r="AH466" s="36"/>
      <c r="AI466" s="36"/>
      <c r="IW466" s="50"/>
      <c r="IX466" s="50"/>
    </row>
    <row r="467" spans="1:258" x14ac:dyDescent="0.3">
      <c r="A467" s="50" t="str">
        <f t="shared" si="13"/>
        <v/>
      </c>
      <c r="D467" s="94"/>
      <c r="E467" s="72"/>
      <c r="F467" s="72"/>
      <c r="G467" s="74"/>
      <c r="H467" s="74"/>
      <c r="I467" s="74"/>
      <c r="J467" s="61"/>
      <c r="K467" s="61"/>
      <c r="L467" s="61"/>
      <c r="M467" s="61"/>
      <c r="N467" s="61"/>
      <c r="O467" s="61"/>
      <c r="P467" s="61"/>
      <c r="Q467" s="61"/>
      <c r="R467" s="61"/>
      <c r="S467" s="61" t="str">
        <f>IF($C$32,[1]!obget([1]!obcall("",$C467,"get",[1]!obMake("","int",COLUMN()))),"")</f>
        <v/>
      </c>
      <c r="T467" s="50"/>
      <c r="U467" s="50"/>
      <c r="V467" s="50"/>
      <c r="W467" s="50"/>
      <c r="X467" s="50"/>
      <c r="AH467" s="36"/>
      <c r="AI467" s="36"/>
      <c r="IW467" s="50"/>
      <c r="IX467" s="50"/>
    </row>
    <row r="468" spans="1:258" x14ac:dyDescent="0.3">
      <c r="A468" s="50" t="str">
        <f t="shared" si="13"/>
        <v/>
      </c>
      <c r="D468" s="94"/>
      <c r="E468" s="72"/>
      <c r="F468" s="72"/>
      <c r="G468" s="74"/>
      <c r="H468" s="74"/>
      <c r="I468" s="74"/>
      <c r="J468" s="61"/>
      <c r="K468" s="61"/>
      <c r="L468" s="61"/>
      <c r="M468" s="61"/>
      <c r="N468" s="61"/>
      <c r="O468" s="61"/>
      <c r="P468" s="61"/>
      <c r="Q468" s="61"/>
      <c r="R468" s="61"/>
      <c r="S468" s="61" t="str">
        <f>IF($C$32,[1]!obget([1]!obcall("",$C468,"get",[1]!obMake("","int",COLUMN()))),"")</f>
        <v/>
      </c>
      <c r="T468" s="50"/>
      <c r="U468" s="50"/>
      <c r="V468" s="50"/>
      <c r="W468" s="50"/>
      <c r="X468" s="50"/>
      <c r="AH468" s="36"/>
      <c r="AI468" s="36"/>
      <c r="IW468" s="50"/>
      <c r="IX468" s="50"/>
    </row>
    <row r="469" spans="1:258" x14ac:dyDescent="0.3">
      <c r="A469" s="50" t="str">
        <f t="shared" si="13"/>
        <v/>
      </c>
      <c r="D469" s="94"/>
      <c r="E469" s="72"/>
      <c r="F469" s="72"/>
      <c r="G469" s="74"/>
      <c r="H469" s="74"/>
      <c r="I469" s="74"/>
      <c r="J469" s="61"/>
      <c r="K469" s="61"/>
      <c r="L469" s="61"/>
      <c r="M469" s="61"/>
      <c r="N469" s="61"/>
      <c r="O469" s="61"/>
      <c r="P469" s="61"/>
      <c r="Q469" s="61"/>
      <c r="R469" s="61"/>
      <c r="S469" s="61" t="str">
        <f>IF($C$32,[1]!obget([1]!obcall("",$C469,"get",[1]!obMake("","int",COLUMN()))),"")</f>
        <v/>
      </c>
      <c r="T469" s="50"/>
      <c r="U469" s="50"/>
      <c r="V469" s="50"/>
      <c r="W469" s="50"/>
      <c r="X469" s="50"/>
      <c r="AH469" s="36"/>
      <c r="AI469" s="36"/>
      <c r="IW469" s="50"/>
      <c r="IX469" s="50"/>
    </row>
    <row r="470" spans="1:258" x14ac:dyDescent="0.3">
      <c r="A470" s="50" t="str">
        <f t="shared" si="13"/>
        <v/>
      </c>
      <c r="D470" s="94"/>
      <c r="E470" s="72"/>
      <c r="F470" s="72"/>
      <c r="G470" s="74"/>
      <c r="H470" s="74"/>
      <c r="I470" s="74"/>
      <c r="J470" s="61"/>
      <c r="K470" s="61"/>
      <c r="L470" s="61"/>
      <c r="M470" s="61"/>
      <c r="N470" s="61"/>
      <c r="O470" s="61"/>
      <c r="P470" s="61"/>
      <c r="Q470" s="61"/>
      <c r="R470" s="61"/>
      <c r="S470" s="61" t="str">
        <f>IF($C$32,[1]!obget([1]!obcall("",$C470,"get",[1]!obMake("","int",COLUMN()))),"")</f>
        <v/>
      </c>
      <c r="T470" s="50"/>
      <c r="U470" s="50"/>
      <c r="V470" s="50"/>
      <c r="W470" s="50"/>
      <c r="X470" s="50"/>
      <c r="AH470" s="36"/>
      <c r="AI470" s="36"/>
      <c r="IW470" s="50"/>
      <c r="IX470" s="50"/>
    </row>
    <row r="471" spans="1:258" x14ac:dyDescent="0.3">
      <c r="A471" s="50" t="str">
        <f t="shared" si="13"/>
        <v/>
      </c>
      <c r="D471" s="94"/>
      <c r="E471" s="72"/>
      <c r="F471" s="72"/>
      <c r="G471" s="74"/>
      <c r="H471" s="74"/>
      <c r="I471" s="74"/>
      <c r="J471" s="61"/>
      <c r="K471" s="61"/>
      <c r="L471" s="61"/>
      <c r="M471" s="61"/>
      <c r="N471" s="61"/>
      <c r="O471" s="61"/>
      <c r="P471" s="61"/>
      <c r="Q471" s="61"/>
      <c r="R471" s="61"/>
      <c r="S471" s="61" t="str">
        <f>IF($C$32,[1]!obget([1]!obcall("",$C471,"get",[1]!obMake("","int",COLUMN()))),"")</f>
        <v/>
      </c>
      <c r="T471" s="50"/>
      <c r="U471" s="50"/>
      <c r="V471" s="50"/>
      <c r="W471" s="50"/>
      <c r="X471" s="50"/>
      <c r="AH471" s="36"/>
      <c r="AI471" s="36"/>
      <c r="IW471" s="50"/>
      <c r="IX471" s="50"/>
    </row>
    <row r="472" spans="1:258" x14ac:dyDescent="0.3">
      <c r="A472" s="50" t="str">
        <f t="shared" si="13"/>
        <v/>
      </c>
      <c r="D472" s="94"/>
      <c r="E472" s="72"/>
      <c r="F472" s="72"/>
      <c r="G472" s="74"/>
      <c r="H472" s="74"/>
      <c r="I472" s="74"/>
      <c r="J472" s="61"/>
      <c r="K472" s="61"/>
      <c r="L472" s="61"/>
      <c r="M472" s="61"/>
      <c r="N472" s="61"/>
      <c r="O472" s="61"/>
      <c r="P472" s="61"/>
      <c r="Q472" s="61"/>
      <c r="R472" s="61"/>
      <c r="S472" s="61" t="str">
        <f>IF($C$32,[1]!obget([1]!obcall("",$C472,"get",[1]!obMake("","int",COLUMN()))),"")</f>
        <v/>
      </c>
      <c r="T472" s="50"/>
      <c r="U472" s="50"/>
      <c r="V472" s="50"/>
      <c r="W472" s="50"/>
      <c r="X472" s="50"/>
      <c r="AH472" s="36"/>
      <c r="AI472" s="36"/>
      <c r="IW472" s="50"/>
      <c r="IX472" s="50"/>
    </row>
    <row r="473" spans="1:258" x14ac:dyDescent="0.3">
      <c r="A473" s="50" t="str">
        <f t="shared" si="13"/>
        <v/>
      </c>
      <c r="D473" s="94"/>
      <c r="E473" s="72"/>
      <c r="F473" s="72"/>
      <c r="G473" s="74"/>
      <c r="H473" s="74"/>
      <c r="I473" s="74"/>
      <c r="J473" s="61"/>
      <c r="K473" s="61"/>
      <c r="L473" s="61"/>
      <c r="M473" s="61"/>
      <c r="N473" s="61"/>
      <c r="O473" s="61"/>
      <c r="P473" s="61"/>
      <c r="Q473" s="61"/>
      <c r="R473" s="61"/>
      <c r="S473" s="61" t="str">
        <f>IF($C$32,[1]!obget([1]!obcall("",$C473,"get",[1]!obMake("","int",COLUMN()))),"")</f>
        <v/>
      </c>
      <c r="T473" s="50"/>
      <c r="U473" s="50"/>
      <c r="V473" s="50"/>
      <c r="W473" s="50"/>
      <c r="X473" s="50"/>
      <c r="AH473" s="36"/>
      <c r="AI473" s="36"/>
      <c r="IW473" s="50"/>
      <c r="IX473" s="50"/>
    </row>
    <row r="474" spans="1:258" x14ac:dyDescent="0.3">
      <c r="A474" s="50" t="str">
        <f t="shared" si="13"/>
        <v/>
      </c>
      <c r="D474" s="94"/>
      <c r="E474" s="72"/>
      <c r="F474" s="72"/>
      <c r="G474" s="74"/>
      <c r="H474" s="74"/>
      <c r="I474" s="74"/>
      <c r="J474" s="61"/>
      <c r="K474" s="61"/>
      <c r="L474" s="61"/>
      <c r="M474" s="61"/>
      <c r="N474" s="61"/>
      <c r="O474" s="61"/>
      <c r="P474" s="61"/>
      <c r="Q474" s="61"/>
      <c r="R474" s="61"/>
      <c r="S474" s="61" t="str">
        <f>IF($C$32,[1]!obget([1]!obcall("",$C474,"get",[1]!obMake("","int",COLUMN()))),"")</f>
        <v/>
      </c>
      <c r="T474" s="50"/>
      <c r="U474" s="50"/>
      <c r="V474" s="50"/>
      <c r="W474" s="50"/>
      <c r="X474" s="50"/>
      <c r="AH474" s="36"/>
      <c r="AI474" s="36"/>
      <c r="IW474" s="50"/>
      <c r="IX474" s="50"/>
    </row>
    <row r="475" spans="1:258" x14ac:dyDescent="0.3">
      <c r="A475" s="50" t="str">
        <f t="shared" si="13"/>
        <v/>
      </c>
      <c r="D475" s="94"/>
      <c r="E475" s="72"/>
      <c r="F475" s="72"/>
      <c r="G475" s="74"/>
      <c r="H475" s="74"/>
      <c r="I475" s="74"/>
      <c r="J475" s="61"/>
      <c r="K475" s="61"/>
      <c r="L475" s="61"/>
      <c r="M475" s="61"/>
      <c r="N475" s="61"/>
      <c r="O475" s="61"/>
      <c r="P475" s="61"/>
      <c r="Q475" s="61"/>
      <c r="R475" s="61"/>
      <c r="S475" s="61" t="str">
        <f>IF($C$32,[1]!obget([1]!obcall("",$C475,"get",[1]!obMake("","int",COLUMN()))),"")</f>
        <v/>
      </c>
      <c r="T475" s="50"/>
      <c r="U475" s="50"/>
      <c r="V475" s="50"/>
      <c r="W475" s="50"/>
      <c r="X475" s="50"/>
      <c r="AH475" s="36"/>
      <c r="AI475" s="36"/>
      <c r="IW475" s="50"/>
      <c r="IX475" s="50"/>
    </row>
    <row r="476" spans="1:258" x14ac:dyDescent="0.3">
      <c r="A476" s="50" t="str">
        <f t="shared" si="13"/>
        <v/>
      </c>
      <c r="D476" s="94"/>
      <c r="E476" s="72"/>
      <c r="F476" s="72"/>
      <c r="G476" s="74"/>
      <c r="H476" s="74"/>
      <c r="I476" s="74"/>
      <c r="J476" s="61"/>
      <c r="K476" s="61"/>
      <c r="L476" s="61"/>
      <c r="M476" s="61"/>
      <c r="N476" s="61"/>
      <c r="O476" s="61"/>
      <c r="P476" s="61"/>
      <c r="Q476" s="61"/>
      <c r="R476" s="61"/>
      <c r="S476" s="61" t="str">
        <f>IF($C$32,[1]!obget([1]!obcall("",$C476,"get",[1]!obMake("","int",COLUMN()))),"")</f>
        <v/>
      </c>
      <c r="T476" s="50"/>
      <c r="U476" s="50"/>
      <c r="V476" s="50"/>
      <c r="W476" s="50"/>
      <c r="X476" s="50"/>
      <c r="AH476" s="36"/>
      <c r="AI476" s="36"/>
      <c r="IW476" s="50"/>
      <c r="IX476" s="50"/>
    </row>
    <row r="477" spans="1:258" x14ac:dyDescent="0.3">
      <c r="A477" s="50" t="str">
        <f t="shared" si="13"/>
        <v/>
      </c>
      <c r="D477" s="94"/>
      <c r="E477" s="72"/>
      <c r="F477" s="72"/>
      <c r="G477" s="74"/>
      <c r="H477" s="74"/>
      <c r="I477" s="74"/>
      <c r="J477" s="61"/>
      <c r="K477" s="61"/>
      <c r="L477" s="61"/>
      <c r="M477" s="61"/>
      <c r="N477" s="61"/>
      <c r="O477" s="61"/>
      <c r="P477" s="61"/>
      <c r="Q477" s="61"/>
      <c r="R477" s="61"/>
      <c r="S477" s="61" t="str">
        <f>IF($C$32,[1]!obget([1]!obcall("",$C477,"get",[1]!obMake("","int",COLUMN()))),"")</f>
        <v/>
      </c>
      <c r="T477" s="50"/>
      <c r="U477" s="50"/>
      <c r="V477" s="50"/>
      <c r="W477" s="50"/>
      <c r="X477" s="50"/>
      <c r="AH477" s="36"/>
      <c r="AI477" s="36"/>
      <c r="IW477" s="50"/>
      <c r="IX477" s="50"/>
    </row>
    <row r="478" spans="1:258" x14ac:dyDescent="0.3">
      <c r="A478" s="50" t="str">
        <f t="shared" si="13"/>
        <v/>
      </c>
      <c r="D478" s="94"/>
      <c r="E478" s="72"/>
      <c r="F478" s="72"/>
      <c r="G478" s="74"/>
      <c r="H478" s="74"/>
      <c r="I478" s="74"/>
      <c r="J478" s="61"/>
      <c r="K478" s="61"/>
      <c r="L478" s="61"/>
      <c r="M478" s="61"/>
      <c r="N478" s="61"/>
      <c r="O478" s="61"/>
      <c r="P478" s="61"/>
      <c r="Q478" s="61"/>
      <c r="R478" s="61"/>
      <c r="S478" s="61" t="str">
        <f>IF($C$32,[1]!obget([1]!obcall("",$C478,"get",[1]!obMake("","int",COLUMN()))),"")</f>
        <v/>
      </c>
      <c r="T478" s="50"/>
      <c r="U478" s="50"/>
      <c r="V478" s="50"/>
      <c r="W478" s="50"/>
      <c r="X478" s="50"/>
      <c r="AH478" s="36"/>
      <c r="AI478" s="36"/>
      <c r="IW478" s="50"/>
      <c r="IX478" s="50"/>
    </row>
    <row r="479" spans="1:258" x14ac:dyDescent="0.3">
      <c r="A479" s="50" t="str">
        <f t="shared" si="13"/>
        <v/>
      </c>
      <c r="D479" s="94"/>
      <c r="E479" s="72"/>
      <c r="F479" s="72"/>
      <c r="G479" s="74"/>
      <c r="H479" s="74"/>
      <c r="I479" s="74"/>
      <c r="J479" s="61"/>
      <c r="K479" s="61"/>
      <c r="L479" s="61"/>
      <c r="M479" s="61"/>
      <c r="N479" s="61"/>
      <c r="O479" s="61"/>
      <c r="P479" s="61"/>
      <c r="Q479" s="61"/>
      <c r="R479" s="61"/>
      <c r="S479" s="61" t="str">
        <f>IF($C$32,[1]!obget([1]!obcall("",$C479,"get",[1]!obMake("","int",COLUMN()))),"")</f>
        <v/>
      </c>
      <c r="T479" s="50"/>
      <c r="U479" s="50"/>
      <c r="V479" s="50"/>
      <c r="W479" s="50"/>
      <c r="X479" s="50"/>
      <c r="AH479" s="36"/>
      <c r="AI479" s="36"/>
      <c r="IW479" s="50"/>
      <c r="IX479" s="50"/>
    </row>
    <row r="480" spans="1:258" x14ac:dyDescent="0.3">
      <c r="A480" s="50" t="str">
        <f t="shared" si="13"/>
        <v/>
      </c>
      <c r="D480" s="94"/>
      <c r="E480" s="72"/>
      <c r="F480" s="72"/>
      <c r="G480" s="74"/>
      <c r="H480" s="74"/>
      <c r="I480" s="74"/>
      <c r="J480" s="61"/>
      <c r="K480" s="61"/>
      <c r="L480" s="61"/>
      <c r="M480" s="61"/>
      <c r="N480" s="61"/>
      <c r="O480" s="61"/>
      <c r="P480" s="61"/>
      <c r="Q480" s="61"/>
      <c r="R480" s="61"/>
      <c r="S480" s="61" t="str">
        <f>IF($C$32,[1]!obget([1]!obcall("",$C480,"get",[1]!obMake("","int",COLUMN()))),"")</f>
        <v/>
      </c>
      <c r="T480" s="50"/>
      <c r="U480" s="50"/>
      <c r="V480" s="50"/>
      <c r="W480" s="50"/>
      <c r="X480" s="50"/>
      <c r="AH480" s="36"/>
      <c r="AI480" s="36"/>
      <c r="IW480" s="50"/>
      <c r="IX480" s="50"/>
    </row>
    <row r="481" spans="1:258" x14ac:dyDescent="0.3">
      <c r="A481" s="50" t="str">
        <f t="shared" si="13"/>
        <v/>
      </c>
      <c r="D481" s="94"/>
      <c r="E481" s="72"/>
      <c r="F481" s="72"/>
      <c r="G481" s="74"/>
      <c r="H481" s="74"/>
      <c r="I481" s="74"/>
      <c r="J481" s="61"/>
      <c r="K481" s="61"/>
      <c r="L481" s="61"/>
      <c r="M481" s="61"/>
      <c r="N481" s="61"/>
      <c r="O481" s="61"/>
      <c r="P481" s="61"/>
      <c r="Q481" s="61"/>
      <c r="R481" s="61"/>
      <c r="S481" s="61" t="str">
        <f>IF($C$32,[1]!obget([1]!obcall("",$C481,"get",[1]!obMake("","int",COLUMN()))),"")</f>
        <v/>
      </c>
      <c r="T481" s="50"/>
      <c r="U481" s="50"/>
      <c r="V481" s="50"/>
      <c r="W481" s="50"/>
      <c r="X481" s="50"/>
      <c r="AH481" s="36"/>
      <c r="AI481" s="36"/>
      <c r="IW481" s="50"/>
      <c r="IX481" s="50"/>
    </row>
    <row r="482" spans="1:258" x14ac:dyDescent="0.3">
      <c r="A482" s="50" t="str">
        <f t="shared" si="13"/>
        <v/>
      </c>
      <c r="D482" s="94"/>
      <c r="E482" s="72"/>
      <c r="F482" s="72"/>
      <c r="G482" s="74"/>
      <c r="H482" s="74"/>
      <c r="I482" s="74"/>
      <c r="J482" s="61"/>
      <c r="K482" s="61"/>
      <c r="L482" s="61"/>
      <c r="M482" s="61"/>
      <c r="N482" s="61"/>
      <c r="O482" s="61"/>
      <c r="P482" s="61"/>
      <c r="Q482" s="61"/>
      <c r="R482" s="61"/>
      <c r="S482" s="61" t="str">
        <f>IF($C$32,[1]!obget([1]!obcall("",$C482,"get",[1]!obMake("","int",COLUMN()))),"")</f>
        <v/>
      </c>
      <c r="T482" s="50"/>
      <c r="U482" s="50"/>
      <c r="V482" s="50"/>
      <c r="W482" s="50"/>
      <c r="X482" s="50"/>
      <c r="AH482" s="36"/>
      <c r="AI482" s="36"/>
      <c r="IW482" s="50"/>
      <c r="IX482" s="50"/>
    </row>
    <row r="483" spans="1:258" x14ac:dyDescent="0.3">
      <c r="A483" s="50" t="str">
        <f t="shared" si="13"/>
        <v/>
      </c>
      <c r="D483" s="94"/>
      <c r="E483" s="72"/>
      <c r="F483" s="72"/>
      <c r="G483" s="74"/>
      <c r="H483" s="74"/>
      <c r="I483" s="74"/>
      <c r="J483" s="61"/>
      <c r="K483" s="61"/>
      <c r="L483" s="61"/>
      <c r="M483" s="61"/>
      <c r="N483" s="61"/>
      <c r="O483" s="61"/>
      <c r="P483" s="61"/>
      <c r="Q483" s="61"/>
      <c r="R483" s="61"/>
      <c r="S483" s="61" t="str">
        <f>IF($C$32,[1]!obget([1]!obcall("",$C483,"get",[1]!obMake("","int",COLUMN()))),"")</f>
        <v/>
      </c>
      <c r="T483" s="50"/>
      <c r="U483" s="50"/>
      <c r="V483" s="50"/>
      <c r="W483" s="50"/>
      <c r="X483" s="50"/>
      <c r="AH483" s="36"/>
      <c r="AI483" s="36"/>
      <c r="IW483" s="50"/>
      <c r="IX483" s="50"/>
    </row>
    <row r="484" spans="1:258" x14ac:dyDescent="0.3">
      <c r="A484" s="50" t="str">
        <f t="shared" si="13"/>
        <v/>
      </c>
      <c r="D484" s="94"/>
      <c r="E484" s="72"/>
      <c r="F484" s="72"/>
      <c r="G484" s="74"/>
      <c r="H484" s="74"/>
      <c r="I484" s="74"/>
      <c r="J484" s="61"/>
      <c r="K484" s="61"/>
      <c r="L484" s="61"/>
      <c r="M484" s="61"/>
      <c r="N484" s="61"/>
      <c r="O484" s="61"/>
      <c r="P484" s="61"/>
      <c r="Q484" s="61"/>
      <c r="R484" s="61"/>
      <c r="S484" s="61" t="str">
        <f>IF($C$32,[1]!obget([1]!obcall("",$C484,"get",[1]!obMake("","int",COLUMN()))),"")</f>
        <v/>
      </c>
      <c r="T484" s="50"/>
      <c r="U484" s="50"/>
      <c r="V484" s="50"/>
      <c r="W484" s="50"/>
      <c r="X484" s="50"/>
      <c r="AH484" s="36"/>
      <c r="AI484" s="36"/>
      <c r="IW484" s="50"/>
      <c r="IX484" s="50"/>
    </row>
    <row r="485" spans="1:258" x14ac:dyDescent="0.3">
      <c r="A485" s="50" t="str">
        <f t="shared" si="13"/>
        <v/>
      </c>
      <c r="D485" s="94"/>
      <c r="E485" s="72"/>
      <c r="F485" s="72"/>
      <c r="G485" s="74"/>
      <c r="H485" s="74"/>
      <c r="I485" s="74"/>
      <c r="J485" s="61"/>
      <c r="K485" s="61"/>
      <c r="L485" s="61"/>
      <c r="M485" s="61"/>
      <c r="N485" s="61"/>
      <c r="O485" s="61"/>
      <c r="P485" s="61"/>
      <c r="Q485" s="61"/>
      <c r="R485" s="61"/>
      <c r="S485" s="61" t="str">
        <f>IF($C$32,[1]!obget([1]!obcall("",$C485,"get",[1]!obMake("","int",COLUMN()))),"")</f>
        <v/>
      </c>
      <c r="T485" s="50"/>
      <c r="U485" s="50"/>
      <c r="V485" s="50"/>
      <c r="W485" s="50"/>
      <c r="X485" s="50"/>
      <c r="AH485" s="36"/>
      <c r="AI485" s="36"/>
      <c r="IW485" s="50"/>
      <c r="IX485" s="50"/>
    </row>
    <row r="486" spans="1:258" x14ac:dyDescent="0.3">
      <c r="A486" s="50" t="str">
        <f t="shared" si="13"/>
        <v/>
      </c>
      <c r="D486" s="94"/>
      <c r="E486" s="72"/>
      <c r="F486" s="72"/>
      <c r="G486" s="74"/>
      <c r="H486" s="74"/>
      <c r="I486" s="74"/>
      <c r="J486" s="61"/>
      <c r="K486" s="61"/>
      <c r="L486" s="61"/>
      <c r="M486" s="61"/>
      <c r="N486" s="61"/>
      <c r="O486" s="61"/>
      <c r="P486" s="61"/>
      <c r="Q486" s="61"/>
      <c r="R486" s="61"/>
      <c r="S486" s="61" t="str">
        <f>IF($C$32,[1]!obget([1]!obcall("",$C486,"get",[1]!obMake("","int",COLUMN()))),"")</f>
        <v/>
      </c>
      <c r="T486" s="50"/>
      <c r="U486" s="50"/>
      <c r="V486" s="50"/>
      <c r="W486" s="50"/>
      <c r="X486" s="50"/>
      <c r="AH486" s="36"/>
      <c r="AI486" s="36"/>
      <c r="IW486" s="50"/>
      <c r="IX486" s="50"/>
    </row>
    <row r="487" spans="1:258" x14ac:dyDescent="0.3">
      <c r="A487" s="50" t="str">
        <f t="shared" ref="A487:A550" si="14">IF(OR($C$32,$C$30,$C$31),IF(MOD((ROW(A487)-ROW($A$38))*$E$28,$F$28/5)&lt;0.0001,(ROW(A487)-ROW($A$38))*$E$28,""),"")</f>
        <v/>
      </c>
      <c r="D487" s="94"/>
      <c r="E487" s="72"/>
      <c r="F487" s="72"/>
      <c r="G487" s="74"/>
      <c r="H487" s="74"/>
      <c r="I487" s="74"/>
      <c r="J487" s="61"/>
      <c r="K487" s="61"/>
      <c r="L487" s="61"/>
      <c r="M487" s="61"/>
      <c r="N487" s="61"/>
      <c r="O487" s="61"/>
      <c r="P487" s="61"/>
      <c r="Q487" s="61"/>
      <c r="R487" s="61"/>
      <c r="S487" s="61" t="str">
        <f>IF($C$32,[1]!obget([1]!obcall("",$C487,"get",[1]!obMake("","int",COLUMN()))),"")</f>
        <v/>
      </c>
      <c r="T487" s="50"/>
      <c r="U487" s="50"/>
      <c r="V487" s="50"/>
      <c r="W487" s="50"/>
      <c r="X487" s="50"/>
      <c r="AH487" s="36"/>
      <c r="AI487" s="36"/>
      <c r="IW487" s="50"/>
      <c r="IX487" s="50"/>
    </row>
    <row r="488" spans="1:258" x14ac:dyDescent="0.3">
      <c r="A488" s="50" t="str">
        <f t="shared" si="14"/>
        <v/>
      </c>
      <c r="D488" s="94"/>
      <c r="E488" s="72"/>
      <c r="F488" s="72"/>
      <c r="G488" s="74"/>
      <c r="H488" s="74"/>
      <c r="I488" s="74"/>
      <c r="J488" s="61"/>
      <c r="K488" s="61"/>
      <c r="L488" s="61"/>
      <c r="M488" s="61"/>
      <c r="N488" s="61"/>
      <c r="O488" s="61"/>
      <c r="P488" s="61"/>
      <c r="Q488" s="61"/>
      <c r="R488" s="61"/>
      <c r="S488" s="61" t="str">
        <f>IF($C$32,[1]!obget([1]!obcall("",$C488,"get",[1]!obMake("","int",COLUMN()))),"")</f>
        <v/>
      </c>
      <c r="T488" s="50"/>
      <c r="U488" s="50"/>
      <c r="V488" s="50"/>
      <c r="W488" s="50"/>
      <c r="X488" s="50"/>
      <c r="AH488" s="36"/>
      <c r="AI488" s="36"/>
      <c r="IW488" s="50"/>
      <c r="IX488" s="50"/>
    </row>
    <row r="489" spans="1:258" x14ac:dyDescent="0.3">
      <c r="A489" s="50" t="str">
        <f t="shared" si="14"/>
        <v/>
      </c>
      <c r="D489" s="94"/>
      <c r="E489" s="72"/>
      <c r="F489" s="72"/>
      <c r="G489" s="74"/>
      <c r="H489" s="74"/>
      <c r="I489" s="74"/>
      <c r="J489" s="61"/>
      <c r="K489" s="61"/>
      <c r="L489" s="61"/>
      <c r="M489" s="61"/>
      <c r="N489" s="61"/>
      <c r="O489" s="61"/>
      <c r="P489" s="61"/>
      <c r="Q489" s="61"/>
      <c r="R489" s="61"/>
      <c r="S489" s="61" t="str">
        <f>IF($C$32,[1]!obget([1]!obcall("",$C489,"get",[1]!obMake("","int",COLUMN()))),"")</f>
        <v/>
      </c>
      <c r="T489" s="50"/>
      <c r="U489" s="50"/>
      <c r="V489" s="50"/>
      <c r="W489" s="50"/>
      <c r="X489" s="50"/>
      <c r="AH489" s="36"/>
      <c r="AI489" s="36"/>
      <c r="IW489" s="50"/>
      <c r="IX489" s="50"/>
    </row>
    <row r="490" spans="1:258" x14ac:dyDescent="0.3">
      <c r="A490" s="50" t="str">
        <f t="shared" si="14"/>
        <v/>
      </c>
      <c r="D490" s="94"/>
      <c r="E490" s="72"/>
      <c r="F490" s="72"/>
      <c r="G490" s="74"/>
      <c r="H490" s="74"/>
      <c r="I490" s="74"/>
      <c r="J490" s="61"/>
      <c r="K490" s="61"/>
      <c r="L490" s="61"/>
      <c r="M490" s="61"/>
      <c r="N490" s="61"/>
      <c r="O490" s="61"/>
      <c r="P490" s="61"/>
      <c r="Q490" s="61"/>
      <c r="R490" s="61"/>
      <c r="S490" s="61" t="str">
        <f>IF($C$32,[1]!obget([1]!obcall("",$C490,"get",[1]!obMake("","int",COLUMN()))),"")</f>
        <v/>
      </c>
      <c r="T490" s="50"/>
      <c r="U490" s="50"/>
      <c r="V490" s="50"/>
      <c r="W490" s="50"/>
      <c r="X490" s="50"/>
      <c r="AH490" s="36"/>
      <c r="AI490" s="36"/>
      <c r="IW490" s="50"/>
      <c r="IX490" s="50"/>
    </row>
    <row r="491" spans="1:258" x14ac:dyDescent="0.3">
      <c r="A491" s="50" t="str">
        <f t="shared" si="14"/>
        <v/>
      </c>
      <c r="D491" s="94"/>
      <c r="E491" s="72"/>
      <c r="F491" s="72"/>
      <c r="G491" s="74"/>
      <c r="H491" s="74"/>
      <c r="I491" s="74"/>
      <c r="J491" s="61"/>
      <c r="K491" s="61"/>
      <c r="L491" s="61"/>
      <c r="M491" s="61"/>
      <c r="N491" s="61"/>
      <c r="O491" s="61"/>
      <c r="P491" s="61"/>
      <c r="Q491" s="61"/>
      <c r="R491" s="61"/>
      <c r="S491" s="61" t="str">
        <f>IF($C$32,[1]!obget([1]!obcall("",$C491,"get",[1]!obMake("","int",COLUMN()))),"")</f>
        <v/>
      </c>
      <c r="T491" s="50"/>
      <c r="U491" s="50"/>
      <c r="V491" s="50"/>
      <c r="W491" s="50"/>
      <c r="X491" s="50"/>
      <c r="AH491" s="36"/>
      <c r="AI491" s="36"/>
      <c r="IW491" s="50"/>
      <c r="IX491" s="50"/>
    </row>
    <row r="492" spans="1:258" x14ac:dyDescent="0.3">
      <c r="A492" s="50" t="str">
        <f t="shared" si="14"/>
        <v/>
      </c>
      <c r="D492" s="94"/>
      <c r="E492" s="72"/>
      <c r="F492" s="72"/>
      <c r="G492" s="74"/>
      <c r="H492" s="74"/>
      <c r="I492" s="74"/>
      <c r="J492" s="61"/>
      <c r="K492" s="61"/>
      <c r="L492" s="61"/>
      <c r="M492" s="61"/>
      <c r="N492" s="61"/>
      <c r="O492" s="61"/>
      <c r="P492" s="61"/>
      <c r="Q492" s="61"/>
      <c r="R492" s="61"/>
      <c r="S492" s="61" t="str">
        <f>IF($C$32,[1]!obget([1]!obcall("",$C492,"get",[1]!obMake("","int",COLUMN()))),"")</f>
        <v/>
      </c>
      <c r="T492" s="50"/>
      <c r="U492" s="50"/>
      <c r="V492" s="50"/>
      <c r="W492" s="50"/>
      <c r="X492" s="50"/>
      <c r="AH492" s="36"/>
      <c r="AI492" s="36"/>
      <c r="IW492" s="50"/>
      <c r="IX492" s="50"/>
    </row>
    <row r="493" spans="1:258" x14ac:dyDescent="0.3">
      <c r="A493" s="50" t="str">
        <f t="shared" si="14"/>
        <v/>
      </c>
      <c r="D493" s="94"/>
      <c r="E493" s="72"/>
      <c r="F493" s="72"/>
      <c r="G493" s="74"/>
      <c r="H493" s="74"/>
      <c r="I493" s="74"/>
      <c r="J493" s="61"/>
      <c r="K493" s="61"/>
      <c r="L493" s="61"/>
      <c r="M493" s="61"/>
      <c r="N493" s="61"/>
      <c r="O493" s="61"/>
      <c r="P493" s="61"/>
      <c r="Q493" s="61"/>
      <c r="R493" s="61"/>
      <c r="S493" s="61" t="str">
        <f>IF($C$32,[1]!obget([1]!obcall("",$C493,"get",[1]!obMake("","int",COLUMN()))),"")</f>
        <v/>
      </c>
      <c r="T493" s="50"/>
      <c r="U493" s="50"/>
      <c r="V493" s="50"/>
      <c r="W493" s="50"/>
      <c r="X493" s="50"/>
      <c r="AH493" s="36"/>
      <c r="AI493" s="36"/>
      <c r="IW493" s="50"/>
      <c r="IX493" s="50"/>
    </row>
    <row r="494" spans="1:258" x14ac:dyDescent="0.3">
      <c r="A494" s="50" t="str">
        <f t="shared" si="14"/>
        <v/>
      </c>
      <c r="D494" s="94"/>
      <c r="E494" s="72"/>
      <c r="F494" s="72"/>
      <c r="G494" s="74"/>
      <c r="H494" s="74"/>
      <c r="I494" s="74"/>
      <c r="J494" s="61"/>
      <c r="K494" s="61"/>
      <c r="L494" s="61"/>
      <c r="M494" s="61"/>
      <c r="N494" s="61"/>
      <c r="O494" s="61"/>
      <c r="P494" s="61"/>
      <c r="Q494" s="61"/>
      <c r="R494" s="61"/>
      <c r="S494" s="61" t="str">
        <f>IF($C$32,[1]!obget([1]!obcall("",$C494,"get",[1]!obMake("","int",COLUMN()))),"")</f>
        <v/>
      </c>
      <c r="T494" s="50"/>
      <c r="U494" s="50"/>
      <c r="V494" s="50"/>
      <c r="W494" s="50"/>
      <c r="X494" s="50"/>
      <c r="AH494" s="36"/>
      <c r="AI494" s="36"/>
      <c r="IW494" s="50"/>
      <c r="IX494" s="50"/>
    </row>
    <row r="495" spans="1:258" x14ac:dyDescent="0.3">
      <c r="A495" s="50" t="str">
        <f t="shared" si="14"/>
        <v/>
      </c>
      <c r="D495" s="94"/>
      <c r="E495" s="72"/>
      <c r="F495" s="72"/>
      <c r="G495" s="74"/>
      <c r="H495" s="74"/>
      <c r="I495" s="74"/>
      <c r="J495" s="61"/>
      <c r="K495" s="61"/>
      <c r="L495" s="61"/>
      <c r="M495" s="61"/>
      <c r="N495" s="61"/>
      <c r="O495" s="61"/>
      <c r="P495" s="61"/>
      <c r="Q495" s="61"/>
      <c r="R495" s="61"/>
      <c r="S495" s="61" t="str">
        <f>IF($C$32,[1]!obget([1]!obcall("",$C495,"get",[1]!obMake("","int",COLUMN()))),"")</f>
        <v/>
      </c>
      <c r="T495" s="50"/>
      <c r="U495" s="50"/>
      <c r="V495" s="50"/>
      <c r="W495" s="50"/>
      <c r="X495" s="50"/>
      <c r="AH495" s="36"/>
      <c r="AI495" s="36"/>
      <c r="IW495" s="50"/>
      <c r="IX495" s="50"/>
    </row>
    <row r="496" spans="1:258" x14ac:dyDescent="0.3">
      <c r="A496" s="50" t="str">
        <f t="shared" si="14"/>
        <v/>
      </c>
      <c r="D496" s="94"/>
      <c r="E496" s="72"/>
      <c r="F496" s="72"/>
      <c r="G496" s="74"/>
      <c r="H496" s="74"/>
      <c r="I496" s="74"/>
      <c r="J496" s="61"/>
      <c r="K496" s="61"/>
      <c r="L496" s="61"/>
      <c r="M496" s="61"/>
      <c r="N496" s="61"/>
      <c r="O496" s="61"/>
      <c r="P496" s="61"/>
      <c r="Q496" s="61"/>
      <c r="R496" s="61"/>
      <c r="S496" s="61" t="str">
        <f>IF($C$32,[1]!obget([1]!obcall("",$C496,"get",[1]!obMake("","int",COLUMN()))),"")</f>
        <v/>
      </c>
      <c r="T496" s="50"/>
      <c r="U496" s="50"/>
      <c r="V496" s="50"/>
      <c r="W496" s="50"/>
      <c r="X496" s="50"/>
      <c r="AH496" s="36"/>
      <c r="AI496" s="36"/>
      <c r="IW496" s="50"/>
      <c r="IX496" s="50"/>
    </row>
    <row r="497" spans="1:258" x14ac:dyDescent="0.3">
      <c r="A497" s="50" t="str">
        <f t="shared" si="14"/>
        <v/>
      </c>
      <c r="D497" s="94"/>
      <c r="E497" s="72"/>
      <c r="F497" s="72"/>
      <c r="G497" s="74"/>
      <c r="H497" s="74"/>
      <c r="I497" s="74"/>
      <c r="J497" s="61"/>
      <c r="K497" s="61"/>
      <c r="L497" s="61"/>
      <c r="M497" s="61"/>
      <c r="N497" s="61"/>
      <c r="O497" s="61"/>
      <c r="P497" s="61"/>
      <c r="Q497" s="61"/>
      <c r="R497" s="61"/>
      <c r="S497" s="61" t="str">
        <f>IF($C$32,[1]!obget([1]!obcall("",$C497,"get",[1]!obMake("","int",COLUMN()))),"")</f>
        <v/>
      </c>
      <c r="T497" s="50"/>
      <c r="U497" s="50"/>
      <c r="V497" s="50"/>
      <c r="W497" s="50"/>
      <c r="X497" s="50"/>
      <c r="AH497" s="36"/>
      <c r="AI497" s="36"/>
      <c r="IW497" s="50"/>
      <c r="IX497" s="50"/>
    </row>
    <row r="498" spans="1:258" x14ac:dyDescent="0.3">
      <c r="A498" s="50" t="str">
        <f t="shared" si="14"/>
        <v/>
      </c>
      <c r="D498" s="94"/>
      <c r="E498" s="72"/>
      <c r="F498" s="72"/>
      <c r="G498" s="74"/>
      <c r="H498" s="74"/>
      <c r="I498" s="74"/>
      <c r="J498" s="61"/>
      <c r="K498" s="61"/>
      <c r="L498" s="61"/>
      <c r="M498" s="61"/>
      <c r="N498" s="61"/>
      <c r="O498" s="61"/>
      <c r="P498" s="61"/>
      <c r="Q498" s="61"/>
      <c r="R498" s="61"/>
      <c r="S498" s="61" t="str">
        <f>IF($C$32,[1]!obget([1]!obcall("",$C498,"get",[1]!obMake("","int",COLUMN()))),"")</f>
        <v/>
      </c>
      <c r="T498" s="50"/>
      <c r="U498" s="50"/>
      <c r="V498" s="50"/>
      <c r="W498" s="50"/>
      <c r="X498" s="50"/>
      <c r="AH498" s="36"/>
      <c r="AI498" s="36"/>
      <c r="IW498" s="50"/>
      <c r="IX498" s="50"/>
    </row>
    <row r="499" spans="1:258" x14ac:dyDescent="0.3">
      <c r="A499" s="50" t="str">
        <f t="shared" si="14"/>
        <v/>
      </c>
      <c r="D499" s="94"/>
      <c r="E499" s="72"/>
      <c r="F499" s="72"/>
      <c r="G499" s="74"/>
      <c r="H499" s="74"/>
      <c r="I499" s="74"/>
      <c r="J499" s="61"/>
      <c r="K499" s="61"/>
      <c r="L499" s="61"/>
      <c r="M499" s="61"/>
      <c r="N499" s="61"/>
      <c r="O499" s="61"/>
      <c r="P499" s="61"/>
      <c r="Q499" s="61"/>
      <c r="R499" s="61"/>
      <c r="S499" s="61" t="str">
        <f>IF($C$32,[1]!obget([1]!obcall("",$C499,"get",[1]!obMake("","int",COLUMN()))),"")</f>
        <v/>
      </c>
      <c r="T499" s="50"/>
      <c r="U499" s="50"/>
      <c r="V499" s="50"/>
      <c r="W499" s="50"/>
      <c r="X499" s="50"/>
      <c r="AH499" s="36"/>
      <c r="AI499" s="36"/>
      <c r="IW499" s="50"/>
      <c r="IX499" s="50"/>
    </row>
    <row r="500" spans="1:258" x14ac:dyDescent="0.3">
      <c r="A500" s="50" t="str">
        <f t="shared" si="14"/>
        <v/>
      </c>
      <c r="D500" s="94"/>
      <c r="E500" s="72"/>
      <c r="F500" s="72"/>
      <c r="G500" s="74"/>
      <c r="H500" s="74"/>
      <c r="I500" s="74"/>
      <c r="J500" s="61"/>
      <c r="K500" s="61"/>
      <c r="L500" s="61"/>
      <c r="M500" s="61"/>
      <c r="N500" s="61"/>
      <c r="O500" s="61"/>
      <c r="P500" s="61"/>
      <c r="Q500" s="61"/>
      <c r="R500" s="61"/>
      <c r="S500" s="61" t="str">
        <f>IF($C$32,[1]!obget([1]!obcall("",$C500,"get",[1]!obMake("","int",COLUMN()))),"")</f>
        <v/>
      </c>
      <c r="T500" s="50"/>
      <c r="U500" s="50"/>
      <c r="V500" s="50"/>
      <c r="W500" s="50"/>
      <c r="X500" s="50"/>
      <c r="AH500" s="36"/>
      <c r="AI500" s="36"/>
      <c r="IW500" s="50"/>
      <c r="IX500" s="50"/>
    </row>
    <row r="501" spans="1:258" x14ac:dyDescent="0.3">
      <c r="A501" s="50" t="str">
        <f t="shared" si="14"/>
        <v/>
      </c>
      <c r="D501" s="94"/>
      <c r="E501" s="72"/>
      <c r="F501" s="72"/>
      <c r="G501" s="74"/>
      <c r="H501" s="74"/>
      <c r="I501" s="74"/>
      <c r="J501" s="61"/>
      <c r="K501" s="61"/>
      <c r="L501" s="61"/>
      <c r="M501" s="61"/>
      <c r="N501" s="61"/>
      <c r="O501" s="61"/>
      <c r="P501" s="61"/>
      <c r="Q501" s="61"/>
      <c r="R501" s="61"/>
      <c r="S501" s="61" t="str">
        <f>IF($C$32,[1]!obget([1]!obcall("",$C501,"get",[1]!obMake("","int",COLUMN()))),"")</f>
        <v/>
      </c>
      <c r="T501" s="50"/>
      <c r="U501" s="50"/>
      <c r="V501" s="50"/>
      <c r="W501" s="50"/>
      <c r="X501" s="50"/>
      <c r="AH501" s="36"/>
      <c r="AI501" s="36"/>
      <c r="IW501" s="50"/>
      <c r="IX501" s="50"/>
    </row>
    <row r="502" spans="1:258" x14ac:dyDescent="0.3">
      <c r="A502" s="50" t="str">
        <f t="shared" si="14"/>
        <v/>
      </c>
      <c r="D502" s="94"/>
      <c r="E502" s="72"/>
      <c r="F502" s="72"/>
      <c r="G502" s="74"/>
      <c r="H502" s="74"/>
      <c r="I502" s="74"/>
      <c r="J502" s="61"/>
      <c r="K502" s="61"/>
      <c r="L502" s="61"/>
      <c r="M502" s="61"/>
      <c r="N502" s="61"/>
      <c r="O502" s="61"/>
      <c r="P502" s="61"/>
      <c r="Q502" s="61"/>
      <c r="R502" s="61"/>
      <c r="S502" s="61" t="str">
        <f>IF($C$32,[1]!obget([1]!obcall("",$C502,"get",[1]!obMake("","int",COLUMN()))),"")</f>
        <v/>
      </c>
      <c r="T502" s="50"/>
      <c r="U502" s="50"/>
      <c r="V502" s="50"/>
      <c r="W502" s="50"/>
      <c r="X502" s="50"/>
      <c r="AH502" s="36"/>
      <c r="AI502" s="36"/>
      <c r="IW502" s="50"/>
      <c r="IX502" s="50"/>
    </row>
    <row r="503" spans="1:258" x14ac:dyDescent="0.3">
      <c r="A503" s="50" t="str">
        <f t="shared" si="14"/>
        <v/>
      </c>
      <c r="D503" s="94"/>
      <c r="E503" s="72"/>
      <c r="F503" s="72"/>
      <c r="G503" s="74"/>
      <c r="H503" s="74"/>
      <c r="I503" s="74"/>
      <c r="J503" s="61"/>
      <c r="K503" s="61"/>
      <c r="L503" s="61"/>
      <c r="M503" s="61"/>
      <c r="N503" s="61"/>
      <c r="O503" s="61"/>
      <c r="P503" s="61"/>
      <c r="Q503" s="61"/>
      <c r="R503" s="61"/>
      <c r="S503" s="61" t="str">
        <f>IF($C$32,[1]!obget([1]!obcall("",$C503,"get",[1]!obMake("","int",COLUMN()))),"")</f>
        <v/>
      </c>
      <c r="T503" s="50"/>
      <c r="U503" s="50"/>
      <c r="V503" s="50"/>
      <c r="W503" s="50"/>
      <c r="X503" s="50"/>
      <c r="AH503" s="36"/>
      <c r="AI503" s="36"/>
      <c r="IW503" s="50"/>
      <c r="IX503" s="50"/>
    </row>
    <row r="504" spans="1:258" x14ac:dyDescent="0.3">
      <c r="A504" s="50" t="str">
        <f t="shared" si="14"/>
        <v/>
      </c>
      <c r="D504" s="94"/>
      <c r="E504" s="72"/>
      <c r="F504" s="72"/>
      <c r="G504" s="74"/>
      <c r="H504" s="74"/>
      <c r="I504" s="74"/>
      <c r="J504" s="61"/>
      <c r="K504" s="61"/>
      <c r="L504" s="61"/>
      <c r="M504" s="61"/>
      <c r="N504" s="61"/>
      <c r="O504" s="61"/>
      <c r="P504" s="61"/>
      <c r="Q504" s="61"/>
      <c r="R504" s="61"/>
      <c r="S504" s="61" t="str">
        <f>IF($C$32,[1]!obget([1]!obcall("",$C504,"get",[1]!obMake("","int",COLUMN()))),"")</f>
        <v/>
      </c>
      <c r="T504" s="50"/>
      <c r="U504" s="50"/>
      <c r="V504" s="50"/>
      <c r="W504" s="50"/>
      <c r="X504" s="50"/>
      <c r="AH504" s="36"/>
      <c r="AI504" s="36"/>
      <c r="IW504" s="50"/>
      <c r="IX504" s="50"/>
    </row>
    <row r="505" spans="1:258" x14ac:dyDescent="0.3">
      <c r="A505" s="50" t="str">
        <f t="shared" si="14"/>
        <v/>
      </c>
      <c r="D505" s="94"/>
      <c r="E505" s="72"/>
      <c r="F505" s="72"/>
      <c r="G505" s="74"/>
      <c r="H505" s="74"/>
      <c r="I505" s="74"/>
      <c r="J505" s="61"/>
      <c r="K505" s="61"/>
      <c r="L505" s="61"/>
      <c r="M505" s="61"/>
      <c r="N505" s="61"/>
      <c r="O505" s="61"/>
      <c r="P505" s="61"/>
      <c r="Q505" s="61"/>
      <c r="R505" s="61"/>
      <c r="S505" s="61" t="str">
        <f>IF($C$32,[1]!obget([1]!obcall("",$C505,"get",[1]!obMake("","int",COLUMN()))),"")</f>
        <v/>
      </c>
      <c r="T505" s="50"/>
      <c r="U505" s="50"/>
      <c r="V505" s="50"/>
      <c r="W505" s="50"/>
      <c r="X505" s="50"/>
      <c r="AH505" s="36"/>
      <c r="AI505" s="36"/>
      <c r="IW505" s="50"/>
      <c r="IX505" s="50"/>
    </row>
    <row r="506" spans="1:258" x14ac:dyDescent="0.3">
      <c r="A506" s="50" t="str">
        <f t="shared" si="14"/>
        <v/>
      </c>
      <c r="D506" s="94"/>
      <c r="E506" s="72"/>
      <c r="F506" s="72"/>
      <c r="G506" s="74"/>
      <c r="H506" s="74"/>
      <c r="I506" s="74"/>
      <c r="J506" s="61"/>
      <c r="K506" s="61"/>
      <c r="L506" s="61"/>
      <c r="M506" s="61"/>
      <c r="N506" s="61"/>
      <c r="O506" s="61"/>
      <c r="P506" s="61"/>
      <c r="Q506" s="61"/>
      <c r="R506" s="61"/>
      <c r="S506" s="61" t="str">
        <f>IF($C$32,[1]!obget([1]!obcall("",$C506,"get",[1]!obMake("","int",COLUMN()))),"")</f>
        <v/>
      </c>
      <c r="T506" s="50"/>
      <c r="U506" s="50"/>
      <c r="V506" s="50"/>
      <c r="W506" s="50"/>
      <c r="X506" s="50"/>
      <c r="AH506" s="36"/>
      <c r="AI506" s="36"/>
      <c r="IW506" s="50"/>
      <c r="IX506" s="50"/>
    </row>
    <row r="507" spans="1:258" x14ac:dyDescent="0.3">
      <c r="A507" s="50" t="str">
        <f t="shared" si="14"/>
        <v/>
      </c>
      <c r="D507" s="94"/>
      <c r="E507" s="72"/>
      <c r="F507" s="72"/>
      <c r="G507" s="74"/>
      <c r="H507" s="74"/>
      <c r="I507" s="74"/>
      <c r="J507" s="61"/>
      <c r="K507" s="61"/>
      <c r="L507" s="61"/>
      <c r="M507" s="61"/>
      <c r="N507" s="61"/>
      <c r="O507" s="61"/>
      <c r="P507" s="61"/>
      <c r="Q507" s="61"/>
      <c r="R507" s="61"/>
      <c r="S507" s="61" t="str">
        <f>IF($C$32,[1]!obget([1]!obcall("",$C507,"get",[1]!obMake("","int",COLUMN()))),"")</f>
        <v/>
      </c>
      <c r="T507" s="50"/>
      <c r="U507" s="50"/>
      <c r="V507" s="50"/>
      <c r="W507" s="50"/>
      <c r="X507" s="50"/>
      <c r="AH507" s="36"/>
      <c r="AI507" s="36"/>
      <c r="IW507" s="50"/>
      <c r="IX507" s="50"/>
    </row>
    <row r="508" spans="1:258" x14ac:dyDescent="0.3">
      <c r="A508" s="50" t="str">
        <f t="shared" si="14"/>
        <v/>
      </c>
      <c r="D508" s="94"/>
      <c r="E508" s="72"/>
      <c r="F508" s="72"/>
      <c r="G508" s="74"/>
      <c r="H508" s="74"/>
      <c r="I508" s="74"/>
      <c r="J508" s="61"/>
      <c r="K508" s="61"/>
      <c r="L508" s="61"/>
      <c r="M508" s="61"/>
      <c r="N508" s="61"/>
      <c r="O508" s="61"/>
      <c r="P508" s="61"/>
      <c r="Q508" s="61"/>
      <c r="R508" s="61"/>
      <c r="S508" s="61" t="str">
        <f>IF($C$32,[1]!obget([1]!obcall("",$C508,"get",[1]!obMake("","int",COLUMN()))),"")</f>
        <v/>
      </c>
      <c r="T508" s="50"/>
      <c r="U508" s="50"/>
      <c r="V508" s="50"/>
      <c r="W508" s="50"/>
      <c r="X508" s="50"/>
      <c r="AH508" s="36"/>
      <c r="AI508" s="36"/>
      <c r="IW508" s="50"/>
      <c r="IX508" s="50"/>
    </row>
    <row r="509" spans="1:258" x14ac:dyDescent="0.3">
      <c r="A509" s="50" t="str">
        <f t="shared" si="14"/>
        <v/>
      </c>
      <c r="D509" s="94"/>
      <c r="E509" s="72"/>
      <c r="F509" s="72"/>
      <c r="G509" s="74"/>
      <c r="H509" s="74"/>
      <c r="I509" s="74"/>
      <c r="J509" s="61"/>
      <c r="K509" s="61"/>
      <c r="L509" s="61"/>
      <c r="M509" s="61"/>
      <c r="N509" s="61"/>
      <c r="O509" s="61"/>
      <c r="P509" s="61"/>
      <c r="Q509" s="61"/>
      <c r="R509" s="61"/>
      <c r="S509" s="61" t="str">
        <f>IF($C$32,[1]!obget([1]!obcall("",$C509,"get",[1]!obMake("","int",COLUMN()))),"")</f>
        <v/>
      </c>
      <c r="T509" s="50"/>
      <c r="U509" s="50"/>
      <c r="V509" s="50"/>
      <c r="W509" s="50"/>
      <c r="X509" s="50"/>
      <c r="AH509" s="36"/>
      <c r="AI509" s="36"/>
      <c r="IW509" s="50"/>
      <c r="IX509" s="50"/>
    </row>
    <row r="510" spans="1:258" x14ac:dyDescent="0.3">
      <c r="A510" s="50" t="str">
        <f t="shared" si="14"/>
        <v/>
      </c>
      <c r="D510" s="94"/>
      <c r="E510" s="72"/>
      <c r="F510" s="72"/>
      <c r="G510" s="74"/>
      <c r="H510" s="74"/>
      <c r="I510" s="74"/>
      <c r="J510" s="61"/>
      <c r="K510" s="61"/>
      <c r="L510" s="61"/>
      <c r="M510" s="61"/>
      <c r="N510" s="61"/>
      <c r="O510" s="61"/>
      <c r="P510" s="61"/>
      <c r="Q510" s="61"/>
      <c r="R510" s="61"/>
      <c r="S510" s="61" t="str">
        <f>IF($C$32,[1]!obget([1]!obcall("",$C510,"get",[1]!obMake("","int",COLUMN()))),"")</f>
        <v/>
      </c>
      <c r="T510" s="50"/>
      <c r="U510" s="50"/>
      <c r="V510" s="50"/>
      <c r="W510" s="50"/>
      <c r="X510" s="50"/>
      <c r="AH510" s="36"/>
      <c r="AI510" s="36"/>
      <c r="IW510" s="50"/>
      <c r="IX510" s="50"/>
    </row>
    <row r="511" spans="1:258" x14ac:dyDescent="0.3">
      <c r="A511" s="50" t="str">
        <f t="shared" si="14"/>
        <v/>
      </c>
      <c r="D511" s="94"/>
      <c r="E511" s="72"/>
      <c r="F511" s="72"/>
      <c r="G511" s="74"/>
      <c r="H511" s="74"/>
      <c r="I511" s="74"/>
      <c r="J511" s="61"/>
      <c r="K511" s="61"/>
      <c r="L511" s="61"/>
      <c r="M511" s="61"/>
      <c r="N511" s="61"/>
      <c r="O511" s="61"/>
      <c r="P511" s="61"/>
      <c r="Q511" s="61"/>
      <c r="R511" s="61"/>
      <c r="S511" s="61" t="str">
        <f>IF($C$32,[1]!obget([1]!obcall("",$C511,"get",[1]!obMake("","int",COLUMN()))),"")</f>
        <v/>
      </c>
      <c r="T511" s="50"/>
      <c r="U511" s="50"/>
      <c r="V511" s="50"/>
      <c r="W511" s="50"/>
      <c r="X511" s="50"/>
      <c r="AH511" s="36"/>
      <c r="AI511" s="36"/>
      <c r="IW511" s="50"/>
      <c r="IX511" s="50"/>
    </row>
    <row r="512" spans="1:258" x14ac:dyDescent="0.3">
      <c r="A512" s="50" t="str">
        <f t="shared" si="14"/>
        <v/>
      </c>
      <c r="D512" s="94"/>
      <c r="E512" s="72"/>
      <c r="F512" s="72"/>
      <c r="G512" s="74"/>
      <c r="H512" s="74"/>
      <c r="I512" s="74"/>
      <c r="J512" s="61"/>
      <c r="K512" s="61"/>
      <c r="L512" s="61"/>
      <c r="M512" s="61"/>
      <c r="N512" s="61"/>
      <c r="O512" s="61"/>
      <c r="P512" s="61"/>
      <c r="Q512" s="61"/>
      <c r="R512" s="61"/>
      <c r="S512" s="61" t="str">
        <f>IF($C$32,[1]!obget([1]!obcall("",$C512,"get",[1]!obMake("","int",COLUMN()))),"")</f>
        <v/>
      </c>
      <c r="T512" s="50"/>
      <c r="U512" s="50"/>
      <c r="V512" s="50"/>
      <c r="W512" s="50"/>
      <c r="X512" s="50"/>
      <c r="AH512" s="36"/>
      <c r="AI512" s="36"/>
      <c r="IW512" s="50"/>
      <c r="IX512" s="50"/>
    </row>
    <row r="513" spans="1:258" x14ac:dyDescent="0.3">
      <c r="A513" s="50" t="str">
        <f t="shared" si="14"/>
        <v/>
      </c>
      <c r="D513" s="94"/>
      <c r="E513" s="72"/>
      <c r="F513" s="72"/>
      <c r="G513" s="74"/>
      <c r="H513" s="74"/>
      <c r="I513" s="74"/>
      <c r="J513" s="61"/>
      <c r="K513" s="61"/>
      <c r="L513" s="61"/>
      <c r="M513" s="61"/>
      <c r="N513" s="61"/>
      <c r="O513" s="61"/>
      <c r="P513" s="61"/>
      <c r="Q513" s="61"/>
      <c r="R513" s="61"/>
      <c r="S513" s="61" t="str">
        <f>IF($C$32,[1]!obget([1]!obcall("",$C513,"get",[1]!obMake("","int",COLUMN()))),"")</f>
        <v/>
      </c>
      <c r="T513" s="50"/>
      <c r="U513" s="50"/>
      <c r="V513" s="50"/>
      <c r="W513" s="50"/>
      <c r="X513" s="50"/>
      <c r="AH513" s="36"/>
      <c r="AI513" s="36"/>
      <c r="IW513" s="50"/>
      <c r="IX513" s="50"/>
    </row>
    <row r="514" spans="1:258" x14ac:dyDescent="0.3">
      <c r="A514" s="50" t="str">
        <f t="shared" si="14"/>
        <v/>
      </c>
      <c r="D514" s="94"/>
      <c r="E514" s="72"/>
      <c r="F514" s="72"/>
      <c r="G514" s="74"/>
      <c r="H514" s="74"/>
      <c r="I514" s="74"/>
      <c r="J514" s="61"/>
      <c r="K514" s="61"/>
      <c r="L514" s="61"/>
      <c r="M514" s="61"/>
      <c r="N514" s="61"/>
      <c r="O514" s="61"/>
      <c r="P514" s="61"/>
      <c r="Q514" s="61"/>
      <c r="R514" s="61"/>
      <c r="S514" s="61" t="str">
        <f>IF($C$32,[1]!obget([1]!obcall("",$C514,"get",[1]!obMake("","int",COLUMN()))),"")</f>
        <v/>
      </c>
      <c r="T514" s="50"/>
      <c r="U514" s="50"/>
      <c r="V514" s="50"/>
      <c r="W514" s="50"/>
      <c r="X514" s="50"/>
      <c r="AH514" s="36"/>
      <c r="AI514" s="36"/>
      <c r="IW514" s="50"/>
      <c r="IX514" s="50"/>
    </row>
    <row r="515" spans="1:258" x14ac:dyDescent="0.3">
      <c r="A515" s="50" t="str">
        <f t="shared" si="14"/>
        <v/>
      </c>
      <c r="D515" s="94"/>
      <c r="E515" s="72"/>
      <c r="F515" s="72"/>
      <c r="G515" s="74"/>
      <c r="H515" s="74"/>
      <c r="I515" s="74"/>
      <c r="J515" s="61"/>
      <c r="K515" s="61"/>
      <c r="L515" s="61"/>
      <c r="M515" s="61"/>
      <c r="N515" s="61"/>
      <c r="O515" s="61"/>
      <c r="P515" s="61"/>
      <c r="Q515" s="61"/>
      <c r="R515" s="61"/>
      <c r="S515" s="61" t="str">
        <f>IF($C$32,[1]!obget([1]!obcall("",$C515,"get",[1]!obMake("","int",COLUMN()))),"")</f>
        <v/>
      </c>
      <c r="T515" s="50"/>
      <c r="U515" s="50"/>
      <c r="V515" s="50"/>
      <c r="W515" s="50"/>
      <c r="X515" s="50"/>
      <c r="AH515" s="36"/>
      <c r="AI515" s="36"/>
      <c r="IW515" s="50"/>
      <c r="IX515" s="50"/>
    </row>
    <row r="516" spans="1:258" x14ac:dyDescent="0.3">
      <c r="A516" s="50" t="str">
        <f t="shared" si="14"/>
        <v/>
      </c>
      <c r="D516" s="94"/>
      <c r="E516" s="72"/>
      <c r="F516" s="72"/>
      <c r="G516" s="74"/>
      <c r="H516" s="74"/>
      <c r="I516" s="74"/>
      <c r="J516" s="61"/>
      <c r="K516" s="61"/>
      <c r="L516" s="61"/>
      <c r="M516" s="61"/>
      <c r="N516" s="61"/>
      <c r="O516" s="61"/>
      <c r="P516" s="61"/>
      <c r="Q516" s="61"/>
      <c r="R516" s="61"/>
      <c r="S516" s="61" t="str">
        <f>IF($C$32,[1]!obget([1]!obcall("",$C516,"get",[1]!obMake("","int",COLUMN()))),"")</f>
        <v/>
      </c>
      <c r="T516" s="50"/>
      <c r="U516" s="50"/>
      <c r="V516" s="50"/>
      <c r="W516" s="50"/>
      <c r="X516" s="50"/>
      <c r="AH516" s="36"/>
      <c r="AI516" s="36"/>
      <c r="IW516" s="50"/>
      <c r="IX516" s="50"/>
    </row>
    <row r="517" spans="1:258" x14ac:dyDescent="0.3">
      <c r="A517" s="50" t="str">
        <f t="shared" si="14"/>
        <v/>
      </c>
      <c r="D517" s="94"/>
      <c r="E517" s="72"/>
      <c r="F517" s="72"/>
      <c r="G517" s="74"/>
      <c r="H517" s="74"/>
      <c r="I517" s="74"/>
      <c r="J517" s="61"/>
      <c r="K517" s="61"/>
      <c r="L517" s="61"/>
      <c r="M517" s="61"/>
      <c r="N517" s="61"/>
      <c r="O517" s="61"/>
      <c r="P517" s="61"/>
      <c r="Q517" s="61"/>
      <c r="R517" s="61"/>
      <c r="S517" s="61" t="str">
        <f>IF($C$32,[1]!obget([1]!obcall("",$C517,"get",[1]!obMake("","int",COLUMN()))),"")</f>
        <v/>
      </c>
      <c r="T517" s="50"/>
      <c r="U517" s="50"/>
      <c r="V517" s="50"/>
      <c r="W517" s="50"/>
      <c r="X517" s="50"/>
      <c r="AH517" s="36"/>
      <c r="AI517" s="36"/>
      <c r="IW517" s="50"/>
      <c r="IX517" s="50"/>
    </row>
    <row r="518" spans="1:258" x14ac:dyDescent="0.3">
      <c r="A518" s="50" t="str">
        <f t="shared" si="14"/>
        <v/>
      </c>
      <c r="D518" s="94"/>
      <c r="E518" s="72"/>
      <c r="F518" s="72"/>
      <c r="G518" s="74"/>
      <c r="H518" s="74"/>
      <c r="I518" s="74"/>
      <c r="J518" s="61"/>
      <c r="K518" s="61"/>
      <c r="L518" s="61"/>
      <c r="M518" s="61"/>
      <c r="N518" s="61"/>
      <c r="O518" s="61"/>
      <c r="P518" s="61"/>
      <c r="Q518" s="61"/>
      <c r="R518" s="61"/>
      <c r="S518" s="61" t="str">
        <f>IF($C$32,[1]!obget([1]!obcall("",$C518,"get",[1]!obMake("","int",COLUMN()))),"")</f>
        <v/>
      </c>
      <c r="T518" s="50"/>
      <c r="U518" s="50"/>
      <c r="V518" s="50"/>
      <c r="W518" s="50"/>
      <c r="X518" s="50"/>
      <c r="AH518" s="36"/>
      <c r="AI518" s="36"/>
      <c r="IW518" s="50"/>
      <c r="IX518" s="50"/>
    </row>
    <row r="519" spans="1:258" x14ac:dyDescent="0.3">
      <c r="A519" s="50" t="str">
        <f t="shared" si="14"/>
        <v/>
      </c>
      <c r="D519" s="94"/>
      <c r="E519" s="72"/>
      <c r="F519" s="72"/>
      <c r="G519" s="74"/>
      <c r="H519" s="74"/>
      <c r="I519" s="74"/>
      <c r="J519" s="61"/>
      <c r="K519" s="61"/>
      <c r="L519" s="61"/>
      <c r="M519" s="61"/>
      <c r="N519" s="61"/>
      <c r="O519" s="61"/>
      <c r="P519" s="61"/>
      <c r="Q519" s="61"/>
      <c r="R519" s="61"/>
      <c r="S519" s="61" t="str">
        <f>IF($C$32,[1]!obget([1]!obcall("",$C519,"get",[1]!obMake("","int",COLUMN()))),"")</f>
        <v/>
      </c>
      <c r="T519" s="50"/>
      <c r="U519" s="50"/>
      <c r="V519" s="50"/>
      <c r="W519" s="50"/>
      <c r="X519" s="50"/>
      <c r="AH519" s="36"/>
      <c r="AI519" s="36"/>
      <c r="IW519" s="50"/>
      <c r="IX519" s="50"/>
    </row>
    <row r="520" spans="1:258" x14ac:dyDescent="0.3">
      <c r="A520" s="50" t="str">
        <f t="shared" si="14"/>
        <v/>
      </c>
      <c r="D520" s="94"/>
      <c r="E520" s="72"/>
      <c r="F520" s="72"/>
      <c r="G520" s="74"/>
      <c r="H520" s="74"/>
      <c r="I520" s="74"/>
      <c r="J520" s="61"/>
      <c r="K520" s="61"/>
      <c r="L520" s="61"/>
      <c r="M520" s="61"/>
      <c r="N520" s="61"/>
      <c r="O520" s="61"/>
      <c r="P520" s="61"/>
      <c r="Q520" s="61"/>
      <c r="R520" s="61"/>
      <c r="S520" s="61" t="str">
        <f>IF($C$32,[1]!obget([1]!obcall("",$C520,"get",[1]!obMake("","int",COLUMN()))),"")</f>
        <v/>
      </c>
      <c r="T520" s="50"/>
      <c r="U520" s="50"/>
      <c r="V520" s="50"/>
      <c r="W520" s="50"/>
      <c r="X520" s="50"/>
      <c r="AH520" s="36"/>
      <c r="AI520" s="36"/>
      <c r="IW520" s="50"/>
      <c r="IX520" s="50"/>
    </row>
    <row r="521" spans="1:258" x14ac:dyDescent="0.3">
      <c r="A521" s="50" t="str">
        <f t="shared" si="14"/>
        <v/>
      </c>
      <c r="D521" s="94"/>
      <c r="E521" s="72"/>
      <c r="F521" s="72"/>
      <c r="G521" s="74"/>
      <c r="H521" s="74"/>
      <c r="I521" s="74"/>
      <c r="J521" s="61"/>
      <c r="K521" s="61"/>
      <c r="L521" s="61"/>
      <c r="M521" s="61"/>
      <c r="N521" s="61"/>
      <c r="O521" s="61"/>
      <c r="P521" s="61"/>
      <c r="Q521" s="61"/>
      <c r="R521" s="61"/>
      <c r="S521" s="61" t="str">
        <f>IF($C$32,[1]!obget([1]!obcall("",$C521,"get",[1]!obMake("","int",COLUMN()))),"")</f>
        <v/>
      </c>
      <c r="T521" s="50"/>
      <c r="U521" s="50"/>
      <c r="V521" s="50"/>
      <c r="W521" s="50"/>
      <c r="X521" s="50"/>
      <c r="AH521" s="36"/>
      <c r="AI521" s="36"/>
      <c r="IW521" s="50"/>
      <c r="IX521" s="50"/>
    </row>
    <row r="522" spans="1:258" x14ac:dyDescent="0.3">
      <c r="A522" s="50" t="str">
        <f t="shared" si="14"/>
        <v/>
      </c>
      <c r="D522" s="94"/>
      <c r="E522" s="72"/>
      <c r="F522" s="72"/>
      <c r="G522" s="74"/>
      <c r="H522" s="74"/>
      <c r="I522" s="74"/>
      <c r="J522" s="61"/>
      <c r="K522" s="61"/>
      <c r="L522" s="61"/>
      <c r="M522" s="61"/>
      <c r="N522" s="61"/>
      <c r="O522" s="61"/>
      <c r="P522" s="61"/>
      <c r="Q522" s="61"/>
      <c r="R522" s="61"/>
      <c r="S522" s="61" t="str">
        <f>IF($C$32,[1]!obget([1]!obcall("",$C522,"get",[1]!obMake("","int",COLUMN()))),"")</f>
        <v/>
      </c>
      <c r="T522" s="50"/>
      <c r="U522" s="50"/>
      <c r="V522" s="50"/>
      <c r="W522" s="50"/>
      <c r="X522" s="50"/>
      <c r="AH522" s="36"/>
      <c r="AI522" s="36"/>
      <c r="IW522" s="50"/>
      <c r="IX522" s="50"/>
    </row>
    <row r="523" spans="1:258" x14ac:dyDescent="0.3">
      <c r="A523" s="50" t="str">
        <f t="shared" si="14"/>
        <v/>
      </c>
      <c r="D523" s="94"/>
      <c r="E523" s="72"/>
      <c r="F523" s="72"/>
      <c r="G523" s="74"/>
      <c r="H523" s="74"/>
      <c r="I523" s="74"/>
      <c r="J523" s="61"/>
      <c r="K523" s="61"/>
      <c r="L523" s="61"/>
      <c r="M523" s="61"/>
      <c r="N523" s="61"/>
      <c r="O523" s="61"/>
      <c r="P523" s="61"/>
      <c r="Q523" s="61"/>
      <c r="R523" s="61"/>
      <c r="S523" s="61" t="str">
        <f>IF($C$32,[1]!obget([1]!obcall("",$C523,"get",[1]!obMake("","int",COLUMN()))),"")</f>
        <v/>
      </c>
      <c r="T523" s="50"/>
      <c r="U523" s="50"/>
      <c r="V523" s="50"/>
      <c r="W523" s="50"/>
      <c r="X523" s="50"/>
      <c r="AH523" s="36"/>
      <c r="AI523" s="36"/>
      <c r="IW523" s="50"/>
      <c r="IX523" s="50"/>
    </row>
    <row r="524" spans="1:258" x14ac:dyDescent="0.3">
      <c r="A524" s="50" t="str">
        <f t="shared" si="14"/>
        <v/>
      </c>
      <c r="D524" s="94"/>
      <c r="E524" s="72"/>
      <c r="F524" s="72"/>
      <c r="G524" s="74"/>
      <c r="H524" s="74"/>
      <c r="I524" s="74"/>
      <c r="J524" s="61"/>
      <c r="K524" s="61"/>
      <c r="L524" s="61"/>
      <c r="M524" s="61"/>
      <c r="N524" s="61"/>
      <c r="O524" s="61"/>
      <c r="P524" s="61"/>
      <c r="Q524" s="61"/>
      <c r="R524" s="61"/>
      <c r="S524" s="61" t="str">
        <f>IF($C$32,[1]!obget([1]!obcall("",$C524,"get",[1]!obMake("","int",COLUMN()))),"")</f>
        <v/>
      </c>
      <c r="T524" s="50"/>
      <c r="U524" s="50"/>
      <c r="V524" s="50"/>
      <c r="W524" s="50"/>
      <c r="X524" s="50"/>
      <c r="AH524" s="36"/>
      <c r="AI524" s="36"/>
      <c r="IW524" s="50"/>
      <c r="IX524" s="50"/>
    </row>
    <row r="525" spans="1:258" x14ac:dyDescent="0.3">
      <c r="A525" s="50" t="str">
        <f t="shared" si="14"/>
        <v/>
      </c>
      <c r="D525" s="94"/>
      <c r="E525" s="72"/>
      <c r="F525" s="72"/>
      <c r="G525" s="74"/>
      <c r="H525" s="74"/>
      <c r="I525" s="74"/>
      <c r="J525" s="61"/>
      <c r="K525" s="61"/>
      <c r="L525" s="61"/>
      <c r="M525" s="61"/>
      <c r="N525" s="61"/>
      <c r="O525" s="61"/>
      <c r="P525" s="61"/>
      <c r="Q525" s="61"/>
      <c r="R525" s="61"/>
      <c r="S525" s="61" t="str">
        <f>IF($C$32,[1]!obget([1]!obcall("",$C525,"get",[1]!obMake("","int",COLUMN()))),"")</f>
        <v/>
      </c>
      <c r="T525" s="50"/>
      <c r="U525" s="50"/>
      <c r="V525" s="50"/>
      <c r="W525" s="50"/>
      <c r="X525" s="50"/>
      <c r="AH525" s="36"/>
      <c r="AI525" s="36"/>
      <c r="IW525" s="50"/>
      <c r="IX525" s="50"/>
    </row>
    <row r="526" spans="1:258" x14ac:dyDescent="0.3">
      <c r="A526" s="50" t="str">
        <f t="shared" si="14"/>
        <v/>
      </c>
      <c r="D526" s="94"/>
      <c r="E526" s="72"/>
      <c r="F526" s="72"/>
      <c r="G526" s="74"/>
      <c r="H526" s="74"/>
      <c r="I526" s="74"/>
      <c r="J526" s="61"/>
      <c r="K526" s="61"/>
      <c r="L526" s="61"/>
      <c r="M526" s="61"/>
      <c r="N526" s="61"/>
      <c r="O526" s="61"/>
      <c r="P526" s="61"/>
      <c r="Q526" s="61"/>
      <c r="R526" s="61"/>
      <c r="S526" s="61" t="str">
        <f>IF($C$32,[1]!obget([1]!obcall("",$C526,"get",[1]!obMake("","int",COLUMN()))),"")</f>
        <v/>
      </c>
      <c r="T526" s="50"/>
      <c r="U526" s="50"/>
      <c r="V526" s="50"/>
      <c r="W526" s="50"/>
      <c r="X526" s="50"/>
      <c r="AH526" s="36"/>
      <c r="AI526" s="36"/>
      <c r="IW526" s="50"/>
      <c r="IX526" s="50"/>
    </row>
    <row r="527" spans="1:258" x14ac:dyDescent="0.3">
      <c r="A527" s="50" t="str">
        <f t="shared" si="14"/>
        <v/>
      </c>
      <c r="D527" s="94"/>
      <c r="E527" s="72"/>
      <c r="F527" s="72"/>
      <c r="G527" s="74"/>
      <c r="H527" s="74"/>
      <c r="I527" s="74"/>
      <c r="J527" s="61"/>
      <c r="K527" s="61"/>
      <c r="L527" s="61"/>
      <c r="M527" s="61"/>
      <c r="N527" s="61"/>
      <c r="O527" s="61"/>
      <c r="P527" s="61"/>
      <c r="Q527" s="61"/>
      <c r="R527" s="61"/>
      <c r="S527" s="61" t="str">
        <f>IF($C$32,[1]!obget([1]!obcall("",$C527,"get",[1]!obMake("","int",COLUMN()))),"")</f>
        <v/>
      </c>
      <c r="T527" s="50"/>
      <c r="U527" s="50"/>
      <c r="V527" s="50"/>
      <c r="W527" s="50"/>
      <c r="X527" s="50"/>
      <c r="AH527" s="36"/>
      <c r="AI527" s="36"/>
      <c r="IW527" s="50"/>
      <c r="IX527" s="50"/>
    </row>
    <row r="528" spans="1:258" x14ac:dyDescent="0.3">
      <c r="A528" s="50" t="str">
        <f t="shared" si="14"/>
        <v/>
      </c>
      <c r="D528" s="94"/>
      <c r="E528" s="72"/>
      <c r="F528" s="72"/>
      <c r="G528" s="74"/>
      <c r="H528" s="74"/>
      <c r="I528" s="74"/>
      <c r="J528" s="61"/>
      <c r="K528" s="61"/>
      <c r="L528" s="61"/>
      <c r="M528" s="61"/>
      <c r="N528" s="61"/>
      <c r="O528" s="61"/>
      <c r="P528" s="61"/>
      <c r="Q528" s="61"/>
      <c r="R528" s="61"/>
      <c r="S528" s="61" t="str">
        <f>IF($C$32,[1]!obget([1]!obcall("",$C528,"get",[1]!obMake("","int",COLUMN()))),"")</f>
        <v/>
      </c>
      <c r="T528" s="50"/>
      <c r="U528" s="50"/>
      <c r="V528" s="50"/>
      <c r="W528" s="50"/>
      <c r="X528" s="50"/>
      <c r="AH528" s="36"/>
      <c r="AI528" s="36"/>
      <c r="IW528" s="50"/>
      <c r="IX528" s="50"/>
    </row>
    <row r="529" spans="1:258" x14ac:dyDescent="0.3">
      <c r="A529" s="50" t="str">
        <f t="shared" si="14"/>
        <v/>
      </c>
      <c r="D529" s="94"/>
      <c r="E529" s="72"/>
      <c r="F529" s="72"/>
      <c r="G529" s="74"/>
      <c r="H529" s="74"/>
      <c r="I529" s="74"/>
      <c r="J529" s="61"/>
      <c r="K529" s="61"/>
      <c r="L529" s="61"/>
      <c r="M529" s="61"/>
      <c r="N529" s="61"/>
      <c r="O529" s="61"/>
      <c r="P529" s="61"/>
      <c r="Q529" s="61"/>
      <c r="R529" s="61"/>
      <c r="S529" s="61" t="str">
        <f>IF($C$32,[1]!obget([1]!obcall("",$C529,"get",[1]!obMake("","int",COLUMN()))),"")</f>
        <v/>
      </c>
      <c r="T529" s="50"/>
      <c r="U529" s="50"/>
      <c r="V529" s="50"/>
      <c r="W529" s="50"/>
      <c r="X529" s="50"/>
      <c r="AH529" s="36"/>
      <c r="AI529" s="36"/>
      <c r="IW529" s="50"/>
      <c r="IX529" s="50"/>
    </row>
    <row r="530" spans="1:258" x14ac:dyDescent="0.3">
      <c r="A530" s="50" t="str">
        <f t="shared" si="14"/>
        <v/>
      </c>
      <c r="D530" s="94"/>
      <c r="E530" s="72"/>
      <c r="F530" s="72"/>
      <c r="G530" s="74"/>
      <c r="H530" s="74"/>
      <c r="I530" s="74"/>
      <c r="J530" s="61"/>
      <c r="K530" s="61"/>
      <c r="L530" s="61"/>
      <c r="M530" s="61"/>
      <c r="N530" s="61"/>
      <c r="O530" s="61"/>
      <c r="P530" s="61"/>
      <c r="Q530" s="61"/>
      <c r="R530" s="61"/>
      <c r="S530" s="61" t="str">
        <f>IF($C$32,[1]!obget([1]!obcall("",$C530,"get",[1]!obMake("","int",COLUMN()))),"")</f>
        <v/>
      </c>
      <c r="T530" s="50"/>
      <c r="U530" s="50"/>
      <c r="V530" s="50"/>
      <c r="W530" s="50"/>
      <c r="X530" s="50"/>
      <c r="AH530" s="36"/>
      <c r="AI530" s="36"/>
      <c r="IW530" s="50"/>
      <c r="IX530" s="50"/>
    </row>
    <row r="531" spans="1:258" x14ac:dyDescent="0.3">
      <c r="A531" s="50" t="str">
        <f t="shared" si="14"/>
        <v/>
      </c>
      <c r="D531" s="94"/>
      <c r="E531" s="72"/>
      <c r="F531" s="72"/>
      <c r="G531" s="74"/>
      <c r="H531" s="74"/>
      <c r="I531" s="74"/>
      <c r="J531" s="61"/>
      <c r="K531" s="61"/>
      <c r="L531" s="61"/>
      <c r="M531" s="61"/>
      <c r="N531" s="61"/>
      <c r="O531" s="61"/>
      <c r="P531" s="61"/>
      <c r="Q531" s="61"/>
      <c r="R531" s="61"/>
      <c r="S531" s="61" t="str">
        <f>IF($C$32,[1]!obget([1]!obcall("",$C531,"get",[1]!obMake("","int",COLUMN()))),"")</f>
        <v/>
      </c>
      <c r="T531" s="50"/>
      <c r="U531" s="50"/>
      <c r="V531" s="50"/>
      <c r="W531" s="50"/>
      <c r="X531" s="50"/>
      <c r="AH531" s="36"/>
      <c r="AI531" s="36"/>
      <c r="IW531" s="50"/>
      <c r="IX531" s="50"/>
    </row>
    <row r="532" spans="1:258" x14ac:dyDescent="0.3">
      <c r="A532" s="50" t="str">
        <f t="shared" si="14"/>
        <v/>
      </c>
      <c r="D532" s="94"/>
      <c r="E532" s="72"/>
      <c r="F532" s="72"/>
      <c r="G532" s="74"/>
      <c r="H532" s="74"/>
      <c r="I532" s="74"/>
      <c r="J532" s="61"/>
      <c r="K532" s="61"/>
      <c r="L532" s="61"/>
      <c r="M532" s="61"/>
      <c r="N532" s="61"/>
      <c r="O532" s="61"/>
      <c r="P532" s="61"/>
      <c r="Q532" s="61"/>
      <c r="R532" s="61"/>
      <c r="S532" s="61" t="str">
        <f>IF($C$32,[1]!obget([1]!obcall("",$C532,"get",[1]!obMake("","int",COLUMN()))),"")</f>
        <v/>
      </c>
      <c r="T532" s="50"/>
      <c r="U532" s="50"/>
      <c r="V532" s="50"/>
      <c r="W532" s="50"/>
      <c r="X532" s="50"/>
      <c r="AH532" s="36"/>
      <c r="AI532" s="36"/>
      <c r="IW532" s="50"/>
      <c r="IX532" s="50"/>
    </row>
    <row r="533" spans="1:258" x14ac:dyDescent="0.3">
      <c r="A533" s="50" t="str">
        <f t="shared" si="14"/>
        <v/>
      </c>
      <c r="D533" s="94"/>
      <c r="E533" s="72"/>
      <c r="F533" s="72"/>
      <c r="G533" s="74"/>
      <c r="H533" s="74"/>
      <c r="I533" s="74"/>
      <c r="J533" s="61"/>
      <c r="K533" s="61"/>
      <c r="L533" s="61"/>
      <c r="M533" s="61"/>
      <c r="N533" s="61"/>
      <c r="O533" s="61"/>
      <c r="P533" s="61"/>
      <c r="Q533" s="61"/>
      <c r="R533" s="61"/>
      <c r="S533" s="61" t="str">
        <f>IF($C$32,[1]!obget([1]!obcall("",$C533,"get",[1]!obMake("","int",COLUMN()))),"")</f>
        <v/>
      </c>
      <c r="T533" s="50"/>
      <c r="U533" s="50"/>
      <c r="V533" s="50"/>
      <c r="W533" s="50"/>
      <c r="X533" s="50"/>
      <c r="AH533" s="36"/>
      <c r="AI533" s="36"/>
      <c r="IW533" s="50"/>
      <c r="IX533" s="50"/>
    </row>
    <row r="534" spans="1:258" x14ac:dyDescent="0.3">
      <c r="A534" s="50" t="str">
        <f t="shared" si="14"/>
        <v/>
      </c>
      <c r="D534" s="94"/>
      <c r="E534" s="72"/>
      <c r="F534" s="72"/>
      <c r="G534" s="74"/>
      <c r="H534" s="74"/>
      <c r="I534" s="74"/>
      <c r="J534" s="61"/>
      <c r="K534" s="61"/>
      <c r="L534" s="61"/>
      <c r="M534" s="61"/>
      <c r="N534" s="61"/>
      <c r="O534" s="61"/>
      <c r="P534" s="61"/>
      <c r="Q534" s="61"/>
      <c r="R534" s="61"/>
      <c r="S534" s="61" t="str">
        <f>IF($C$32,[1]!obget([1]!obcall("",$C534,"get",[1]!obMake("","int",COLUMN()))),"")</f>
        <v/>
      </c>
      <c r="T534" s="50"/>
      <c r="U534" s="50"/>
      <c r="V534" s="50"/>
      <c r="W534" s="50"/>
      <c r="X534" s="50"/>
      <c r="AH534" s="36"/>
      <c r="AI534" s="36"/>
      <c r="IW534" s="50"/>
      <c r="IX534" s="50"/>
    </row>
    <row r="535" spans="1:258" x14ac:dyDescent="0.3">
      <c r="A535" s="50" t="str">
        <f t="shared" si="14"/>
        <v/>
      </c>
      <c r="D535" s="94"/>
      <c r="E535" s="72"/>
      <c r="F535" s="72"/>
      <c r="G535" s="74"/>
      <c r="H535" s="74"/>
      <c r="I535" s="74"/>
      <c r="J535" s="61"/>
      <c r="K535" s="61"/>
      <c r="L535" s="61"/>
      <c r="M535" s="61"/>
      <c r="N535" s="61"/>
      <c r="O535" s="61"/>
      <c r="P535" s="61"/>
      <c r="Q535" s="61"/>
      <c r="R535" s="61"/>
      <c r="S535" s="61" t="str">
        <f>IF($C$32,[1]!obget([1]!obcall("",$C535,"get",[1]!obMake("","int",COLUMN()))),"")</f>
        <v/>
      </c>
      <c r="T535" s="50"/>
      <c r="U535" s="50"/>
      <c r="V535" s="50"/>
      <c r="W535" s="50"/>
      <c r="X535" s="50"/>
      <c r="AH535" s="36"/>
      <c r="AI535" s="36"/>
      <c r="IW535" s="50"/>
      <c r="IX535" s="50"/>
    </row>
    <row r="536" spans="1:258" x14ac:dyDescent="0.3">
      <c r="A536" s="50" t="str">
        <f t="shared" si="14"/>
        <v/>
      </c>
      <c r="D536" s="94"/>
      <c r="E536" s="72"/>
      <c r="F536" s="72"/>
      <c r="G536" s="74"/>
      <c r="H536" s="74"/>
      <c r="I536" s="74"/>
      <c r="J536" s="61"/>
      <c r="K536" s="61"/>
      <c r="L536" s="61"/>
      <c r="M536" s="61"/>
      <c r="N536" s="61"/>
      <c r="O536" s="61"/>
      <c r="P536" s="61"/>
      <c r="Q536" s="61"/>
      <c r="R536" s="61"/>
      <c r="S536" s="61" t="str">
        <f>IF($C$32,[1]!obget([1]!obcall("",$C536,"get",[1]!obMake("","int",COLUMN()))),"")</f>
        <v/>
      </c>
      <c r="T536" s="50"/>
      <c r="U536" s="50"/>
      <c r="V536" s="50"/>
      <c r="W536" s="50"/>
      <c r="X536" s="50"/>
      <c r="AH536" s="36"/>
      <c r="AI536" s="36"/>
      <c r="IW536" s="50"/>
      <c r="IX536" s="50"/>
    </row>
    <row r="537" spans="1:258" x14ac:dyDescent="0.3">
      <c r="A537" s="50" t="str">
        <f t="shared" si="14"/>
        <v/>
      </c>
      <c r="D537" s="94"/>
      <c r="E537" s="72"/>
      <c r="F537" s="72"/>
      <c r="G537" s="74"/>
      <c r="H537" s="74"/>
      <c r="I537" s="74"/>
      <c r="J537" s="61"/>
      <c r="K537" s="61"/>
      <c r="L537" s="61"/>
      <c r="M537" s="61"/>
      <c r="N537" s="61"/>
      <c r="O537" s="61"/>
      <c r="P537" s="61"/>
      <c r="Q537" s="61"/>
      <c r="R537" s="61"/>
      <c r="S537" s="61" t="str">
        <f>IF($C$32,[1]!obget([1]!obcall("",$C537,"get",[1]!obMake("","int",COLUMN()))),"")</f>
        <v/>
      </c>
      <c r="T537" s="50"/>
      <c r="U537" s="50"/>
      <c r="V537" s="50"/>
      <c r="W537" s="50"/>
      <c r="X537" s="50"/>
      <c r="AH537" s="36"/>
      <c r="AI537" s="36"/>
      <c r="IW537" s="50"/>
      <c r="IX537" s="50"/>
    </row>
    <row r="538" spans="1:258" x14ac:dyDescent="0.3">
      <c r="A538" s="50" t="str">
        <f t="shared" si="14"/>
        <v/>
      </c>
      <c r="D538" s="94"/>
      <c r="E538" s="72"/>
      <c r="F538" s="72"/>
      <c r="G538" s="74"/>
      <c r="H538" s="74"/>
      <c r="I538" s="74"/>
      <c r="J538" s="61"/>
      <c r="K538" s="61"/>
      <c r="L538" s="61"/>
      <c r="M538" s="61"/>
      <c r="N538" s="61"/>
      <c r="O538" s="61"/>
      <c r="P538" s="61"/>
      <c r="Q538" s="61"/>
      <c r="R538" s="61"/>
      <c r="S538" s="61" t="str">
        <f>IF($C$32,[1]!obget([1]!obcall("",$C538,"get",[1]!obMake("","int",COLUMN()))),"")</f>
        <v/>
      </c>
      <c r="T538" s="50"/>
      <c r="U538" s="50"/>
      <c r="V538" s="50"/>
      <c r="W538" s="50"/>
      <c r="X538" s="50"/>
      <c r="AH538" s="36"/>
      <c r="AI538" s="36"/>
      <c r="IW538" s="50"/>
      <c r="IX538" s="50"/>
    </row>
    <row r="539" spans="1:258" x14ac:dyDescent="0.3">
      <c r="A539" s="50" t="str">
        <f t="shared" si="14"/>
        <v/>
      </c>
      <c r="D539" s="94"/>
      <c r="E539" s="72"/>
      <c r="F539" s="72"/>
      <c r="G539" s="74"/>
      <c r="H539" s="74"/>
      <c r="I539" s="74"/>
      <c r="J539" s="61"/>
      <c r="K539" s="61"/>
      <c r="L539" s="61"/>
      <c r="M539" s="61"/>
      <c r="N539" s="61"/>
      <c r="O539" s="61"/>
      <c r="P539" s="61"/>
      <c r="Q539" s="61"/>
      <c r="R539" s="61"/>
      <c r="S539" s="61" t="str">
        <f>IF($C$32,[1]!obget([1]!obcall("",$C539,"get",[1]!obMake("","int",COLUMN()))),"")</f>
        <v/>
      </c>
      <c r="T539" s="50"/>
      <c r="U539" s="50"/>
      <c r="V539" s="50"/>
      <c r="W539" s="50"/>
      <c r="X539" s="50"/>
      <c r="AH539" s="36"/>
      <c r="AI539" s="36"/>
      <c r="IW539" s="50"/>
      <c r="IX539" s="50"/>
    </row>
    <row r="540" spans="1:258" x14ac:dyDescent="0.3">
      <c r="A540" s="50" t="str">
        <f t="shared" si="14"/>
        <v/>
      </c>
      <c r="D540" s="94"/>
      <c r="E540" s="72"/>
      <c r="F540" s="72"/>
      <c r="G540" s="74"/>
      <c r="H540" s="74"/>
      <c r="I540" s="74"/>
      <c r="J540" s="61"/>
      <c r="K540" s="61"/>
      <c r="L540" s="61"/>
      <c r="M540" s="61"/>
      <c r="N540" s="61"/>
      <c r="O540" s="61"/>
      <c r="P540" s="61"/>
      <c r="Q540" s="61"/>
      <c r="R540" s="61"/>
      <c r="S540" s="61" t="str">
        <f>IF($C$32,[1]!obget([1]!obcall("",$C540,"get",[1]!obMake("","int",COLUMN()))),"")</f>
        <v/>
      </c>
      <c r="T540" s="50"/>
      <c r="U540" s="50"/>
      <c r="V540" s="50"/>
      <c r="W540" s="50"/>
      <c r="X540" s="50"/>
      <c r="AH540" s="36"/>
      <c r="AI540" s="36"/>
      <c r="IW540" s="50"/>
      <c r="IX540" s="50"/>
    </row>
    <row r="541" spans="1:258" x14ac:dyDescent="0.3">
      <c r="A541" s="50" t="str">
        <f t="shared" si="14"/>
        <v/>
      </c>
      <c r="D541" s="94"/>
      <c r="E541" s="72"/>
      <c r="F541" s="72"/>
      <c r="G541" s="74"/>
      <c r="H541" s="74"/>
      <c r="I541" s="74"/>
      <c r="J541" s="61"/>
      <c r="K541" s="61"/>
      <c r="L541" s="61"/>
      <c r="M541" s="61"/>
      <c r="N541" s="61"/>
      <c r="O541" s="61"/>
      <c r="P541" s="61"/>
      <c r="Q541" s="61"/>
      <c r="R541" s="61"/>
      <c r="S541" s="61" t="str">
        <f>IF($C$32,[1]!obget([1]!obcall("",$C541,"get",[1]!obMake("","int",COLUMN()))),"")</f>
        <v/>
      </c>
      <c r="T541" s="50"/>
      <c r="U541" s="50"/>
      <c r="V541" s="50"/>
      <c r="W541" s="50"/>
      <c r="X541" s="50"/>
      <c r="AH541" s="36"/>
      <c r="AI541" s="36"/>
      <c r="IW541" s="50"/>
      <c r="IX541" s="50"/>
    </row>
    <row r="542" spans="1:258" x14ac:dyDescent="0.3">
      <c r="A542" s="50" t="str">
        <f t="shared" si="14"/>
        <v/>
      </c>
      <c r="D542" s="94"/>
      <c r="E542" s="72"/>
      <c r="F542" s="72"/>
      <c r="G542" s="74"/>
      <c r="H542" s="74"/>
      <c r="I542" s="74"/>
      <c r="J542" s="61"/>
      <c r="K542" s="61"/>
      <c r="L542" s="61"/>
      <c r="M542" s="61"/>
      <c r="N542" s="61"/>
      <c r="O542" s="61"/>
      <c r="P542" s="61"/>
      <c r="Q542" s="61"/>
      <c r="R542" s="61"/>
      <c r="S542" s="61" t="str">
        <f>IF($C$32,[1]!obget([1]!obcall("",$C542,"get",[1]!obMake("","int",COLUMN()))),"")</f>
        <v/>
      </c>
      <c r="T542" s="50"/>
      <c r="U542" s="50"/>
      <c r="V542" s="50"/>
      <c r="W542" s="50"/>
      <c r="X542" s="50"/>
      <c r="AH542" s="36"/>
      <c r="AI542" s="36"/>
      <c r="IW542" s="50"/>
      <c r="IX542" s="50"/>
    </row>
    <row r="543" spans="1:258" x14ac:dyDescent="0.3">
      <c r="A543" s="50" t="str">
        <f t="shared" si="14"/>
        <v/>
      </c>
      <c r="D543" s="94"/>
      <c r="E543" s="72"/>
      <c r="F543" s="72"/>
      <c r="G543" s="74"/>
      <c r="H543" s="74"/>
      <c r="I543" s="74"/>
      <c r="J543" s="61"/>
      <c r="K543" s="61"/>
      <c r="L543" s="61"/>
      <c r="M543" s="61"/>
      <c r="N543" s="61"/>
      <c r="O543" s="61"/>
      <c r="P543" s="61"/>
      <c r="Q543" s="61"/>
      <c r="R543" s="61"/>
      <c r="S543" s="61" t="str">
        <f>IF($C$32,[1]!obget([1]!obcall("",$C543,"get",[1]!obMake("","int",COLUMN()))),"")</f>
        <v/>
      </c>
      <c r="T543" s="50"/>
      <c r="U543" s="50"/>
      <c r="V543" s="50"/>
      <c r="W543" s="50"/>
      <c r="X543" s="50"/>
      <c r="AH543" s="36"/>
      <c r="AI543" s="36"/>
      <c r="IW543" s="50"/>
      <c r="IX543" s="50"/>
    </row>
    <row r="544" spans="1:258" x14ac:dyDescent="0.3">
      <c r="A544" s="50" t="str">
        <f t="shared" si="14"/>
        <v/>
      </c>
      <c r="D544" s="94"/>
      <c r="E544" s="72"/>
      <c r="F544" s="72"/>
      <c r="G544" s="74"/>
      <c r="H544" s="74"/>
      <c r="I544" s="74"/>
      <c r="J544" s="61"/>
      <c r="K544" s="61"/>
      <c r="L544" s="61"/>
      <c r="M544" s="61"/>
      <c r="N544" s="61"/>
      <c r="O544" s="61"/>
      <c r="P544" s="61"/>
      <c r="Q544" s="61"/>
      <c r="R544" s="61"/>
      <c r="S544" s="61" t="str">
        <f>IF($C$32,[1]!obget([1]!obcall("",$C544,"get",[1]!obMake("","int",COLUMN()))),"")</f>
        <v/>
      </c>
      <c r="T544" s="50"/>
      <c r="U544" s="50"/>
      <c r="V544" s="50"/>
      <c r="W544" s="50"/>
      <c r="X544" s="50"/>
      <c r="AH544" s="36"/>
      <c r="AI544" s="36"/>
      <c r="IW544" s="50"/>
      <c r="IX544" s="50"/>
    </row>
    <row r="545" spans="1:258" x14ac:dyDescent="0.3">
      <c r="A545" s="50" t="str">
        <f t="shared" si="14"/>
        <v/>
      </c>
      <c r="D545" s="94"/>
      <c r="E545" s="72"/>
      <c r="F545" s="72"/>
      <c r="G545" s="74"/>
      <c r="H545" s="74"/>
      <c r="I545" s="74"/>
      <c r="J545" s="61"/>
      <c r="K545" s="61"/>
      <c r="L545" s="61"/>
      <c r="M545" s="61"/>
      <c r="N545" s="61"/>
      <c r="O545" s="61"/>
      <c r="P545" s="61"/>
      <c r="Q545" s="61"/>
      <c r="R545" s="61"/>
      <c r="S545" s="61" t="str">
        <f>IF($C$32,[1]!obget([1]!obcall("",$C545,"get",[1]!obMake("","int",COLUMN()))),"")</f>
        <v/>
      </c>
      <c r="T545" s="50"/>
      <c r="U545" s="50"/>
      <c r="V545" s="50"/>
      <c r="W545" s="50"/>
      <c r="X545" s="50"/>
      <c r="AH545" s="36"/>
      <c r="AI545" s="36"/>
      <c r="IW545" s="50"/>
      <c r="IX545" s="50"/>
    </row>
    <row r="546" spans="1:258" x14ac:dyDescent="0.3">
      <c r="A546" s="50" t="str">
        <f t="shared" si="14"/>
        <v/>
      </c>
      <c r="D546" s="94"/>
      <c r="E546" s="72"/>
      <c r="F546" s="72"/>
      <c r="G546" s="74"/>
      <c r="H546" s="74"/>
      <c r="I546" s="74"/>
      <c r="J546" s="61"/>
      <c r="K546" s="61"/>
      <c r="L546" s="61"/>
      <c r="M546" s="61"/>
      <c r="N546" s="61"/>
      <c r="O546" s="61"/>
      <c r="P546" s="61"/>
      <c r="Q546" s="61"/>
      <c r="R546" s="61"/>
      <c r="S546" s="61" t="str">
        <f>IF($C$32,[1]!obget([1]!obcall("",$C546,"get",[1]!obMake("","int",COLUMN()))),"")</f>
        <v/>
      </c>
      <c r="T546" s="50"/>
      <c r="U546" s="50"/>
      <c r="V546" s="50"/>
      <c r="W546" s="50"/>
      <c r="X546" s="50"/>
      <c r="AH546" s="36"/>
      <c r="AI546" s="36"/>
      <c r="IW546" s="50"/>
      <c r="IX546" s="50"/>
    </row>
    <row r="547" spans="1:258" x14ac:dyDescent="0.3">
      <c r="A547" s="50" t="str">
        <f t="shared" si="14"/>
        <v/>
      </c>
      <c r="D547" s="94"/>
      <c r="E547" s="72"/>
      <c r="F547" s="72"/>
      <c r="G547" s="74"/>
      <c r="H547" s="74"/>
      <c r="I547" s="74"/>
      <c r="J547" s="61"/>
      <c r="K547" s="61"/>
      <c r="L547" s="61"/>
      <c r="M547" s="61"/>
      <c r="N547" s="61"/>
      <c r="O547" s="61"/>
      <c r="P547" s="61"/>
      <c r="Q547" s="61"/>
      <c r="R547" s="61"/>
      <c r="S547" s="61" t="str">
        <f>IF($C$32,[1]!obget([1]!obcall("",$C547,"get",[1]!obMake("","int",COLUMN()))),"")</f>
        <v/>
      </c>
      <c r="T547" s="50"/>
      <c r="U547" s="50"/>
      <c r="V547" s="50"/>
      <c r="W547" s="50"/>
      <c r="X547" s="50"/>
      <c r="AH547" s="36"/>
      <c r="AI547" s="36"/>
      <c r="IW547" s="50"/>
      <c r="IX547" s="50"/>
    </row>
    <row r="548" spans="1:258" x14ac:dyDescent="0.3">
      <c r="A548" s="50" t="str">
        <f t="shared" si="14"/>
        <v/>
      </c>
      <c r="D548" s="94"/>
      <c r="E548" s="72"/>
      <c r="F548" s="72"/>
      <c r="G548" s="74"/>
      <c r="H548" s="74"/>
      <c r="I548" s="74"/>
      <c r="J548" s="61"/>
      <c r="K548" s="61"/>
      <c r="L548" s="61"/>
      <c r="M548" s="61"/>
      <c r="N548" s="61"/>
      <c r="O548" s="61"/>
      <c r="P548" s="61"/>
      <c r="Q548" s="61"/>
      <c r="R548" s="61"/>
      <c r="S548" s="61" t="str">
        <f>IF($C$32,[1]!obget([1]!obcall("",$C548,"get",[1]!obMake("","int",COLUMN()))),"")</f>
        <v/>
      </c>
      <c r="T548" s="50"/>
      <c r="U548" s="50"/>
      <c r="V548" s="50"/>
      <c r="W548" s="50"/>
      <c r="X548" s="50"/>
      <c r="AH548" s="36"/>
      <c r="AI548" s="36"/>
      <c r="IW548" s="50"/>
      <c r="IX548" s="50"/>
    </row>
    <row r="549" spans="1:258" x14ac:dyDescent="0.3">
      <c r="A549" s="50" t="str">
        <f t="shared" si="14"/>
        <v/>
      </c>
      <c r="D549" s="94"/>
      <c r="E549" s="72"/>
      <c r="F549" s="72"/>
      <c r="G549" s="74"/>
      <c r="H549" s="74"/>
      <c r="I549" s="74"/>
      <c r="J549" s="61"/>
      <c r="K549" s="61"/>
      <c r="L549" s="61"/>
      <c r="M549" s="61"/>
      <c r="N549" s="61"/>
      <c r="O549" s="61"/>
      <c r="P549" s="61"/>
      <c r="Q549" s="61"/>
      <c r="R549" s="61"/>
      <c r="S549" s="61" t="str">
        <f>IF($C$32,[1]!obget([1]!obcall("",$C549,"get",[1]!obMake("","int",COLUMN()))),"")</f>
        <v/>
      </c>
      <c r="T549" s="50"/>
      <c r="U549" s="50"/>
      <c r="V549" s="50"/>
      <c r="W549" s="50"/>
      <c r="X549" s="50"/>
      <c r="AH549" s="36"/>
      <c r="AI549" s="36"/>
      <c r="IW549" s="50"/>
      <c r="IX549" s="50"/>
    </row>
    <row r="550" spans="1:258" x14ac:dyDescent="0.3">
      <c r="A550" s="50" t="str">
        <f t="shared" si="14"/>
        <v/>
      </c>
      <c r="D550" s="94"/>
      <c r="E550" s="72"/>
      <c r="F550" s="72"/>
      <c r="G550" s="74"/>
      <c r="H550" s="74"/>
      <c r="I550" s="74"/>
      <c r="J550" s="61"/>
      <c r="K550" s="61"/>
      <c r="L550" s="61"/>
      <c r="M550" s="61"/>
      <c r="N550" s="61"/>
      <c r="O550" s="61"/>
      <c r="P550" s="61"/>
      <c r="Q550" s="61"/>
      <c r="R550" s="61"/>
      <c r="S550" s="61" t="str">
        <f>IF($C$32,[1]!obget([1]!obcall("",$C550,"get",[1]!obMake("","int",COLUMN()))),"")</f>
        <v/>
      </c>
      <c r="T550" s="50"/>
      <c r="U550" s="50"/>
      <c r="V550" s="50"/>
      <c r="W550" s="50"/>
      <c r="X550" s="50"/>
      <c r="AH550" s="36"/>
      <c r="AI550" s="36"/>
      <c r="IW550" s="50"/>
      <c r="IX550" s="50"/>
    </row>
    <row r="551" spans="1:258" x14ac:dyDescent="0.3">
      <c r="A551" s="50" t="str">
        <f t="shared" ref="A551:A582" si="15">IF(OR($C$32,$C$30,$C$31),IF(MOD((ROW(A551)-ROW($A$38))*$E$28,$F$28/5)&lt;0.0001,(ROW(A551)-ROW($A$38))*$E$28,""),"")</f>
        <v/>
      </c>
      <c r="D551" s="94"/>
      <c r="E551" s="72"/>
      <c r="F551" s="72"/>
      <c r="G551" s="74"/>
      <c r="H551" s="74"/>
      <c r="I551" s="74"/>
      <c r="J551" s="61"/>
      <c r="K551" s="61"/>
      <c r="L551" s="61"/>
      <c r="M551" s="61"/>
      <c r="N551" s="61"/>
      <c r="O551" s="61"/>
      <c r="P551" s="61"/>
      <c r="Q551" s="61"/>
      <c r="R551" s="61"/>
      <c r="S551" s="61" t="str">
        <f>IF($C$32,[1]!obget([1]!obcall("",$C551,"get",[1]!obMake("","int",COLUMN()))),"")</f>
        <v/>
      </c>
      <c r="T551" s="50"/>
      <c r="U551" s="50"/>
      <c r="V551" s="50"/>
      <c r="W551" s="50"/>
      <c r="X551" s="50"/>
      <c r="AH551" s="36"/>
      <c r="AI551" s="36"/>
      <c r="IW551" s="50"/>
      <c r="IX551" s="50"/>
    </row>
    <row r="552" spans="1:258" x14ac:dyDescent="0.3">
      <c r="A552" s="50" t="str">
        <f t="shared" si="15"/>
        <v/>
      </c>
      <c r="D552" s="94"/>
      <c r="E552" s="72"/>
      <c r="F552" s="72"/>
      <c r="G552" s="74"/>
      <c r="H552" s="74"/>
      <c r="I552" s="74"/>
      <c r="J552" s="61"/>
      <c r="K552" s="61"/>
      <c r="L552" s="61"/>
      <c r="M552" s="61"/>
      <c r="N552" s="61"/>
      <c r="O552" s="61"/>
      <c r="P552" s="61"/>
      <c r="Q552" s="61"/>
      <c r="R552" s="61"/>
      <c r="S552" s="61" t="str">
        <f>IF($C$32,[1]!obget([1]!obcall("",$C552,"get",[1]!obMake("","int",COLUMN()))),"")</f>
        <v/>
      </c>
      <c r="T552" s="50"/>
      <c r="U552" s="50"/>
      <c r="V552" s="50"/>
      <c r="W552" s="50"/>
      <c r="X552" s="50"/>
      <c r="AH552" s="36"/>
      <c r="AI552" s="36"/>
      <c r="IW552" s="50"/>
      <c r="IX552" s="50"/>
    </row>
    <row r="553" spans="1:258" x14ac:dyDescent="0.3">
      <c r="A553" s="50" t="str">
        <f t="shared" si="15"/>
        <v/>
      </c>
      <c r="D553" s="94"/>
      <c r="E553" s="72"/>
      <c r="F553" s="72"/>
      <c r="G553" s="74"/>
      <c r="H553" s="74"/>
      <c r="I553" s="74"/>
      <c r="J553" s="61"/>
      <c r="K553" s="61"/>
      <c r="L553" s="61"/>
      <c r="M553" s="61"/>
      <c r="N553" s="61"/>
      <c r="O553" s="61"/>
      <c r="P553" s="61"/>
      <c r="Q553" s="61"/>
      <c r="R553" s="61"/>
      <c r="S553" s="61" t="str">
        <f>IF($C$32,[1]!obget([1]!obcall("",$C553,"get",[1]!obMake("","int",COLUMN()))),"")</f>
        <v/>
      </c>
      <c r="T553" s="50"/>
      <c r="U553" s="50"/>
      <c r="V553" s="50"/>
      <c r="W553" s="50"/>
      <c r="X553" s="50"/>
      <c r="AH553" s="36"/>
      <c r="AI553" s="36"/>
      <c r="IW553" s="50"/>
      <c r="IX553" s="50"/>
    </row>
    <row r="554" spans="1:258" x14ac:dyDescent="0.3">
      <c r="A554" s="50" t="str">
        <f t="shared" si="15"/>
        <v/>
      </c>
      <c r="D554" s="94"/>
      <c r="E554" s="72"/>
      <c r="F554" s="72"/>
      <c r="G554" s="74"/>
      <c r="H554" s="74"/>
      <c r="I554" s="74"/>
      <c r="J554" s="61"/>
      <c r="K554" s="61"/>
      <c r="L554" s="61"/>
      <c r="M554" s="61"/>
      <c r="N554" s="61"/>
      <c r="O554" s="61"/>
      <c r="P554" s="61"/>
      <c r="Q554" s="61"/>
      <c r="R554" s="61"/>
      <c r="S554" s="61" t="str">
        <f>IF($C$32,[1]!obget([1]!obcall("",$C554,"get",[1]!obMake("","int",COLUMN()))),"")</f>
        <v/>
      </c>
      <c r="T554" s="50"/>
      <c r="U554" s="50"/>
      <c r="V554" s="50"/>
      <c r="W554" s="50"/>
      <c r="X554" s="50"/>
      <c r="AH554" s="36"/>
      <c r="AI554" s="36"/>
      <c r="IW554" s="50"/>
      <c r="IX554" s="50"/>
    </row>
    <row r="555" spans="1:258" x14ac:dyDescent="0.3">
      <c r="A555" s="50" t="str">
        <f t="shared" si="15"/>
        <v/>
      </c>
      <c r="D555" s="94"/>
      <c r="E555" s="72"/>
      <c r="F555" s="72"/>
      <c r="G555" s="74"/>
      <c r="H555" s="74"/>
      <c r="I555" s="74"/>
      <c r="J555" s="61"/>
      <c r="K555" s="61"/>
      <c r="L555" s="61"/>
      <c r="M555" s="61"/>
      <c r="N555" s="61"/>
      <c r="O555" s="61"/>
      <c r="P555" s="61"/>
      <c r="Q555" s="61"/>
      <c r="R555" s="61"/>
      <c r="S555" s="61" t="str">
        <f>IF($C$32,[1]!obget([1]!obcall("",$C555,"get",[1]!obMake("","int",COLUMN()))),"")</f>
        <v/>
      </c>
      <c r="T555" s="50"/>
      <c r="U555" s="50"/>
      <c r="V555" s="50"/>
      <c r="W555" s="50"/>
      <c r="X555" s="50"/>
      <c r="AH555" s="36"/>
      <c r="AI555" s="36"/>
      <c r="IW555" s="50"/>
      <c r="IX555" s="50"/>
    </row>
    <row r="556" spans="1:258" x14ac:dyDescent="0.3">
      <c r="A556" s="50" t="str">
        <f t="shared" si="15"/>
        <v/>
      </c>
      <c r="D556" s="94"/>
      <c r="E556" s="72"/>
      <c r="F556" s="72"/>
      <c r="G556" s="74"/>
      <c r="H556" s="74"/>
      <c r="I556" s="74"/>
      <c r="J556" s="61"/>
      <c r="K556" s="61"/>
      <c r="L556" s="61"/>
      <c r="M556" s="61"/>
      <c r="N556" s="61"/>
      <c r="O556" s="61"/>
      <c r="P556" s="61"/>
      <c r="Q556" s="61"/>
      <c r="R556" s="61"/>
      <c r="S556" s="61" t="str">
        <f>IF($C$32,[1]!obget([1]!obcall("",$C556,"get",[1]!obMake("","int",COLUMN()))),"")</f>
        <v/>
      </c>
      <c r="T556" s="50"/>
      <c r="U556" s="50"/>
      <c r="V556" s="50"/>
      <c r="W556" s="50"/>
      <c r="X556" s="50"/>
      <c r="AH556" s="36"/>
      <c r="AI556" s="36"/>
      <c r="IW556" s="50"/>
      <c r="IX556" s="50"/>
    </row>
    <row r="557" spans="1:258" x14ac:dyDescent="0.3">
      <c r="A557" s="50" t="str">
        <f t="shared" si="15"/>
        <v/>
      </c>
      <c r="D557" s="94"/>
      <c r="E557" s="72"/>
      <c r="F557" s="72"/>
      <c r="G557" s="74"/>
      <c r="H557" s="74"/>
      <c r="I557" s="74"/>
      <c r="J557" s="61"/>
      <c r="K557" s="61"/>
      <c r="L557" s="61"/>
      <c r="M557" s="61"/>
      <c r="N557" s="61"/>
      <c r="O557" s="61"/>
      <c r="P557" s="61"/>
      <c r="Q557" s="61"/>
      <c r="R557" s="61"/>
      <c r="S557" s="61" t="str">
        <f>IF($C$32,[1]!obget([1]!obcall("",$C557,"get",[1]!obMake("","int",COLUMN()))),"")</f>
        <v/>
      </c>
      <c r="T557" s="50"/>
      <c r="U557" s="50"/>
      <c r="V557" s="50"/>
      <c r="W557" s="50"/>
      <c r="X557" s="50"/>
      <c r="AH557" s="36"/>
      <c r="AI557" s="36"/>
      <c r="IW557" s="50"/>
      <c r="IX557" s="50"/>
    </row>
    <row r="558" spans="1:258" x14ac:dyDescent="0.3">
      <c r="A558" s="50" t="str">
        <f t="shared" si="15"/>
        <v/>
      </c>
      <c r="D558" s="94"/>
      <c r="E558" s="72"/>
      <c r="F558" s="72"/>
      <c r="G558" s="74"/>
      <c r="H558" s="74"/>
      <c r="I558" s="74"/>
      <c r="J558" s="61"/>
      <c r="K558" s="61"/>
      <c r="L558" s="61"/>
      <c r="M558" s="61"/>
      <c r="N558" s="61"/>
      <c r="O558" s="61"/>
      <c r="P558" s="61"/>
      <c r="Q558" s="61"/>
      <c r="R558" s="61"/>
      <c r="S558" s="61" t="str">
        <f>IF($C$32,[1]!obget([1]!obcall("",$C558,"get",[1]!obMake("","int",COLUMN()))),"")</f>
        <v/>
      </c>
      <c r="T558" s="50"/>
      <c r="U558" s="50"/>
      <c r="V558" s="50"/>
      <c r="W558" s="50"/>
      <c r="X558" s="50"/>
      <c r="AH558" s="36"/>
      <c r="AI558" s="36"/>
      <c r="IW558" s="50"/>
      <c r="IX558" s="50"/>
    </row>
    <row r="559" spans="1:258" x14ac:dyDescent="0.3">
      <c r="A559" s="50" t="str">
        <f t="shared" si="15"/>
        <v/>
      </c>
      <c r="D559" s="94"/>
      <c r="E559" s="72"/>
      <c r="F559" s="72"/>
      <c r="G559" s="74"/>
      <c r="H559" s="74"/>
      <c r="I559" s="74"/>
      <c r="J559" s="61"/>
      <c r="K559" s="61"/>
      <c r="L559" s="61"/>
      <c r="M559" s="61"/>
      <c r="N559" s="61"/>
      <c r="O559" s="61"/>
      <c r="P559" s="61"/>
      <c r="Q559" s="61"/>
      <c r="R559" s="61"/>
      <c r="S559" s="61" t="str">
        <f>IF($C$32,[1]!obget([1]!obcall("",$C559,"get",[1]!obMake("","int",COLUMN()))),"")</f>
        <v/>
      </c>
      <c r="T559" s="50"/>
      <c r="U559" s="50"/>
      <c r="V559" s="50"/>
      <c r="W559" s="50"/>
      <c r="X559" s="50"/>
      <c r="AH559" s="36"/>
      <c r="AI559" s="36"/>
      <c r="IW559" s="50"/>
      <c r="IX559" s="50"/>
    </row>
    <row r="560" spans="1:258" x14ac:dyDescent="0.3">
      <c r="A560" s="50" t="str">
        <f t="shared" si="15"/>
        <v/>
      </c>
      <c r="D560" s="94"/>
      <c r="E560" s="72"/>
      <c r="F560" s="72"/>
      <c r="G560" s="74"/>
      <c r="H560" s="74"/>
      <c r="I560" s="74"/>
      <c r="J560" s="61"/>
      <c r="K560" s="61"/>
      <c r="L560" s="61"/>
      <c r="M560" s="61"/>
      <c r="N560" s="61"/>
      <c r="O560" s="61"/>
      <c r="P560" s="61"/>
      <c r="Q560" s="61"/>
      <c r="R560" s="61"/>
      <c r="S560" s="61" t="str">
        <f>IF($C$32,[1]!obget([1]!obcall("",$C560,"get",[1]!obMake("","int",COLUMN()))),"")</f>
        <v/>
      </c>
      <c r="T560" s="50"/>
      <c r="U560" s="50"/>
      <c r="V560" s="50"/>
      <c r="W560" s="50"/>
      <c r="X560" s="50"/>
      <c r="AH560" s="36"/>
      <c r="AI560" s="36"/>
      <c r="IW560" s="50"/>
      <c r="IX560" s="50"/>
    </row>
    <row r="561" spans="1:258" x14ac:dyDescent="0.3">
      <c r="A561" s="50" t="str">
        <f t="shared" si="15"/>
        <v/>
      </c>
      <c r="D561" s="94"/>
      <c r="E561" s="72"/>
      <c r="F561" s="72"/>
      <c r="G561" s="74"/>
      <c r="H561" s="74"/>
      <c r="I561" s="74"/>
      <c r="J561" s="61"/>
      <c r="K561" s="61"/>
      <c r="L561" s="61"/>
      <c r="M561" s="61"/>
      <c r="N561" s="61"/>
      <c r="O561" s="61"/>
      <c r="P561" s="61"/>
      <c r="Q561" s="61"/>
      <c r="R561" s="61"/>
      <c r="S561" s="61" t="str">
        <f>IF($C$32,[1]!obget([1]!obcall("",$C561,"get",[1]!obMake("","int",COLUMN()))),"")</f>
        <v/>
      </c>
      <c r="T561" s="50"/>
      <c r="U561" s="50"/>
      <c r="V561" s="50"/>
      <c r="W561" s="50"/>
      <c r="X561" s="50"/>
      <c r="AH561" s="36"/>
      <c r="AI561" s="36"/>
      <c r="IW561" s="50"/>
      <c r="IX561" s="50"/>
    </row>
    <row r="562" spans="1:258" x14ac:dyDescent="0.3">
      <c r="A562" s="50" t="str">
        <f t="shared" si="15"/>
        <v/>
      </c>
      <c r="D562" s="94"/>
      <c r="E562" s="72"/>
      <c r="F562" s="72"/>
      <c r="G562" s="74"/>
      <c r="H562" s="74"/>
      <c r="I562" s="74"/>
      <c r="J562" s="61"/>
      <c r="K562" s="61"/>
      <c r="L562" s="61"/>
      <c r="M562" s="61"/>
      <c r="N562" s="61"/>
      <c r="O562" s="61"/>
      <c r="P562" s="61"/>
      <c r="Q562" s="61"/>
      <c r="R562" s="61"/>
      <c r="S562" s="61" t="str">
        <f>IF($C$32,[1]!obget([1]!obcall("",$C562,"get",[1]!obMake("","int",COLUMN()))),"")</f>
        <v/>
      </c>
      <c r="T562" s="50"/>
      <c r="U562" s="50"/>
      <c r="V562" s="50"/>
      <c r="W562" s="50"/>
      <c r="X562" s="50"/>
      <c r="AH562" s="36"/>
      <c r="AI562" s="36"/>
      <c r="IW562" s="50"/>
      <c r="IX562" s="50"/>
    </row>
    <row r="563" spans="1:258" x14ac:dyDescent="0.3">
      <c r="A563" s="50" t="str">
        <f t="shared" si="15"/>
        <v/>
      </c>
      <c r="D563" s="94"/>
      <c r="E563" s="72"/>
      <c r="F563" s="72"/>
      <c r="G563" s="74"/>
      <c r="H563" s="74"/>
      <c r="I563" s="74"/>
      <c r="J563" s="61"/>
      <c r="K563" s="61"/>
      <c r="L563" s="61"/>
      <c r="M563" s="61"/>
      <c r="N563" s="61"/>
      <c r="O563" s="61"/>
      <c r="P563" s="61"/>
      <c r="Q563" s="61"/>
      <c r="R563" s="61"/>
      <c r="S563" s="61" t="str">
        <f>IF($C$32,[1]!obget([1]!obcall("",$C563,"get",[1]!obMake("","int",COLUMN()))),"")</f>
        <v/>
      </c>
      <c r="T563" s="50"/>
      <c r="U563" s="50"/>
      <c r="V563" s="50"/>
      <c r="W563" s="50"/>
      <c r="X563" s="50"/>
      <c r="AH563" s="36"/>
      <c r="AI563" s="36"/>
      <c r="IW563" s="50"/>
      <c r="IX563" s="50"/>
    </row>
    <row r="564" spans="1:258" x14ac:dyDescent="0.3">
      <c r="A564" s="50" t="str">
        <f t="shared" si="15"/>
        <v/>
      </c>
      <c r="D564" s="94"/>
      <c r="E564" s="72"/>
      <c r="F564" s="72"/>
      <c r="G564" s="74"/>
      <c r="H564" s="74"/>
      <c r="I564" s="74"/>
      <c r="J564" s="61"/>
      <c r="K564" s="61"/>
      <c r="L564" s="61"/>
      <c r="M564" s="61"/>
      <c r="N564" s="61"/>
      <c r="O564" s="61"/>
      <c r="P564" s="61"/>
      <c r="Q564" s="61"/>
      <c r="R564" s="61"/>
      <c r="S564" s="61" t="str">
        <f>IF($C$32,[1]!obget([1]!obcall("",$C564,"get",[1]!obMake("","int",COLUMN()))),"")</f>
        <v/>
      </c>
      <c r="T564" s="50"/>
      <c r="U564" s="50"/>
      <c r="V564" s="50"/>
      <c r="W564" s="50"/>
      <c r="X564" s="50"/>
      <c r="AH564" s="36"/>
      <c r="AI564" s="36"/>
      <c r="IW564" s="50"/>
      <c r="IX564" s="50"/>
    </row>
    <row r="565" spans="1:258" x14ac:dyDescent="0.3">
      <c r="A565" s="50" t="str">
        <f t="shared" si="15"/>
        <v/>
      </c>
      <c r="D565" s="94"/>
      <c r="E565" s="72"/>
      <c r="F565" s="72"/>
      <c r="G565" s="74"/>
      <c r="H565" s="74"/>
      <c r="I565" s="74"/>
      <c r="J565" s="61"/>
      <c r="K565" s="61"/>
      <c r="L565" s="61"/>
      <c r="M565" s="61"/>
      <c r="N565" s="61"/>
      <c r="O565" s="61"/>
      <c r="P565" s="61"/>
      <c r="Q565" s="61"/>
      <c r="R565" s="61"/>
      <c r="S565" s="61" t="str">
        <f>IF($C$32,[1]!obget([1]!obcall("",$C565,"get",[1]!obMake("","int",COLUMN()))),"")</f>
        <v/>
      </c>
      <c r="T565" s="50"/>
      <c r="U565" s="50"/>
      <c r="V565" s="50"/>
      <c r="W565" s="50"/>
      <c r="X565" s="50"/>
      <c r="AH565" s="36"/>
      <c r="AI565" s="36"/>
      <c r="IW565" s="50"/>
      <c r="IX565" s="50"/>
    </row>
    <row r="566" spans="1:258" x14ac:dyDescent="0.3">
      <c r="A566" s="50" t="str">
        <f t="shared" si="15"/>
        <v/>
      </c>
      <c r="D566" s="94"/>
      <c r="E566" s="72"/>
      <c r="F566" s="72"/>
      <c r="G566" s="74"/>
      <c r="H566" s="74"/>
      <c r="I566" s="74"/>
      <c r="J566" s="61"/>
      <c r="K566" s="61"/>
      <c r="L566" s="61"/>
      <c r="M566" s="61"/>
      <c r="N566" s="61"/>
      <c r="O566" s="61"/>
      <c r="P566" s="61"/>
      <c r="Q566" s="61"/>
      <c r="R566" s="61"/>
      <c r="S566" s="61" t="str">
        <f>IF($C$32,[1]!obget([1]!obcall("",$C566,"get",[1]!obMake("","int",COLUMN()))),"")</f>
        <v/>
      </c>
      <c r="T566" s="50"/>
      <c r="U566" s="50"/>
      <c r="V566" s="50"/>
      <c r="W566" s="50"/>
      <c r="X566" s="50"/>
      <c r="AH566" s="36"/>
      <c r="AI566" s="36"/>
      <c r="IW566" s="50"/>
      <c r="IX566" s="50"/>
    </row>
    <row r="567" spans="1:258" x14ac:dyDescent="0.3">
      <c r="A567" s="50" t="str">
        <f t="shared" si="15"/>
        <v/>
      </c>
      <c r="D567" s="94"/>
      <c r="E567" s="72"/>
      <c r="F567" s="72"/>
      <c r="G567" s="74"/>
      <c r="H567" s="74"/>
      <c r="I567" s="74"/>
      <c r="J567" s="61"/>
      <c r="K567" s="61"/>
      <c r="L567" s="61"/>
      <c r="M567" s="61"/>
      <c r="N567" s="61"/>
      <c r="O567" s="61"/>
      <c r="P567" s="61"/>
      <c r="Q567" s="61"/>
      <c r="R567" s="61"/>
      <c r="S567" s="61" t="str">
        <f>IF($C$32,[1]!obget([1]!obcall("",$C567,"get",[1]!obMake("","int",COLUMN()))),"")</f>
        <v/>
      </c>
      <c r="T567" s="50"/>
      <c r="U567" s="50"/>
      <c r="V567" s="50"/>
      <c r="W567" s="50"/>
      <c r="X567" s="50"/>
      <c r="AH567" s="36"/>
      <c r="AI567" s="36"/>
      <c r="IW567" s="50"/>
      <c r="IX567" s="50"/>
    </row>
    <row r="568" spans="1:258" x14ac:dyDescent="0.3">
      <c r="A568" s="50" t="str">
        <f t="shared" si="15"/>
        <v/>
      </c>
      <c r="D568" s="94"/>
      <c r="E568" s="72"/>
      <c r="F568" s="72"/>
      <c r="G568" s="74"/>
      <c r="H568" s="74"/>
      <c r="I568" s="74"/>
      <c r="J568" s="61"/>
      <c r="K568" s="61"/>
      <c r="L568" s="61"/>
      <c r="M568" s="61"/>
      <c r="N568" s="61"/>
      <c r="O568" s="61"/>
      <c r="P568" s="61"/>
      <c r="Q568" s="61"/>
      <c r="R568" s="61"/>
      <c r="S568" s="61" t="str">
        <f>IF($C$32,[1]!obget([1]!obcall("",$C568,"get",[1]!obMake("","int",COLUMN()))),"")</f>
        <v/>
      </c>
      <c r="T568" s="50"/>
      <c r="U568" s="50"/>
      <c r="V568" s="50"/>
      <c r="W568" s="50"/>
      <c r="X568" s="50"/>
      <c r="AH568" s="36"/>
      <c r="AI568" s="36"/>
      <c r="IW568" s="50"/>
      <c r="IX568" s="50"/>
    </row>
    <row r="569" spans="1:258" x14ac:dyDescent="0.3">
      <c r="A569" s="50" t="str">
        <f t="shared" si="15"/>
        <v/>
      </c>
      <c r="D569" s="94"/>
      <c r="E569" s="72"/>
      <c r="F569" s="72"/>
      <c r="G569" s="74"/>
      <c r="H569" s="74"/>
      <c r="I569" s="74"/>
      <c r="J569" s="61"/>
      <c r="K569" s="61"/>
      <c r="L569" s="61"/>
      <c r="M569" s="61"/>
      <c r="N569" s="61"/>
      <c r="O569" s="61"/>
      <c r="P569" s="61"/>
      <c r="Q569" s="61"/>
      <c r="R569" s="61"/>
      <c r="S569" s="61" t="str">
        <f>IF($C$32,[1]!obget([1]!obcall("",$C569,"get",[1]!obMake("","int",COLUMN()))),"")</f>
        <v/>
      </c>
      <c r="T569" s="50"/>
      <c r="U569" s="50"/>
      <c r="V569" s="50"/>
      <c r="W569" s="50"/>
      <c r="X569" s="50"/>
      <c r="AH569" s="36"/>
      <c r="AI569" s="36"/>
      <c r="IW569" s="50"/>
      <c r="IX569" s="50"/>
    </row>
    <row r="570" spans="1:258" x14ac:dyDescent="0.3">
      <c r="A570" s="50" t="str">
        <f t="shared" si="15"/>
        <v/>
      </c>
      <c r="D570" s="94"/>
      <c r="E570" s="72"/>
      <c r="F570" s="72"/>
      <c r="G570" s="74"/>
      <c r="H570" s="74"/>
      <c r="I570" s="74"/>
      <c r="J570" s="61"/>
      <c r="K570" s="61"/>
      <c r="L570" s="61"/>
      <c r="M570" s="61"/>
      <c r="N570" s="61"/>
      <c r="O570" s="61"/>
      <c r="P570" s="61"/>
      <c r="Q570" s="61"/>
      <c r="R570" s="61"/>
      <c r="S570" s="61" t="str">
        <f>IF($C$32,[1]!obget([1]!obcall("",$C570,"get",[1]!obMake("","int",COLUMN()))),"")</f>
        <v/>
      </c>
      <c r="T570" s="50"/>
      <c r="U570" s="50"/>
      <c r="V570" s="50"/>
      <c r="W570" s="50"/>
      <c r="X570" s="50"/>
      <c r="AH570" s="36"/>
      <c r="AI570" s="36"/>
      <c r="IW570" s="50"/>
      <c r="IX570" s="50"/>
    </row>
    <row r="571" spans="1:258" x14ac:dyDescent="0.3">
      <c r="A571" s="50" t="str">
        <f t="shared" si="15"/>
        <v/>
      </c>
      <c r="D571" s="94"/>
      <c r="E571" s="72"/>
      <c r="F571" s="72"/>
      <c r="G571" s="74"/>
      <c r="H571" s="74"/>
      <c r="I571" s="74"/>
      <c r="J571" s="61"/>
      <c r="K571" s="61"/>
      <c r="L571" s="61"/>
      <c r="M571" s="61"/>
      <c r="N571" s="61"/>
      <c r="O571" s="61"/>
      <c r="P571" s="61"/>
      <c r="Q571" s="61"/>
      <c r="R571" s="61"/>
      <c r="S571" s="61" t="str">
        <f>IF($C$32,[1]!obget([1]!obcall("",$C571,"get",[1]!obMake("","int",COLUMN()))),"")</f>
        <v/>
      </c>
      <c r="T571" s="50"/>
      <c r="U571" s="50"/>
      <c r="V571" s="50"/>
      <c r="W571" s="50"/>
      <c r="X571" s="50"/>
      <c r="AH571" s="36"/>
      <c r="AI571" s="36"/>
      <c r="IW571" s="50"/>
      <c r="IX571" s="50"/>
    </row>
    <row r="572" spans="1:258" x14ac:dyDescent="0.3">
      <c r="A572" s="50" t="str">
        <f t="shared" si="15"/>
        <v/>
      </c>
      <c r="D572" s="94"/>
      <c r="E572" s="72"/>
      <c r="F572" s="72"/>
      <c r="G572" s="74"/>
      <c r="H572" s="74"/>
      <c r="I572" s="74"/>
      <c r="J572" s="61"/>
      <c r="K572" s="61"/>
      <c r="L572" s="61"/>
      <c r="M572" s="61"/>
      <c r="N572" s="61"/>
      <c r="O572" s="61"/>
      <c r="P572" s="61"/>
      <c r="Q572" s="61"/>
      <c r="R572" s="61"/>
      <c r="S572" s="61" t="str">
        <f>IF($C$32,[1]!obget([1]!obcall("",$C572,"get",[1]!obMake("","int",COLUMN()))),"")</f>
        <v/>
      </c>
      <c r="T572" s="50"/>
      <c r="U572" s="50"/>
      <c r="V572" s="50"/>
      <c r="W572" s="50"/>
      <c r="X572" s="50"/>
      <c r="AH572" s="36"/>
      <c r="AI572" s="36"/>
      <c r="IW572" s="50"/>
      <c r="IX572" s="50"/>
    </row>
    <row r="573" spans="1:258" x14ac:dyDescent="0.3">
      <c r="A573" s="50" t="str">
        <f t="shared" si="15"/>
        <v/>
      </c>
      <c r="D573" s="94"/>
      <c r="E573" s="72"/>
      <c r="F573" s="72"/>
      <c r="G573" s="74"/>
      <c r="H573" s="74"/>
      <c r="I573" s="74"/>
      <c r="J573" s="61"/>
      <c r="K573" s="61"/>
      <c r="L573" s="61"/>
      <c r="M573" s="61"/>
      <c r="N573" s="61"/>
      <c r="O573" s="61"/>
      <c r="P573" s="61"/>
      <c r="Q573" s="61"/>
      <c r="R573" s="61"/>
      <c r="S573" s="61" t="str">
        <f>IF($C$32,[1]!obget([1]!obcall("",$C573,"get",[1]!obMake("","int",COLUMN()))),"")</f>
        <v/>
      </c>
      <c r="T573" s="50"/>
      <c r="U573" s="50"/>
      <c r="V573" s="50"/>
      <c r="W573" s="50"/>
      <c r="X573" s="50"/>
      <c r="AH573" s="36"/>
      <c r="AI573" s="36"/>
      <c r="IW573" s="50"/>
      <c r="IX573" s="50"/>
    </row>
    <row r="574" spans="1:258" x14ac:dyDescent="0.3">
      <c r="A574" s="50" t="str">
        <f t="shared" si="15"/>
        <v/>
      </c>
      <c r="D574" s="94"/>
      <c r="E574" s="72"/>
      <c r="F574" s="72"/>
      <c r="G574" s="74"/>
      <c r="H574" s="74"/>
      <c r="I574" s="74"/>
      <c r="J574" s="61"/>
      <c r="K574" s="61"/>
      <c r="L574" s="61"/>
      <c r="M574" s="61"/>
      <c r="N574" s="61"/>
      <c r="O574" s="61"/>
      <c r="P574" s="61"/>
      <c r="Q574" s="61"/>
      <c r="R574" s="61"/>
      <c r="S574" s="61" t="str">
        <f>IF($C$32,[1]!obget([1]!obcall("",$C574,"get",[1]!obMake("","int",COLUMN()))),"")</f>
        <v/>
      </c>
      <c r="T574" s="50"/>
      <c r="U574" s="50"/>
      <c r="V574" s="50"/>
      <c r="W574" s="50"/>
      <c r="X574" s="50"/>
      <c r="AH574" s="36"/>
      <c r="AI574" s="36"/>
      <c r="IW574" s="50"/>
      <c r="IX574" s="50"/>
    </row>
    <row r="575" spans="1:258" x14ac:dyDescent="0.3">
      <c r="A575" s="50" t="str">
        <f t="shared" si="15"/>
        <v/>
      </c>
      <c r="D575" s="94"/>
      <c r="E575" s="72"/>
      <c r="F575" s="72"/>
      <c r="G575" s="74"/>
      <c r="H575" s="74"/>
      <c r="I575" s="74"/>
      <c r="J575" s="61"/>
      <c r="K575" s="61"/>
      <c r="L575" s="61"/>
      <c r="M575" s="61"/>
      <c r="N575" s="61"/>
      <c r="O575" s="61"/>
      <c r="P575" s="61"/>
      <c r="Q575" s="61"/>
      <c r="R575" s="61"/>
      <c r="S575" s="61" t="str">
        <f>IF($C$32,[1]!obget([1]!obcall("",$C575,"get",[1]!obMake("","int",COLUMN()))),"")</f>
        <v/>
      </c>
      <c r="T575" s="50"/>
      <c r="U575" s="50"/>
      <c r="V575" s="50"/>
      <c r="W575" s="50"/>
      <c r="X575" s="50"/>
      <c r="AH575" s="36"/>
      <c r="AI575" s="36"/>
      <c r="IW575" s="50"/>
      <c r="IX575" s="50"/>
    </row>
    <row r="576" spans="1:258" x14ac:dyDescent="0.3">
      <c r="A576" s="50" t="str">
        <f t="shared" si="15"/>
        <v/>
      </c>
      <c r="D576" s="94"/>
      <c r="E576" s="72"/>
      <c r="F576" s="72"/>
      <c r="G576" s="74"/>
      <c r="H576" s="74"/>
      <c r="I576" s="74"/>
      <c r="J576" s="61"/>
      <c r="K576" s="61"/>
      <c r="L576" s="61"/>
      <c r="M576" s="61"/>
      <c r="N576" s="61"/>
      <c r="O576" s="61"/>
      <c r="P576" s="61"/>
      <c r="Q576" s="61"/>
      <c r="R576" s="61"/>
      <c r="S576" s="61" t="str">
        <f>IF($C$32,[1]!obget([1]!obcall("",$C576,"get",[1]!obMake("","int",COLUMN()))),"")</f>
        <v/>
      </c>
      <c r="T576" s="50"/>
      <c r="U576" s="50"/>
      <c r="V576" s="50"/>
      <c r="W576" s="50"/>
      <c r="X576" s="50"/>
      <c r="AH576" s="36"/>
      <c r="AI576" s="36"/>
      <c r="IW576" s="50"/>
      <c r="IX576" s="50"/>
    </row>
    <row r="577" spans="1:258" x14ac:dyDescent="0.3">
      <c r="A577" s="50" t="str">
        <f t="shared" si="15"/>
        <v/>
      </c>
      <c r="D577" s="94"/>
      <c r="E577" s="72"/>
      <c r="F577" s="72"/>
      <c r="G577" s="74"/>
      <c r="H577" s="74"/>
      <c r="I577" s="74"/>
      <c r="J577" s="61"/>
      <c r="K577" s="61"/>
      <c r="L577" s="61"/>
      <c r="M577" s="61"/>
      <c r="N577" s="61"/>
      <c r="O577" s="61"/>
      <c r="P577" s="61"/>
      <c r="Q577" s="61"/>
      <c r="R577" s="61"/>
      <c r="S577" s="61" t="str">
        <f>IF($C$32,[1]!obget([1]!obcall("",$C577,"get",[1]!obMake("","int",COLUMN()))),"")</f>
        <v/>
      </c>
      <c r="T577" s="50"/>
      <c r="U577" s="50"/>
      <c r="V577" s="50"/>
      <c r="W577" s="50"/>
      <c r="X577" s="50"/>
      <c r="AH577" s="36"/>
      <c r="AI577" s="36"/>
      <c r="IW577" s="50"/>
      <c r="IX577" s="50"/>
    </row>
    <row r="578" spans="1:258" x14ac:dyDescent="0.3">
      <c r="A578" s="50" t="str">
        <f t="shared" si="15"/>
        <v/>
      </c>
      <c r="D578" s="94"/>
      <c r="E578" s="72"/>
      <c r="F578" s="72"/>
      <c r="G578" s="74"/>
      <c r="H578" s="74"/>
      <c r="I578" s="74"/>
      <c r="J578" s="61"/>
      <c r="K578" s="61"/>
      <c r="L578" s="61"/>
      <c r="M578" s="61"/>
      <c r="N578" s="61"/>
      <c r="O578" s="61"/>
      <c r="P578" s="61"/>
      <c r="Q578" s="61"/>
      <c r="R578" s="61"/>
      <c r="S578" s="61" t="str">
        <f>IF($C$32,[1]!obget([1]!obcall("",$C578,"get",[1]!obMake("","int",COLUMN()))),"")</f>
        <v/>
      </c>
      <c r="T578" s="50"/>
      <c r="U578" s="50"/>
      <c r="V578" s="50"/>
      <c r="W578" s="50"/>
      <c r="X578" s="50"/>
      <c r="AH578" s="36"/>
      <c r="AI578" s="36"/>
      <c r="IW578" s="50"/>
      <c r="IX578" s="50"/>
    </row>
    <row r="579" spans="1:258" x14ac:dyDescent="0.3">
      <c r="A579" s="50" t="str">
        <f t="shared" si="15"/>
        <v/>
      </c>
      <c r="D579" s="94"/>
      <c r="E579" s="72"/>
      <c r="F579" s="72"/>
      <c r="G579" s="74"/>
      <c r="H579" s="74"/>
      <c r="I579" s="74"/>
      <c r="J579" s="61"/>
      <c r="K579" s="61"/>
      <c r="L579" s="61"/>
      <c r="M579" s="61"/>
      <c r="N579" s="61"/>
      <c r="O579" s="61"/>
      <c r="P579" s="61"/>
      <c r="Q579" s="61"/>
      <c r="R579" s="61"/>
      <c r="S579" s="61" t="str">
        <f>IF($C$32,[1]!obget([1]!obcall("",$C579,"get",[1]!obMake("","int",COLUMN()))),"")</f>
        <v/>
      </c>
      <c r="T579" s="50"/>
      <c r="U579" s="50"/>
      <c r="V579" s="50"/>
      <c r="W579" s="50"/>
      <c r="X579" s="50"/>
      <c r="AH579" s="36"/>
      <c r="AI579" s="36"/>
      <c r="IW579" s="50"/>
      <c r="IX579" s="50"/>
    </row>
    <row r="580" spans="1:258" x14ac:dyDescent="0.3">
      <c r="A580" s="50" t="str">
        <f t="shared" si="15"/>
        <v/>
      </c>
      <c r="D580" s="94"/>
      <c r="E580" s="72"/>
      <c r="F580" s="72"/>
      <c r="G580" s="74"/>
      <c r="H580" s="74"/>
      <c r="I580" s="74"/>
      <c r="J580" s="61"/>
      <c r="K580" s="61"/>
      <c r="L580" s="61"/>
      <c r="M580" s="61"/>
      <c r="N580" s="61"/>
      <c r="O580" s="61"/>
      <c r="P580" s="61"/>
      <c r="Q580" s="61"/>
      <c r="R580" s="61"/>
      <c r="S580" s="61" t="str">
        <f>IF($C$32,[1]!obget([1]!obcall("",$C580,"get",[1]!obMake("","int",COLUMN()))),"")</f>
        <v/>
      </c>
      <c r="T580" s="50"/>
      <c r="U580" s="50"/>
      <c r="V580" s="50"/>
      <c r="W580" s="50"/>
      <c r="X580" s="50"/>
      <c r="AH580" s="36"/>
      <c r="AI580" s="36"/>
      <c r="IW580" s="50"/>
      <c r="IX580" s="50"/>
    </row>
    <row r="581" spans="1:258" x14ac:dyDescent="0.3">
      <c r="A581" s="50" t="str">
        <f t="shared" si="15"/>
        <v/>
      </c>
      <c r="D581" s="74"/>
      <c r="E581" s="72"/>
      <c r="F581" s="72"/>
      <c r="G581" s="74"/>
      <c r="H581" s="74"/>
      <c r="I581" s="74"/>
      <c r="J581" s="61"/>
      <c r="K581" s="61"/>
      <c r="L581" s="61"/>
      <c r="M581" s="61"/>
      <c r="N581" s="61"/>
      <c r="O581" s="61"/>
      <c r="P581" s="61"/>
      <c r="Q581" s="61"/>
      <c r="R581" s="61"/>
      <c r="S581" s="61" t="str">
        <f>IF($C$32,[1]!obget([1]!obcall("",$C581,"get",[1]!obMake("","int",COLUMN()))),"")</f>
        <v/>
      </c>
      <c r="T581" s="50"/>
      <c r="U581" s="50"/>
      <c r="V581" s="50"/>
      <c r="W581" s="50"/>
      <c r="X581" s="50"/>
      <c r="AH581" s="36"/>
      <c r="IW581" s="50"/>
    </row>
    <row r="582" spans="1:258" x14ac:dyDescent="0.3">
      <c r="A582" s="50" t="str">
        <f t="shared" si="15"/>
        <v/>
      </c>
      <c r="D582" s="74"/>
      <c r="E582" s="72"/>
      <c r="F582" s="72"/>
      <c r="G582" s="74"/>
      <c r="H582" s="74"/>
      <c r="I582" s="74"/>
      <c r="J582" s="61"/>
      <c r="K582" s="61"/>
      <c r="L582" s="61"/>
      <c r="M582" s="61"/>
      <c r="N582" s="61"/>
      <c r="O582" s="61"/>
      <c r="P582" s="61"/>
      <c r="Q582" s="61"/>
      <c r="R582" s="61"/>
      <c r="S582" s="61" t="str">
        <f>IF($C$32,[1]!obget([1]!obcall("",$C582,"get",[1]!obMake("","int",COLUMN()))),"")</f>
        <v/>
      </c>
      <c r="T582" s="50"/>
      <c r="U582" s="50"/>
      <c r="V582" s="50"/>
      <c r="W582" s="50"/>
      <c r="X582" s="50"/>
      <c r="AH582" s="36"/>
      <c r="IW582" s="50"/>
    </row>
    <row r="583" spans="1:258" x14ac:dyDescent="0.3">
      <c r="D583" s="91"/>
      <c r="E583" s="61"/>
      <c r="G583" s="97"/>
      <c r="AG583" s="50"/>
      <c r="IV583" s="40"/>
    </row>
    <row r="584" spans="1:258" x14ac:dyDescent="0.3">
      <c r="D584" s="91"/>
      <c r="G584" s="97"/>
      <c r="AG584" s="50"/>
      <c r="IV584" s="40"/>
    </row>
    <row r="585" spans="1:258" x14ac:dyDescent="0.3">
      <c r="D585" s="91"/>
      <c r="G585" s="97"/>
      <c r="AG585" s="50"/>
      <c r="IV585" s="40"/>
    </row>
    <row r="586" spans="1:258" x14ac:dyDescent="0.3">
      <c r="D586" s="91"/>
      <c r="G586" s="97"/>
      <c r="AG586" s="50"/>
      <c r="IV586" s="40"/>
    </row>
    <row r="587" spans="1:258" x14ac:dyDescent="0.3">
      <c r="D587" s="91"/>
      <c r="G587" s="97"/>
      <c r="AG587" s="50"/>
      <c r="IV587" s="40"/>
    </row>
    <row r="588" spans="1:258" x14ac:dyDescent="0.3">
      <c r="D588" s="91"/>
      <c r="G588" s="97"/>
      <c r="AG588" s="50"/>
      <c r="IV588" s="40"/>
    </row>
    <row r="589" spans="1:258" x14ac:dyDescent="0.3">
      <c r="D589" s="91"/>
      <c r="G589" s="97"/>
      <c r="AG589" s="50"/>
      <c r="IV589" s="40"/>
    </row>
    <row r="590" spans="1:258" x14ac:dyDescent="0.3">
      <c r="D590" s="91"/>
      <c r="G590" s="97"/>
      <c r="AG590" s="50"/>
      <c r="IV590" s="40"/>
    </row>
    <row r="591" spans="1:258" x14ac:dyDescent="0.3">
      <c r="D591" s="91"/>
      <c r="G591" s="97"/>
      <c r="AG591" s="50"/>
      <c r="IV591" s="40"/>
    </row>
    <row r="592" spans="1:258" x14ac:dyDescent="0.3">
      <c r="D592" s="91"/>
      <c r="G592" s="97"/>
      <c r="AG592" s="50"/>
      <c r="IV592" s="40"/>
    </row>
    <row r="593" spans="4:256" x14ac:dyDescent="0.3">
      <c r="D593" s="91"/>
      <c r="G593" s="97"/>
      <c r="AG593" s="50"/>
      <c r="IV593" s="40"/>
    </row>
    <row r="594" spans="4:256" x14ac:dyDescent="0.3">
      <c r="D594" s="91"/>
      <c r="G594" s="97"/>
      <c r="AG594" s="50"/>
      <c r="IV594" s="40"/>
    </row>
    <row r="595" spans="4:256" x14ac:dyDescent="0.3">
      <c r="D595" s="91"/>
      <c r="G595" s="97"/>
      <c r="AG595" s="50"/>
      <c r="IV595" s="40"/>
    </row>
    <row r="596" spans="4:256" x14ac:dyDescent="0.3">
      <c r="D596" s="91"/>
      <c r="G596" s="97"/>
      <c r="AG596" s="50"/>
      <c r="IV596" s="40"/>
    </row>
    <row r="597" spans="4:256" x14ac:dyDescent="0.3">
      <c r="D597" s="91"/>
      <c r="G597" s="97"/>
      <c r="AG597" s="50"/>
      <c r="IV597" s="40"/>
    </row>
    <row r="598" spans="4:256" x14ac:dyDescent="0.3">
      <c r="D598" s="91"/>
      <c r="G598" s="97"/>
      <c r="AG598" s="50"/>
      <c r="IV598" s="40"/>
    </row>
    <row r="599" spans="4:256" x14ac:dyDescent="0.3">
      <c r="D599" s="91"/>
      <c r="G599" s="97"/>
      <c r="AG599" s="50"/>
      <c r="IV599" s="40"/>
    </row>
    <row r="600" spans="4:256" x14ac:dyDescent="0.3">
      <c r="D600" s="91"/>
      <c r="G600" s="97"/>
      <c r="AG600" s="50"/>
      <c r="IV600" s="40"/>
    </row>
    <row r="601" spans="4:256" x14ac:dyDescent="0.3">
      <c r="D601" s="91"/>
      <c r="AG601" s="50"/>
      <c r="IV601" s="40"/>
    </row>
    <row r="602" spans="4:256" x14ac:dyDescent="0.3">
      <c r="D602" s="91"/>
      <c r="AG602" s="50"/>
      <c r="IV602" s="40"/>
    </row>
    <row r="603" spans="4:256" x14ac:dyDescent="0.3">
      <c r="D603" s="91"/>
      <c r="AG603" s="50"/>
      <c r="IV603" s="40"/>
    </row>
    <row r="604" spans="4:256" x14ac:dyDescent="0.3">
      <c r="D604" s="91"/>
      <c r="AG604" s="50"/>
      <c r="IV604" s="40"/>
    </row>
    <row r="605" spans="4:256" x14ac:dyDescent="0.3">
      <c r="D605" s="91"/>
      <c r="AG605" s="50"/>
      <c r="IV605" s="40"/>
    </row>
    <row r="606" spans="4:256" x14ac:dyDescent="0.3">
      <c r="D606" s="91"/>
      <c r="AG606" s="50"/>
      <c r="IV606" s="40"/>
    </row>
    <row r="607" spans="4:256" x14ac:dyDescent="0.3">
      <c r="D607" s="91"/>
      <c r="AG607" s="50"/>
      <c r="IV607" s="40"/>
    </row>
    <row r="608" spans="4:256" x14ac:dyDescent="0.3">
      <c r="D608" s="91"/>
      <c r="AG608" s="50"/>
      <c r="IV608" s="40"/>
    </row>
    <row r="609" spans="4:256" x14ac:dyDescent="0.3">
      <c r="D609" s="91"/>
      <c r="AG609" s="50"/>
      <c r="IV609" s="40"/>
    </row>
    <row r="610" spans="4:256" x14ac:dyDescent="0.3">
      <c r="D610" s="91"/>
      <c r="AG610" s="50"/>
      <c r="IV610" s="40"/>
    </row>
    <row r="611" spans="4:256" x14ac:dyDescent="0.3">
      <c r="D611" s="91"/>
      <c r="AG611" s="50"/>
      <c r="IV611" s="40"/>
    </row>
    <row r="612" spans="4:256" x14ac:dyDescent="0.3">
      <c r="D612" s="91"/>
      <c r="AG612" s="50"/>
      <c r="IV612" s="40"/>
    </row>
    <row r="613" spans="4:256" x14ac:dyDescent="0.3">
      <c r="D613" s="91"/>
      <c r="AG613" s="50"/>
      <c r="IV613" s="40"/>
    </row>
    <row r="614" spans="4:256" x14ac:dyDescent="0.3">
      <c r="D614" s="91"/>
      <c r="AG614" s="50"/>
      <c r="IV614" s="40"/>
    </row>
    <row r="615" spans="4:256" x14ac:dyDescent="0.3">
      <c r="E615" s="91"/>
    </row>
    <row r="616" spans="4:256" x14ac:dyDescent="0.3">
      <c r="E616" s="91"/>
    </row>
    <row r="617" spans="4:256" x14ac:dyDescent="0.3">
      <c r="E617" s="91"/>
    </row>
    <row r="618" spans="4:256" x14ac:dyDescent="0.3">
      <c r="E618" s="91"/>
    </row>
    <row r="619" spans="4:256" x14ac:dyDescent="0.3">
      <c r="E619" s="91"/>
    </row>
    <row r="620" spans="4:256" x14ac:dyDescent="0.3">
      <c r="E620" s="91"/>
    </row>
    <row r="621" spans="4:256" x14ac:dyDescent="0.3">
      <c r="E621" s="91"/>
    </row>
    <row r="622" spans="4:256" x14ac:dyDescent="0.3">
      <c r="E622" s="91"/>
    </row>
    <row r="623" spans="4:256" x14ac:dyDescent="0.3">
      <c r="E623" s="91"/>
    </row>
    <row r="624" spans="4:256" x14ac:dyDescent="0.3">
      <c r="E624" s="91"/>
    </row>
    <row r="625" spans="5:5" x14ac:dyDescent="0.3">
      <c r="E625" s="91"/>
    </row>
    <row r="626" spans="5:5" x14ac:dyDescent="0.3">
      <c r="E626" s="91"/>
    </row>
    <row r="627" spans="5:5" x14ac:dyDescent="0.3">
      <c r="E627" s="91"/>
    </row>
    <row r="628" spans="5:5" x14ac:dyDescent="0.3">
      <c r="E628" s="91"/>
    </row>
    <row r="629" spans="5:5" x14ac:dyDescent="0.3">
      <c r="E629" s="91"/>
    </row>
    <row r="630" spans="5:5" x14ac:dyDescent="0.3">
      <c r="E630" s="91"/>
    </row>
    <row r="631" spans="5:5" x14ac:dyDescent="0.3">
      <c r="E631" s="91"/>
    </row>
    <row r="632" spans="5:5" x14ac:dyDescent="0.3">
      <c r="E632" s="91"/>
    </row>
    <row r="633" spans="5:5" x14ac:dyDescent="0.3">
      <c r="E633" s="91"/>
    </row>
    <row r="634" spans="5:5" x14ac:dyDescent="0.3">
      <c r="E634" s="91"/>
    </row>
    <row r="635" spans="5:5" x14ac:dyDescent="0.3">
      <c r="E635" s="91"/>
    </row>
    <row r="636" spans="5:5" x14ac:dyDescent="0.3">
      <c r="E636" s="91"/>
    </row>
    <row r="637" spans="5:5" x14ac:dyDescent="0.3">
      <c r="E637" s="91"/>
    </row>
    <row r="638" spans="5:5" x14ac:dyDescent="0.3">
      <c r="E638" s="91"/>
    </row>
    <row r="639" spans="5:5" x14ac:dyDescent="0.3">
      <c r="E639" s="91"/>
    </row>
    <row r="640" spans="5:5" x14ac:dyDescent="0.3">
      <c r="E640" s="91"/>
    </row>
    <row r="641" spans="5:5" x14ac:dyDescent="0.3">
      <c r="E641" s="91"/>
    </row>
    <row r="642" spans="5:5" x14ac:dyDescent="0.3">
      <c r="E642" s="91"/>
    </row>
    <row r="643" spans="5:5" x14ac:dyDescent="0.3">
      <c r="E643" s="91"/>
    </row>
    <row r="644" spans="5:5" x14ac:dyDescent="0.3">
      <c r="E644" s="91"/>
    </row>
    <row r="645" spans="5:5" x14ac:dyDescent="0.3">
      <c r="E645" s="91"/>
    </row>
    <row r="646" spans="5:5" x14ac:dyDescent="0.3">
      <c r="E646" s="91"/>
    </row>
    <row r="647" spans="5:5" x14ac:dyDescent="0.3">
      <c r="E647" s="91"/>
    </row>
    <row r="648" spans="5:5" x14ac:dyDescent="0.3">
      <c r="E648" s="91"/>
    </row>
    <row r="649" spans="5:5" x14ac:dyDescent="0.3">
      <c r="E649" s="91"/>
    </row>
    <row r="650" spans="5:5" x14ac:dyDescent="0.3">
      <c r="E650" s="91"/>
    </row>
    <row r="651" spans="5:5" x14ac:dyDescent="0.3">
      <c r="E651" s="91"/>
    </row>
    <row r="652" spans="5:5" x14ac:dyDescent="0.3">
      <c r="E652" s="91"/>
    </row>
    <row r="653" spans="5:5" x14ac:dyDescent="0.3">
      <c r="E653" s="91"/>
    </row>
    <row r="654" spans="5:5" x14ac:dyDescent="0.3">
      <c r="E654" s="91"/>
    </row>
    <row r="655" spans="5:5" x14ac:dyDescent="0.3">
      <c r="E655" s="91"/>
    </row>
    <row r="656" spans="5:5" x14ac:dyDescent="0.3">
      <c r="E656" s="91"/>
    </row>
    <row r="657" spans="5:5" x14ac:dyDescent="0.3">
      <c r="E657" s="91"/>
    </row>
    <row r="658" spans="5:5" x14ac:dyDescent="0.3">
      <c r="E658" s="91"/>
    </row>
    <row r="659" spans="5:5" x14ac:dyDescent="0.3">
      <c r="E659" s="91"/>
    </row>
    <row r="660" spans="5:5" x14ac:dyDescent="0.3">
      <c r="E660" s="91"/>
    </row>
    <row r="661" spans="5:5" x14ac:dyDescent="0.3">
      <c r="E661" s="91"/>
    </row>
    <row r="662" spans="5:5" x14ac:dyDescent="0.3">
      <c r="E662" s="91"/>
    </row>
    <row r="663" spans="5:5" x14ac:dyDescent="0.3">
      <c r="E663" s="91"/>
    </row>
    <row r="664" spans="5:5" x14ac:dyDescent="0.3">
      <c r="E664" s="91"/>
    </row>
    <row r="665" spans="5:5" x14ac:dyDescent="0.3">
      <c r="E665" s="91"/>
    </row>
    <row r="666" spans="5:5" x14ac:dyDescent="0.3">
      <c r="E666" s="91"/>
    </row>
    <row r="667" spans="5:5" x14ac:dyDescent="0.3">
      <c r="E667" s="91"/>
    </row>
    <row r="668" spans="5:5" x14ac:dyDescent="0.3">
      <c r="E668" s="91"/>
    </row>
    <row r="669" spans="5:5" x14ac:dyDescent="0.3">
      <c r="E669" s="91"/>
    </row>
    <row r="670" spans="5:5" x14ac:dyDescent="0.3">
      <c r="E670" s="91"/>
    </row>
    <row r="671" spans="5:5" x14ac:dyDescent="0.3">
      <c r="E671" s="91"/>
    </row>
    <row r="672" spans="5:5" x14ac:dyDescent="0.3">
      <c r="E672" s="91"/>
    </row>
    <row r="673" spans="5:5" x14ac:dyDescent="0.3">
      <c r="E673" s="91"/>
    </row>
    <row r="674" spans="5:5" x14ac:dyDescent="0.3">
      <c r="E674" s="91"/>
    </row>
    <row r="675" spans="5:5" x14ac:dyDescent="0.3">
      <c r="E675" s="91"/>
    </row>
    <row r="676" spans="5:5" x14ac:dyDescent="0.3">
      <c r="E676" s="91"/>
    </row>
    <row r="677" spans="5:5" x14ac:dyDescent="0.3">
      <c r="E677" s="91"/>
    </row>
    <row r="678" spans="5:5" x14ac:dyDescent="0.3">
      <c r="E678" s="91"/>
    </row>
    <row r="679" spans="5:5" x14ac:dyDescent="0.3">
      <c r="E679" s="91"/>
    </row>
    <row r="680" spans="5:5" x14ac:dyDescent="0.3">
      <c r="E680" s="91"/>
    </row>
    <row r="681" spans="5:5" x14ac:dyDescent="0.3">
      <c r="E681" s="91"/>
    </row>
    <row r="682" spans="5:5" x14ac:dyDescent="0.3">
      <c r="E682" s="91"/>
    </row>
    <row r="683" spans="5:5" x14ac:dyDescent="0.3">
      <c r="E683" s="91"/>
    </row>
    <row r="684" spans="5:5" x14ac:dyDescent="0.3">
      <c r="E684" s="91"/>
    </row>
    <row r="685" spans="5:5" x14ac:dyDescent="0.3">
      <c r="E685" s="91"/>
    </row>
    <row r="686" spans="5:5" x14ac:dyDescent="0.3">
      <c r="E686" s="91"/>
    </row>
    <row r="687" spans="5:5" x14ac:dyDescent="0.3">
      <c r="E687" s="91"/>
    </row>
    <row r="688" spans="5:5" x14ac:dyDescent="0.3">
      <c r="E688" s="91"/>
    </row>
    <row r="689" spans="5:5" x14ac:dyDescent="0.3">
      <c r="E689" s="91"/>
    </row>
    <row r="690" spans="5:5" x14ac:dyDescent="0.3">
      <c r="E690" s="91"/>
    </row>
    <row r="691" spans="5:5" x14ac:dyDescent="0.3">
      <c r="E691" s="91"/>
    </row>
    <row r="692" spans="5:5" x14ac:dyDescent="0.3">
      <c r="E692" s="91"/>
    </row>
    <row r="693" spans="5:5" x14ac:dyDescent="0.3">
      <c r="E693" s="91"/>
    </row>
    <row r="694" spans="5:5" x14ac:dyDescent="0.3">
      <c r="E694" s="91"/>
    </row>
    <row r="695" spans="5:5" x14ac:dyDescent="0.3">
      <c r="E695" s="91"/>
    </row>
    <row r="696" spans="5:5" x14ac:dyDescent="0.3">
      <c r="E696" s="91"/>
    </row>
    <row r="697" spans="5:5" x14ac:dyDescent="0.3">
      <c r="E697" s="91"/>
    </row>
    <row r="698" spans="5:5" x14ac:dyDescent="0.3">
      <c r="E698" s="91"/>
    </row>
    <row r="699" spans="5:5" x14ac:dyDescent="0.3">
      <c r="E699" s="91"/>
    </row>
    <row r="700" spans="5:5" x14ac:dyDescent="0.3">
      <c r="E700" s="91"/>
    </row>
    <row r="701" spans="5:5" x14ac:dyDescent="0.3">
      <c r="E701" s="91"/>
    </row>
    <row r="702" spans="5:5" x14ac:dyDescent="0.3">
      <c r="E702" s="91"/>
    </row>
    <row r="703" spans="5:5" x14ac:dyDescent="0.3">
      <c r="E703" s="91"/>
    </row>
    <row r="704" spans="5:5" x14ac:dyDescent="0.3">
      <c r="E704" s="91"/>
    </row>
    <row r="705" spans="5:5" x14ac:dyDescent="0.3">
      <c r="E705" s="91"/>
    </row>
    <row r="706" spans="5:5" x14ac:dyDescent="0.3">
      <c r="E706" s="91"/>
    </row>
    <row r="707" spans="5:5" x14ac:dyDescent="0.3">
      <c r="E707" s="91"/>
    </row>
    <row r="708" spans="5:5" x14ac:dyDescent="0.3">
      <c r="E708" s="91"/>
    </row>
    <row r="709" spans="5:5" x14ac:dyDescent="0.3">
      <c r="E709" s="91"/>
    </row>
    <row r="710" spans="5:5" x14ac:dyDescent="0.3">
      <c r="E710" s="91"/>
    </row>
    <row r="711" spans="5:5" x14ac:dyDescent="0.3">
      <c r="E711" s="91"/>
    </row>
    <row r="712" spans="5:5" x14ac:dyDescent="0.3">
      <c r="E712" s="91"/>
    </row>
    <row r="713" spans="5:5" x14ac:dyDescent="0.3">
      <c r="E713" s="91"/>
    </row>
    <row r="714" spans="5:5" x14ac:dyDescent="0.3">
      <c r="E714" s="91"/>
    </row>
    <row r="715" spans="5:5" x14ac:dyDescent="0.3">
      <c r="E715" s="91"/>
    </row>
    <row r="716" spans="5:5" x14ac:dyDescent="0.3">
      <c r="E716" s="91"/>
    </row>
    <row r="717" spans="5:5" x14ac:dyDescent="0.3">
      <c r="E717" s="91"/>
    </row>
  </sheetData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D505CC5-C744-4468-9408-E42D5BA59A19}">
          <x14:formula1>
            <xm:f>EnumInput!$D$2:$D$3</xm:f>
          </x14:formula1>
          <xm:sqref>G12</xm:sqref>
        </x14:dataValidation>
        <x14:dataValidation type="list" allowBlank="1" showInputMessage="1" showErrorMessage="1" xr:uid="{C4D76FEB-A4EF-4CA8-AF99-CDB385F46CAD}">
          <x14:formula1>
            <xm:f>'C:\Users\Mario\AppData\Roaming\Microsoft\Excel\[SIMMProductTest (version 1).xlsb]EnumInput'!#REF!</xm:f>
          </x14:formula1>
          <xm:sqref>B28</xm:sqref>
        </x14:dataValidation>
        <x14:dataValidation type="list" allowBlank="1" showInputMessage="1" showErrorMessage="1" xr:uid="{B022132A-768B-431F-AC7F-A1AE92AC40D0}">
          <x14:formula1>
            <xm:f>EnumInput!$C$1:$C$2</xm:f>
          </x14:formula1>
          <xm:sqref>C31</xm:sqref>
        </x14:dataValidation>
        <x14:dataValidation type="list" allowBlank="1" showInputMessage="1" showErrorMessage="1" xr:uid="{84A88F77-29CC-4132-BE9C-FC24E28B18B8}">
          <x14:formula1>
            <xm:f>EnumInput!$C$1:$C$2</xm:f>
          </x14:formula1>
          <xm:sqref>C32 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914D-77C6-4C9B-9F55-4A4ACC532737}">
  <dimension ref="A1:IX733"/>
  <sheetViews>
    <sheetView tabSelected="1" zoomScaleNormal="100" workbookViewId="0">
      <selection activeCell="K38" sqref="K38"/>
    </sheetView>
  </sheetViews>
  <sheetFormatPr baseColWidth="10" defaultColWidth="14.44140625" defaultRowHeight="15" x14ac:dyDescent="0.3"/>
  <cols>
    <col min="1" max="1" width="5" style="50" customWidth="1"/>
    <col min="2" max="4" width="10.77734375" style="50" customWidth="1"/>
    <col min="5" max="18" width="10.77734375" style="36" customWidth="1"/>
    <col min="19" max="21" width="18.33203125" style="36" customWidth="1"/>
    <col min="22" max="22" width="10.77734375" style="36" customWidth="1"/>
    <col min="23" max="33" width="18.33203125" style="36" customWidth="1"/>
    <col min="34" max="256" width="14.44140625" style="50"/>
    <col min="257" max="257" width="14.44140625" style="40"/>
    <col min="258" max="258" width="5.109375" style="40" customWidth="1"/>
    <col min="259" max="260" width="14.44140625" style="40"/>
    <col min="261" max="261" width="5.109375" style="40" customWidth="1"/>
    <col min="262" max="262" width="18.33203125" style="40" customWidth="1"/>
    <col min="263" max="263" width="14.44140625" style="40"/>
    <col min="264" max="264" width="5.109375" style="40" customWidth="1"/>
    <col min="265" max="513" width="14.44140625" style="40"/>
    <col min="514" max="514" width="5.109375" style="40" customWidth="1"/>
    <col min="515" max="516" width="14.44140625" style="40"/>
    <col min="517" max="517" width="5.109375" style="40" customWidth="1"/>
    <col min="518" max="518" width="18.33203125" style="40" customWidth="1"/>
    <col min="519" max="519" width="14.44140625" style="40"/>
    <col min="520" max="520" width="5.109375" style="40" customWidth="1"/>
    <col min="521" max="769" width="14.44140625" style="40"/>
    <col min="770" max="770" width="5.109375" style="40" customWidth="1"/>
    <col min="771" max="772" width="14.44140625" style="40"/>
    <col min="773" max="773" width="5.109375" style="40" customWidth="1"/>
    <col min="774" max="774" width="18.33203125" style="40" customWidth="1"/>
    <col min="775" max="775" width="14.44140625" style="40"/>
    <col min="776" max="776" width="5.109375" style="40" customWidth="1"/>
    <col min="777" max="1025" width="14.44140625" style="40"/>
    <col min="1026" max="1026" width="5.109375" style="40" customWidth="1"/>
    <col min="1027" max="1028" width="14.44140625" style="40"/>
    <col min="1029" max="1029" width="5.109375" style="40" customWidth="1"/>
    <col min="1030" max="1030" width="18.33203125" style="40" customWidth="1"/>
    <col min="1031" max="1031" width="14.44140625" style="40"/>
    <col min="1032" max="1032" width="5.109375" style="40" customWidth="1"/>
    <col min="1033" max="1281" width="14.44140625" style="40"/>
    <col min="1282" max="1282" width="5.109375" style="40" customWidth="1"/>
    <col min="1283" max="1284" width="14.44140625" style="40"/>
    <col min="1285" max="1285" width="5.109375" style="40" customWidth="1"/>
    <col min="1286" max="1286" width="18.33203125" style="40" customWidth="1"/>
    <col min="1287" max="1287" width="14.44140625" style="40"/>
    <col min="1288" max="1288" width="5.109375" style="40" customWidth="1"/>
    <col min="1289" max="1537" width="14.44140625" style="40"/>
    <col min="1538" max="1538" width="5.109375" style="40" customWidth="1"/>
    <col min="1539" max="1540" width="14.44140625" style="40"/>
    <col min="1541" max="1541" width="5.109375" style="40" customWidth="1"/>
    <col min="1542" max="1542" width="18.33203125" style="40" customWidth="1"/>
    <col min="1543" max="1543" width="14.44140625" style="40"/>
    <col min="1544" max="1544" width="5.109375" style="40" customWidth="1"/>
    <col min="1545" max="1793" width="14.44140625" style="40"/>
    <col min="1794" max="1794" width="5.109375" style="40" customWidth="1"/>
    <col min="1795" max="1796" width="14.44140625" style="40"/>
    <col min="1797" max="1797" width="5.109375" style="40" customWidth="1"/>
    <col min="1798" max="1798" width="18.33203125" style="40" customWidth="1"/>
    <col min="1799" max="1799" width="14.44140625" style="40"/>
    <col min="1800" max="1800" width="5.109375" style="40" customWidth="1"/>
    <col min="1801" max="2049" width="14.44140625" style="40"/>
    <col min="2050" max="2050" width="5.109375" style="40" customWidth="1"/>
    <col min="2051" max="2052" width="14.44140625" style="40"/>
    <col min="2053" max="2053" width="5.109375" style="40" customWidth="1"/>
    <col min="2054" max="2054" width="18.33203125" style="40" customWidth="1"/>
    <col min="2055" max="2055" width="14.44140625" style="40"/>
    <col min="2056" max="2056" width="5.109375" style="40" customWidth="1"/>
    <col min="2057" max="2305" width="14.44140625" style="40"/>
    <col min="2306" max="2306" width="5.109375" style="40" customWidth="1"/>
    <col min="2307" max="2308" width="14.44140625" style="40"/>
    <col min="2309" max="2309" width="5.109375" style="40" customWidth="1"/>
    <col min="2310" max="2310" width="18.33203125" style="40" customWidth="1"/>
    <col min="2311" max="2311" width="14.44140625" style="40"/>
    <col min="2312" max="2312" width="5.109375" style="40" customWidth="1"/>
    <col min="2313" max="2561" width="14.44140625" style="40"/>
    <col min="2562" max="2562" width="5.109375" style="40" customWidth="1"/>
    <col min="2563" max="2564" width="14.44140625" style="40"/>
    <col min="2565" max="2565" width="5.109375" style="40" customWidth="1"/>
    <col min="2566" max="2566" width="18.33203125" style="40" customWidth="1"/>
    <col min="2567" max="2567" width="14.44140625" style="40"/>
    <col min="2568" max="2568" width="5.109375" style="40" customWidth="1"/>
    <col min="2569" max="2817" width="14.44140625" style="40"/>
    <col min="2818" max="2818" width="5.109375" style="40" customWidth="1"/>
    <col min="2819" max="2820" width="14.44140625" style="40"/>
    <col min="2821" max="2821" width="5.109375" style="40" customWidth="1"/>
    <col min="2822" max="2822" width="18.33203125" style="40" customWidth="1"/>
    <col min="2823" max="2823" width="14.44140625" style="40"/>
    <col min="2824" max="2824" width="5.109375" style="40" customWidth="1"/>
    <col min="2825" max="3073" width="14.44140625" style="40"/>
    <col min="3074" max="3074" width="5.109375" style="40" customWidth="1"/>
    <col min="3075" max="3076" width="14.44140625" style="40"/>
    <col min="3077" max="3077" width="5.109375" style="40" customWidth="1"/>
    <col min="3078" max="3078" width="18.33203125" style="40" customWidth="1"/>
    <col min="3079" max="3079" width="14.44140625" style="40"/>
    <col min="3080" max="3080" width="5.109375" style="40" customWidth="1"/>
    <col min="3081" max="3329" width="14.44140625" style="40"/>
    <col min="3330" max="3330" width="5.109375" style="40" customWidth="1"/>
    <col min="3331" max="3332" width="14.44140625" style="40"/>
    <col min="3333" max="3333" width="5.109375" style="40" customWidth="1"/>
    <col min="3334" max="3334" width="18.33203125" style="40" customWidth="1"/>
    <col min="3335" max="3335" width="14.44140625" style="40"/>
    <col min="3336" max="3336" width="5.109375" style="40" customWidth="1"/>
    <col min="3337" max="3585" width="14.44140625" style="40"/>
    <col min="3586" max="3586" width="5.109375" style="40" customWidth="1"/>
    <col min="3587" max="3588" width="14.44140625" style="40"/>
    <col min="3589" max="3589" width="5.109375" style="40" customWidth="1"/>
    <col min="3590" max="3590" width="18.33203125" style="40" customWidth="1"/>
    <col min="3591" max="3591" width="14.44140625" style="40"/>
    <col min="3592" max="3592" width="5.109375" style="40" customWidth="1"/>
    <col min="3593" max="3841" width="14.44140625" style="40"/>
    <col min="3842" max="3842" width="5.109375" style="40" customWidth="1"/>
    <col min="3843" max="3844" width="14.44140625" style="40"/>
    <col min="3845" max="3845" width="5.109375" style="40" customWidth="1"/>
    <col min="3846" max="3846" width="18.33203125" style="40" customWidth="1"/>
    <col min="3847" max="3847" width="14.44140625" style="40"/>
    <col min="3848" max="3848" width="5.109375" style="40" customWidth="1"/>
    <col min="3849" max="4097" width="14.44140625" style="40"/>
    <col min="4098" max="4098" width="5.109375" style="40" customWidth="1"/>
    <col min="4099" max="4100" width="14.44140625" style="40"/>
    <col min="4101" max="4101" width="5.109375" style="40" customWidth="1"/>
    <col min="4102" max="4102" width="18.33203125" style="40" customWidth="1"/>
    <col min="4103" max="4103" width="14.44140625" style="40"/>
    <col min="4104" max="4104" width="5.109375" style="40" customWidth="1"/>
    <col min="4105" max="4353" width="14.44140625" style="40"/>
    <col min="4354" max="4354" width="5.109375" style="40" customWidth="1"/>
    <col min="4355" max="4356" width="14.44140625" style="40"/>
    <col min="4357" max="4357" width="5.109375" style="40" customWidth="1"/>
    <col min="4358" max="4358" width="18.33203125" style="40" customWidth="1"/>
    <col min="4359" max="4359" width="14.44140625" style="40"/>
    <col min="4360" max="4360" width="5.109375" style="40" customWidth="1"/>
    <col min="4361" max="4609" width="14.44140625" style="40"/>
    <col min="4610" max="4610" width="5.109375" style="40" customWidth="1"/>
    <col min="4611" max="4612" width="14.44140625" style="40"/>
    <col min="4613" max="4613" width="5.109375" style="40" customWidth="1"/>
    <col min="4614" max="4614" width="18.33203125" style="40" customWidth="1"/>
    <col min="4615" max="4615" width="14.44140625" style="40"/>
    <col min="4616" max="4616" width="5.109375" style="40" customWidth="1"/>
    <col min="4617" max="4865" width="14.44140625" style="40"/>
    <col min="4866" max="4866" width="5.109375" style="40" customWidth="1"/>
    <col min="4867" max="4868" width="14.44140625" style="40"/>
    <col min="4869" max="4869" width="5.109375" style="40" customWidth="1"/>
    <col min="4870" max="4870" width="18.33203125" style="40" customWidth="1"/>
    <col min="4871" max="4871" width="14.44140625" style="40"/>
    <col min="4872" max="4872" width="5.109375" style="40" customWidth="1"/>
    <col min="4873" max="5121" width="14.44140625" style="40"/>
    <col min="5122" max="5122" width="5.109375" style="40" customWidth="1"/>
    <col min="5123" max="5124" width="14.44140625" style="40"/>
    <col min="5125" max="5125" width="5.109375" style="40" customWidth="1"/>
    <col min="5126" max="5126" width="18.33203125" style="40" customWidth="1"/>
    <col min="5127" max="5127" width="14.44140625" style="40"/>
    <col min="5128" max="5128" width="5.109375" style="40" customWidth="1"/>
    <col min="5129" max="5377" width="14.44140625" style="40"/>
    <col min="5378" max="5378" width="5.109375" style="40" customWidth="1"/>
    <col min="5379" max="5380" width="14.44140625" style="40"/>
    <col min="5381" max="5381" width="5.109375" style="40" customWidth="1"/>
    <col min="5382" max="5382" width="18.33203125" style="40" customWidth="1"/>
    <col min="5383" max="5383" width="14.44140625" style="40"/>
    <col min="5384" max="5384" width="5.109375" style="40" customWidth="1"/>
    <col min="5385" max="5633" width="14.44140625" style="40"/>
    <col min="5634" max="5634" width="5.109375" style="40" customWidth="1"/>
    <col min="5635" max="5636" width="14.44140625" style="40"/>
    <col min="5637" max="5637" width="5.109375" style="40" customWidth="1"/>
    <col min="5638" max="5638" width="18.33203125" style="40" customWidth="1"/>
    <col min="5639" max="5639" width="14.44140625" style="40"/>
    <col min="5640" max="5640" width="5.109375" style="40" customWidth="1"/>
    <col min="5641" max="5889" width="14.44140625" style="40"/>
    <col min="5890" max="5890" width="5.109375" style="40" customWidth="1"/>
    <col min="5891" max="5892" width="14.44140625" style="40"/>
    <col min="5893" max="5893" width="5.109375" style="40" customWidth="1"/>
    <col min="5894" max="5894" width="18.33203125" style="40" customWidth="1"/>
    <col min="5895" max="5895" width="14.44140625" style="40"/>
    <col min="5896" max="5896" width="5.109375" style="40" customWidth="1"/>
    <col min="5897" max="6145" width="14.44140625" style="40"/>
    <col min="6146" max="6146" width="5.109375" style="40" customWidth="1"/>
    <col min="6147" max="6148" width="14.44140625" style="40"/>
    <col min="6149" max="6149" width="5.109375" style="40" customWidth="1"/>
    <col min="6150" max="6150" width="18.33203125" style="40" customWidth="1"/>
    <col min="6151" max="6151" width="14.44140625" style="40"/>
    <col min="6152" max="6152" width="5.109375" style="40" customWidth="1"/>
    <col min="6153" max="6401" width="14.44140625" style="40"/>
    <col min="6402" max="6402" width="5.109375" style="40" customWidth="1"/>
    <col min="6403" max="6404" width="14.44140625" style="40"/>
    <col min="6405" max="6405" width="5.109375" style="40" customWidth="1"/>
    <col min="6406" max="6406" width="18.33203125" style="40" customWidth="1"/>
    <col min="6407" max="6407" width="14.44140625" style="40"/>
    <col min="6408" max="6408" width="5.109375" style="40" customWidth="1"/>
    <col min="6409" max="6657" width="14.44140625" style="40"/>
    <col min="6658" max="6658" width="5.109375" style="40" customWidth="1"/>
    <col min="6659" max="6660" width="14.44140625" style="40"/>
    <col min="6661" max="6661" width="5.109375" style="40" customWidth="1"/>
    <col min="6662" max="6662" width="18.33203125" style="40" customWidth="1"/>
    <col min="6663" max="6663" width="14.44140625" style="40"/>
    <col min="6664" max="6664" width="5.109375" style="40" customWidth="1"/>
    <col min="6665" max="6913" width="14.44140625" style="40"/>
    <col min="6914" max="6914" width="5.109375" style="40" customWidth="1"/>
    <col min="6915" max="6916" width="14.44140625" style="40"/>
    <col min="6917" max="6917" width="5.109375" style="40" customWidth="1"/>
    <col min="6918" max="6918" width="18.33203125" style="40" customWidth="1"/>
    <col min="6919" max="6919" width="14.44140625" style="40"/>
    <col min="6920" max="6920" width="5.109375" style="40" customWidth="1"/>
    <col min="6921" max="7169" width="14.44140625" style="40"/>
    <col min="7170" max="7170" width="5.109375" style="40" customWidth="1"/>
    <col min="7171" max="7172" width="14.44140625" style="40"/>
    <col min="7173" max="7173" width="5.109375" style="40" customWidth="1"/>
    <col min="7174" max="7174" width="18.33203125" style="40" customWidth="1"/>
    <col min="7175" max="7175" width="14.44140625" style="40"/>
    <col min="7176" max="7176" width="5.109375" style="40" customWidth="1"/>
    <col min="7177" max="7425" width="14.44140625" style="40"/>
    <col min="7426" max="7426" width="5.109375" style="40" customWidth="1"/>
    <col min="7427" max="7428" width="14.44140625" style="40"/>
    <col min="7429" max="7429" width="5.109375" style="40" customWidth="1"/>
    <col min="7430" max="7430" width="18.33203125" style="40" customWidth="1"/>
    <col min="7431" max="7431" width="14.44140625" style="40"/>
    <col min="7432" max="7432" width="5.109375" style="40" customWidth="1"/>
    <col min="7433" max="7681" width="14.44140625" style="40"/>
    <col min="7682" max="7682" width="5.109375" style="40" customWidth="1"/>
    <col min="7683" max="7684" width="14.44140625" style="40"/>
    <col min="7685" max="7685" width="5.109375" style="40" customWidth="1"/>
    <col min="7686" max="7686" width="18.33203125" style="40" customWidth="1"/>
    <col min="7687" max="7687" width="14.44140625" style="40"/>
    <col min="7688" max="7688" width="5.109375" style="40" customWidth="1"/>
    <col min="7689" max="7937" width="14.44140625" style="40"/>
    <col min="7938" max="7938" width="5.109375" style="40" customWidth="1"/>
    <col min="7939" max="7940" width="14.44140625" style="40"/>
    <col min="7941" max="7941" width="5.109375" style="40" customWidth="1"/>
    <col min="7942" max="7942" width="18.33203125" style="40" customWidth="1"/>
    <col min="7943" max="7943" width="14.44140625" style="40"/>
    <col min="7944" max="7944" width="5.109375" style="40" customWidth="1"/>
    <col min="7945" max="8193" width="14.44140625" style="40"/>
    <col min="8194" max="8194" width="5.109375" style="40" customWidth="1"/>
    <col min="8195" max="8196" width="14.44140625" style="40"/>
    <col min="8197" max="8197" width="5.109375" style="40" customWidth="1"/>
    <col min="8198" max="8198" width="18.33203125" style="40" customWidth="1"/>
    <col min="8199" max="8199" width="14.44140625" style="40"/>
    <col min="8200" max="8200" width="5.109375" style="40" customWidth="1"/>
    <col min="8201" max="8449" width="14.44140625" style="40"/>
    <col min="8450" max="8450" width="5.109375" style="40" customWidth="1"/>
    <col min="8451" max="8452" width="14.44140625" style="40"/>
    <col min="8453" max="8453" width="5.109375" style="40" customWidth="1"/>
    <col min="8454" max="8454" width="18.33203125" style="40" customWidth="1"/>
    <col min="8455" max="8455" width="14.44140625" style="40"/>
    <col min="8456" max="8456" width="5.109375" style="40" customWidth="1"/>
    <col min="8457" max="8705" width="14.44140625" style="40"/>
    <col min="8706" max="8706" width="5.109375" style="40" customWidth="1"/>
    <col min="8707" max="8708" width="14.44140625" style="40"/>
    <col min="8709" max="8709" width="5.109375" style="40" customWidth="1"/>
    <col min="8710" max="8710" width="18.33203125" style="40" customWidth="1"/>
    <col min="8711" max="8711" width="14.44140625" style="40"/>
    <col min="8712" max="8712" width="5.109375" style="40" customWidth="1"/>
    <col min="8713" max="8961" width="14.44140625" style="40"/>
    <col min="8962" max="8962" width="5.109375" style="40" customWidth="1"/>
    <col min="8963" max="8964" width="14.44140625" style="40"/>
    <col min="8965" max="8965" width="5.109375" style="40" customWidth="1"/>
    <col min="8966" max="8966" width="18.33203125" style="40" customWidth="1"/>
    <col min="8967" max="8967" width="14.44140625" style="40"/>
    <col min="8968" max="8968" width="5.109375" style="40" customWidth="1"/>
    <col min="8969" max="9217" width="14.44140625" style="40"/>
    <col min="9218" max="9218" width="5.109375" style="40" customWidth="1"/>
    <col min="9219" max="9220" width="14.44140625" style="40"/>
    <col min="9221" max="9221" width="5.109375" style="40" customWidth="1"/>
    <col min="9222" max="9222" width="18.33203125" style="40" customWidth="1"/>
    <col min="9223" max="9223" width="14.44140625" style="40"/>
    <col min="9224" max="9224" width="5.109375" style="40" customWidth="1"/>
    <col min="9225" max="9473" width="14.44140625" style="40"/>
    <col min="9474" max="9474" width="5.109375" style="40" customWidth="1"/>
    <col min="9475" max="9476" width="14.44140625" style="40"/>
    <col min="9477" max="9477" width="5.109375" style="40" customWidth="1"/>
    <col min="9478" max="9478" width="18.33203125" style="40" customWidth="1"/>
    <col min="9479" max="9479" width="14.44140625" style="40"/>
    <col min="9480" max="9480" width="5.109375" style="40" customWidth="1"/>
    <col min="9481" max="9729" width="14.44140625" style="40"/>
    <col min="9730" max="9730" width="5.109375" style="40" customWidth="1"/>
    <col min="9731" max="9732" width="14.44140625" style="40"/>
    <col min="9733" max="9733" width="5.109375" style="40" customWidth="1"/>
    <col min="9734" max="9734" width="18.33203125" style="40" customWidth="1"/>
    <col min="9735" max="9735" width="14.44140625" style="40"/>
    <col min="9736" max="9736" width="5.109375" style="40" customWidth="1"/>
    <col min="9737" max="9985" width="14.44140625" style="40"/>
    <col min="9986" max="9986" width="5.109375" style="40" customWidth="1"/>
    <col min="9987" max="9988" width="14.44140625" style="40"/>
    <col min="9989" max="9989" width="5.109375" style="40" customWidth="1"/>
    <col min="9990" max="9990" width="18.33203125" style="40" customWidth="1"/>
    <col min="9991" max="9991" width="14.44140625" style="40"/>
    <col min="9992" max="9992" width="5.109375" style="40" customWidth="1"/>
    <col min="9993" max="10241" width="14.44140625" style="40"/>
    <col min="10242" max="10242" width="5.109375" style="40" customWidth="1"/>
    <col min="10243" max="10244" width="14.44140625" style="40"/>
    <col min="10245" max="10245" width="5.109375" style="40" customWidth="1"/>
    <col min="10246" max="10246" width="18.33203125" style="40" customWidth="1"/>
    <col min="10247" max="10247" width="14.44140625" style="40"/>
    <col min="10248" max="10248" width="5.109375" style="40" customWidth="1"/>
    <col min="10249" max="10497" width="14.44140625" style="40"/>
    <col min="10498" max="10498" width="5.109375" style="40" customWidth="1"/>
    <col min="10499" max="10500" width="14.44140625" style="40"/>
    <col min="10501" max="10501" width="5.109375" style="40" customWidth="1"/>
    <col min="10502" max="10502" width="18.33203125" style="40" customWidth="1"/>
    <col min="10503" max="10503" width="14.44140625" style="40"/>
    <col min="10504" max="10504" width="5.109375" style="40" customWidth="1"/>
    <col min="10505" max="10753" width="14.44140625" style="40"/>
    <col min="10754" max="10754" width="5.109375" style="40" customWidth="1"/>
    <col min="10755" max="10756" width="14.44140625" style="40"/>
    <col min="10757" max="10757" width="5.109375" style="40" customWidth="1"/>
    <col min="10758" max="10758" width="18.33203125" style="40" customWidth="1"/>
    <col min="10759" max="10759" width="14.44140625" style="40"/>
    <col min="10760" max="10760" width="5.109375" style="40" customWidth="1"/>
    <col min="10761" max="11009" width="14.44140625" style="40"/>
    <col min="11010" max="11010" width="5.109375" style="40" customWidth="1"/>
    <col min="11011" max="11012" width="14.44140625" style="40"/>
    <col min="11013" max="11013" width="5.109375" style="40" customWidth="1"/>
    <col min="11014" max="11014" width="18.33203125" style="40" customWidth="1"/>
    <col min="11015" max="11015" width="14.44140625" style="40"/>
    <col min="11016" max="11016" width="5.109375" style="40" customWidth="1"/>
    <col min="11017" max="11265" width="14.44140625" style="40"/>
    <col min="11266" max="11266" width="5.109375" style="40" customWidth="1"/>
    <col min="11267" max="11268" width="14.44140625" style="40"/>
    <col min="11269" max="11269" width="5.109375" style="40" customWidth="1"/>
    <col min="11270" max="11270" width="18.33203125" style="40" customWidth="1"/>
    <col min="11271" max="11271" width="14.44140625" style="40"/>
    <col min="11272" max="11272" width="5.109375" style="40" customWidth="1"/>
    <col min="11273" max="11521" width="14.44140625" style="40"/>
    <col min="11522" max="11522" width="5.109375" style="40" customWidth="1"/>
    <col min="11523" max="11524" width="14.44140625" style="40"/>
    <col min="11525" max="11525" width="5.109375" style="40" customWidth="1"/>
    <col min="11526" max="11526" width="18.33203125" style="40" customWidth="1"/>
    <col min="11527" max="11527" width="14.44140625" style="40"/>
    <col min="11528" max="11528" width="5.109375" style="40" customWidth="1"/>
    <col min="11529" max="11777" width="14.44140625" style="40"/>
    <col min="11778" max="11778" width="5.109375" style="40" customWidth="1"/>
    <col min="11779" max="11780" width="14.44140625" style="40"/>
    <col min="11781" max="11781" width="5.109375" style="40" customWidth="1"/>
    <col min="11782" max="11782" width="18.33203125" style="40" customWidth="1"/>
    <col min="11783" max="11783" width="14.44140625" style="40"/>
    <col min="11784" max="11784" width="5.109375" style="40" customWidth="1"/>
    <col min="11785" max="12033" width="14.44140625" style="40"/>
    <col min="12034" max="12034" width="5.109375" style="40" customWidth="1"/>
    <col min="12035" max="12036" width="14.44140625" style="40"/>
    <col min="12037" max="12037" width="5.109375" style="40" customWidth="1"/>
    <col min="12038" max="12038" width="18.33203125" style="40" customWidth="1"/>
    <col min="12039" max="12039" width="14.44140625" style="40"/>
    <col min="12040" max="12040" width="5.109375" style="40" customWidth="1"/>
    <col min="12041" max="12289" width="14.44140625" style="40"/>
    <col min="12290" max="12290" width="5.109375" style="40" customWidth="1"/>
    <col min="12291" max="12292" width="14.44140625" style="40"/>
    <col min="12293" max="12293" width="5.109375" style="40" customWidth="1"/>
    <col min="12294" max="12294" width="18.33203125" style="40" customWidth="1"/>
    <col min="12295" max="12295" width="14.44140625" style="40"/>
    <col min="12296" max="12296" width="5.109375" style="40" customWidth="1"/>
    <col min="12297" max="12545" width="14.44140625" style="40"/>
    <col min="12546" max="12546" width="5.109375" style="40" customWidth="1"/>
    <col min="12547" max="12548" width="14.44140625" style="40"/>
    <col min="12549" max="12549" width="5.109375" style="40" customWidth="1"/>
    <col min="12550" max="12550" width="18.33203125" style="40" customWidth="1"/>
    <col min="12551" max="12551" width="14.44140625" style="40"/>
    <col min="12552" max="12552" width="5.109375" style="40" customWidth="1"/>
    <col min="12553" max="12801" width="14.44140625" style="40"/>
    <col min="12802" max="12802" width="5.109375" style="40" customWidth="1"/>
    <col min="12803" max="12804" width="14.44140625" style="40"/>
    <col min="12805" max="12805" width="5.109375" style="40" customWidth="1"/>
    <col min="12806" max="12806" width="18.33203125" style="40" customWidth="1"/>
    <col min="12807" max="12807" width="14.44140625" style="40"/>
    <col min="12808" max="12808" width="5.109375" style="40" customWidth="1"/>
    <col min="12809" max="13057" width="14.44140625" style="40"/>
    <col min="13058" max="13058" width="5.109375" style="40" customWidth="1"/>
    <col min="13059" max="13060" width="14.44140625" style="40"/>
    <col min="13061" max="13061" width="5.109375" style="40" customWidth="1"/>
    <col min="13062" max="13062" width="18.33203125" style="40" customWidth="1"/>
    <col min="13063" max="13063" width="14.44140625" style="40"/>
    <col min="13064" max="13064" width="5.109375" style="40" customWidth="1"/>
    <col min="13065" max="13313" width="14.44140625" style="40"/>
    <col min="13314" max="13314" width="5.109375" style="40" customWidth="1"/>
    <col min="13315" max="13316" width="14.44140625" style="40"/>
    <col min="13317" max="13317" width="5.109375" style="40" customWidth="1"/>
    <col min="13318" max="13318" width="18.33203125" style="40" customWidth="1"/>
    <col min="13319" max="13319" width="14.44140625" style="40"/>
    <col min="13320" max="13320" width="5.109375" style="40" customWidth="1"/>
    <col min="13321" max="13569" width="14.44140625" style="40"/>
    <col min="13570" max="13570" width="5.109375" style="40" customWidth="1"/>
    <col min="13571" max="13572" width="14.44140625" style="40"/>
    <col min="13573" max="13573" width="5.109375" style="40" customWidth="1"/>
    <col min="13574" max="13574" width="18.33203125" style="40" customWidth="1"/>
    <col min="13575" max="13575" width="14.44140625" style="40"/>
    <col min="13576" max="13576" width="5.109375" style="40" customWidth="1"/>
    <col min="13577" max="13825" width="14.44140625" style="40"/>
    <col min="13826" max="13826" width="5.109375" style="40" customWidth="1"/>
    <col min="13827" max="13828" width="14.44140625" style="40"/>
    <col min="13829" max="13829" width="5.109375" style="40" customWidth="1"/>
    <col min="13830" max="13830" width="18.33203125" style="40" customWidth="1"/>
    <col min="13831" max="13831" width="14.44140625" style="40"/>
    <col min="13832" max="13832" width="5.109375" style="40" customWidth="1"/>
    <col min="13833" max="14081" width="14.44140625" style="40"/>
    <col min="14082" max="14082" width="5.109375" style="40" customWidth="1"/>
    <col min="14083" max="14084" width="14.44140625" style="40"/>
    <col min="14085" max="14085" width="5.109375" style="40" customWidth="1"/>
    <col min="14086" max="14086" width="18.33203125" style="40" customWidth="1"/>
    <col min="14087" max="14087" width="14.44140625" style="40"/>
    <col min="14088" max="14088" width="5.109375" style="40" customWidth="1"/>
    <col min="14089" max="14337" width="14.44140625" style="40"/>
    <col min="14338" max="14338" width="5.109375" style="40" customWidth="1"/>
    <col min="14339" max="14340" width="14.44140625" style="40"/>
    <col min="14341" max="14341" width="5.109375" style="40" customWidth="1"/>
    <col min="14342" max="14342" width="18.33203125" style="40" customWidth="1"/>
    <col min="14343" max="14343" width="14.44140625" style="40"/>
    <col min="14344" max="14344" width="5.109375" style="40" customWidth="1"/>
    <col min="14345" max="14593" width="14.44140625" style="40"/>
    <col min="14594" max="14594" width="5.109375" style="40" customWidth="1"/>
    <col min="14595" max="14596" width="14.44140625" style="40"/>
    <col min="14597" max="14597" width="5.109375" style="40" customWidth="1"/>
    <col min="14598" max="14598" width="18.33203125" style="40" customWidth="1"/>
    <col min="14599" max="14599" width="14.44140625" style="40"/>
    <col min="14600" max="14600" width="5.109375" style="40" customWidth="1"/>
    <col min="14601" max="14849" width="14.44140625" style="40"/>
    <col min="14850" max="14850" width="5.109375" style="40" customWidth="1"/>
    <col min="14851" max="14852" width="14.44140625" style="40"/>
    <col min="14853" max="14853" width="5.109375" style="40" customWidth="1"/>
    <col min="14854" max="14854" width="18.33203125" style="40" customWidth="1"/>
    <col min="14855" max="14855" width="14.44140625" style="40"/>
    <col min="14856" max="14856" width="5.109375" style="40" customWidth="1"/>
    <col min="14857" max="15105" width="14.44140625" style="40"/>
    <col min="15106" max="15106" width="5.109375" style="40" customWidth="1"/>
    <col min="15107" max="15108" width="14.44140625" style="40"/>
    <col min="15109" max="15109" width="5.109375" style="40" customWidth="1"/>
    <col min="15110" max="15110" width="18.33203125" style="40" customWidth="1"/>
    <col min="15111" max="15111" width="14.44140625" style="40"/>
    <col min="15112" max="15112" width="5.109375" style="40" customWidth="1"/>
    <col min="15113" max="15361" width="14.44140625" style="40"/>
    <col min="15362" max="15362" width="5.109375" style="40" customWidth="1"/>
    <col min="15363" max="15364" width="14.44140625" style="40"/>
    <col min="15365" max="15365" width="5.109375" style="40" customWidth="1"/>
    <col min="15366" max="15366" width="18.33203125" style="40" customWidth="1"/>
    <col min="15367" max="15367" width="14.44140625" style="40"/>
    <col min="15368" max="15368" width="5.109375" style="40" customWidth="1"/>
    <col min="15369" max="15617" width="14.44140625" style="40"/>
    <col min="15618" max="15618" width="5.109375" style="40" customWidth="1"/>
    <col min="15619" max="15620" width="14.44140625" style="40"/>
    <col min="15621" max="15621" width="5.109375" style="40" customWidth="1"/>
    <col min="15622" max="15622" width="18.33203125" style="40" customWidth="1"/>
    <col min="15623" max="15623" width="14.44140625" style="40"/>
    <col min="15624" max="15624" width="5.109375" style="40" customWidth="1"/>
    <col min="15625" max="15873" width="14.44140625" style="40"/>
    <col min="15874" max="15874" width="5.109375" style="40" customWidth="1"/>
    <col min="15875" max="15876" width="14.44140625" style="40"/>
    <col min="15877" max="15877" width="5.109375" style="40" customWidth="1"/>
    <col min="15878" max="15878" width="18.33203125" style="40" customWidth="1"/>
    <col min="15879" max="15879" width="14.44140625" style="40"/>
    <col min="15880" max="15880" width="5.109375" style="40" customWidth="1"/>
    <col min="15881" max="16129" width="14.44140625" style="40"/>
    <col min="16130" max="16130" width="5.109375" style="40" customWidth="1"/>
    <col min="16131" max="16132" width="14.44140625" style="40"/>
    <col min="16133" max="16133" width="5.109375" style="40" customWidth="1"/>
    <col min="16134" max="16134" width="18.33203125" style="40" customWidth="1"/>
    <col min="16135" max="16135" width="14.44140625" style="40"/>
    <col min="16136" max="16136" width="5.109375" style="40" customWidth="1"/>
    <col min="16137" max="16384" width="14.44140625" style="40"/>
  </cols>
  <sheetData>
    <row r="1" spans="1:256" ht="13.05" customHeight="1" x14ac:dyDescent="0.3">
      <c r="A1" s="40"/>
      <c r="B1" s="38"/>
      <c r="C1" s="38"/>
      <c r="D1" s="38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</row>
    <row r="2" spans="1:256" ht="13.05" customHeight="1" x14ac:dyDescent="0.3">
      <c r="A2" s="40"/>
      <c r="B2" s="36" t="s">
        <v>924</v>
      </c>
      <c r="C2" s="36"/>
      <c r="D2" s="36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</row>
    <row r="3" spans="1:256" ht="13.05" customHeight="1" x14ac:dyDescent="0.3">
      <c r="A3" s="40"/>
      <c r="B3" s="39" t="s">
        <v>18</v>
      </c>
      <c r="C3" s="40"/>
      <c r="D3" s="40"/>
      <c r="E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</row>
    <row r="4" spans="1:256" ht="13.05" customHeight="1" x14ac:dyDescent="0.3">
      <c r="A4" s="40"/>
      <c r="B4" s="39"/>
      <c r="C4" s="40"/>
      <c r="D4" s="40"/>
      <c r="E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</row>
    <row r="5" spans="1:256" ht="13.05" customHeight="1" thickBot="1" x14ac:dyDescent="0.35">
      <c r="A5" s="61"/>
      <c r="B5" s="41" t="s">
        <v>22</v>
      </c>
      <c r="C5" s="41"/>
      <c r="D5" s="60"/>
      <c r="E5" s="60"/>
      <c r="F5" s="79"/>
      <c r="G5" s="79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</row>
    <row r="6" spans="1:256" ht="13.05" customHeight="1" x14ac:dyDescent="0.3">
      <c r="A6" s="47"/>
      <c r="B6" s="50" t="s">
        <v>925</v>
      </c>
      <c r="C6" s="40"/>
      <c r="D6" s="40"/>
      <c r="E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spans="1:256" ht="13.05" customHeight="1" x14ac:dyDescent="0.3">
      <c r="A7" s="47"/>
      <c r="B7" s="50" t="s">
        <v>48</v>
      </c>
      <c r="C7" s="40"/>
      <c r="D7" s="40"/>
      <c r="E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</row>
    <row r="8" spans="1:256" ht="13.05" customHeight="1" x14ac:dyDescent="0.3">
      <c r="A8" s="47"/>
      <c r="C8" s="40"/>
      <c r="D8" s="40"/>
      <c r="E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</row>
    <row r="9" spans="1:256" ht="13.05" customHeight="1" thickBot="1" x14ac:dyDescent="0.35">
      <c r="A9" s="40"/>
      <c r="B9" s="41" t="s">
        <v>35</v>
      </c>
      <c r="C9" s="41"/>
      <c r="D9" s="80"/>
      <c r="E9" s="60"/>
      <c r="F9" s="60"/>
      <c r="G9" s="80"/>
      <c r="H9" s="40"/>
      <c r="I9" s="40"/>
      <c r="J9" s="40"/>
      <c r="K9" s="40"/>
      <c r="L9" s="40"/>
      <c r="M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</row>
    <row r="10" spans="1:256" ht="13.05" customHeight="1" x14ac:dyDescent="0.3">
      <c r="A10" s="40"/>
      <c r="B10" s="50" t="s">
        <v>36</v>
      </c>
      <c r="C10" s="50" t="s">
        <v>933</v>
      </c>
      <c r="D10" s="50" t="s">
        <v>37</v>
      </c>
      <c r="E10" s="47" t="s">
        <v>932</v>
      </c>
      <c r="F10" s="50" t="s">
        <v>38</v>
      </c>
      <c r="G10" s="81" t="s">
        <v>934</v>
      </c>
      <c r="H10" s="47" t="s">
        <v>931</v>
      </c>
      <c r="I10" s="50" t="s">
        <v>41</v>
      </c>
      <c r="J10" s="50"/>
      <c r="K10" s="40"/>
      <c r="L10" s="40"/>
      <c r="M10" s="40"/>
      <c r="N10" s="40"/>
      <c r="O10" s="40"/>
      <c r="AH10" s="36"/>
      <c r="AI10" s="36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</row>
    <row r="11" spans="1:256" ht="13.05" customHeight="1" x14ac:dyDescent="0.3">
      <c r="A11" s="40"/>
      <c r="B11" s="82" t="str">
        <f>[1]!obMake("FixingDates"&amp;COLUMN()&amp;ROW(),"double[]",B12:B37)</f>
        <v>FixingDates211 
[54664]</v>
      </c>
      <c r="C11" s="82" t="str">
        <f>[1]!obMake("PeriodLength"&amp;COLUMN()&amp;ROW(),"double[]",C12:C37)</f>
        <v>PeriodLength311 
[54665]</v>
      </c>
      <c r="D11" s="82" t="str">
        <f>[1]!obMake("PaymentDates"&amp;COLUMN()&amp;ROW(),"double[]",D12:D37)</f>
        <v>PaymentDates411 
[54666]</v>
      </c>
      <c r="E11" s="82" t="str">
        <f>[1]!obMake("Notional"&amp;COLUMN()&amp;ROW(),"double[]",E12:E37)</f>
        <v>Notional511 
[54667]</v>
      </c>
      <c r="F11" s="82" t="str">
        <f>[1]!obMake("SwapRates"&amp;COLUMN()&amp;ROW(),"double[]",F12:F37)</f>
        <v>SwapRates611 
[54663]</v>
      </c>
      <c r="G11" s="82" t="str">
        <f>[1]!obMake("isExerciseDate"&amp;COLUMN()&amp;ROW(),"boolean[]",G12:G37)</f>
        <v>isExerciseDate711 
[54662]</v>
      </c>
      <c r="H11" s="82" t="str">
        <f>[1]!obcall("ExerciseType",$B$6&amp;"$ExerciseType","valueOf",[1]!obMake("","String",H12))</f>
        <v>ExerciseType 
[54661]</v>
      </c>
      <c r="I11" s="82" t="str">
        <f>[1]!obMake("CurveIndexNames"&amp;COLUMN()&amp;ROW(),"String[]",I12:I13)</f>
        <v>CurveIndexNames911 
[54659]</v>
      </c>
      <c r="J11" s="50"/>
      <c r="K11" s="40"/>
      <c r="L11" s="40"/>
      <c r="M11" s="40"/>
      <c r="N11" s="40"/>
      <c r="O11" s="40"/>
      <c r="AH11" s="36"/>
      <c r="AI11" s="36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</row>
    <row r="12" spans="1:256" ht="13.05" customHeight="1" x14ac:dyDescent="0.3">
      <c r="A12" s="40"/>
      <c r="B12" s="84">
        <v>5</v>
      </c>
      <c r="C12" s="84">
        <f t="shared" ref="C12:C36" si="0">B13-B12</f>
        <v>0.5</v>
      </c>
      <c r="D12" s="85">
        <f>B13</f>
        <v>5.5</v>
      </c>
      <c r="E12" s="85">
        <v>100</v>
      </c>
      <c r="F12" s="85">
        <v>2.5000000000000001E-2</v>
      </c>
      <c r="G12" s="83" t="b">
        <f>TRUE</f>
        <v>1</v>
      </c>
      <c r="H12" s="85" t="s">
        <v>930</v>
      </c>
      <c r="I12" s="85" t="s">
        <v>27</v>
      </c>
      <c r="J12" s="50"/>
      <c r="K12" s="40"/>
      <c r="L12" s="40"/>
      <c r="M12" s="40"/>
      <c r="N12" s="40"/>
      <c r="O12" s="40"/>
      <c r="AH12" s="36"/>
      <c r="AI12" s="36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</row>
    <row r="13" spans="1:256" ht="13.05" customHeight="1" x14ac:dyDescent="0.3">
      <c r="A13" s="40"/>
      <c r="B13" s="85">
        <f t="shared" ref="B13:B37" si="1">B12+0.5</f>
        <v>5.5</v>
      </c>
      <c r="C13" s="84">
        <f t="shared" si="0"/>
        <v>0.5</v>
      </c>
      <c r="D13" s="85">
        <f t="shared" ref="D13:D37" si="2">D12+0.5</f>
        <v>6</v>
      </c>
      <c r="E13" s="85">
        <v>100</v>
      </c>
      <c r="F13" s="85">
        <v>2.5000000000000001E-2</v>
      </c>
      <c r="G13" s="83" t="b">
        <f>FALSE</f>
        <v>0</v>
      </c>
      <c r="I13" s="85" t="s">
        <v>28</v>
      </c>
      <c r="J13" s="40"/>
      <c r="AH13" s="36"/>
      <c r="AI13" s="36"/>
      <c r="AJ13" s="36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</row>
    <row r="14" spans="1:256" ht="13.05" customHeight="1" x14ac:dyDescent="0.3">
      <c r="A14" s="40"/>
      <c r="B14" s="85">
        <f t="shared" si="1"/>
        <v>6</v>
      </c>
      <c r="C14" s="84">
        <f t="shared" si="0"/>
        <v>0.5</v>
      </c>
      <c r="D14" s="85">
        <f t="shared" si="2"/>
        <v>6.5</v>
      </c>
      <c r="E14" s="85">
        <v>100</v>
      </c>
      <c r="F14" s="85">
        <v>2.5000000000000001E-2</v>
      </c>
      <c r="G14" s="83" t="b">
        <f>FALSE</f>
        <v>0</v>
      </c>
      <c r="AH14" s="36"/>
      <c r="AI14" s="36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</row>
    <row r="15" spans="1:256" ht="13.05" customHeight="1" x14ac:dyDescent="0.3">
      <c r="A15" s="40"/>
      <c r="B15" s="85">
        <f t="shared" si="1"/>
        <v>6.5</v>
      </c>
      <c r="C15" s="84">
        <f t="shared" si="0"/>
        <v>0.5</v>
      </c>
      <c r="D15" s="85">
        <f t="shared" si="2"/>
        <v>7</v>
      </c>
      <c r="E15" s="85">
        <v>100</v>
      </c>
      <c r="F15" s="85">
        <v>2.5000000000000001E-2</v>
      </c>
      <c r="G15" s="83" t="b">
        <f>FALSE</f>
        <v>0</v>
      </c>
      <c r="H15" s="50"/>
      <c r="I15" s="50"/>
      <c r="J15" s="50"/>
      <c r="K15" s="50"/>
      <c r="L15" s="50"/>
      <c r="AH15" s="36"/>
      <c r="AI15" s="36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</row>
    <row r="16" spans="1:256" ht="13.05" customHeight="1" x14ac:dyDescent="0.3">
      <c r="A16" s="40"/>
      <c r="B16" s="85">
        <f t="shared" si="1"/>
        <v>7</v>
      </c>
      <c r="C16" s="84">
        <f t="shared" si="0"/>
        <v>0.5</v>
      </c>
      <c r="D16" s="85">
        <f t="shared" si="2"/>
        <v>7.5</v>
      </c>
      <c r="E16" s="85">
        <v>100</v>
      </c>
      <c r="F16" s="85">
        <v>2.5000000000000001E-2</v>
      </c>
      <c r="G16" s="83" t="b">
        <f>FALSE</f>
        <v>0</v>
      </c>
      <c r="AH16" s="36"/>
      <c r="AI16" s="36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</row>
    <row r="17" spans="1:256" ht="13.05" customHeight="1" x14ac:dyDescent="0.3">
      <c r="A17" s="40"/>
      <c r="B17" s="85">
        <f t="shared" si="1"/>
        <v>7.5</v>
      </c>
      <c r="C17" s="84">
        <f t="shared" si="0"/>
        <v>0.5</v>
      </c>
      <c r="D17" s="85">
        <f t="shared" si="2"/>
        <v>8</v>
      </c>
      <c r="E17" s="85">
        <v>100</v>
      </c>
      <c r="F17" s="85">
        <v>2.5000000000000001E-2</v>
      </c>
      <c r="G17" s="83" t="b">
        <f>FALSE</f>
        <v>0</v>
      </c>
      <c r="AH17" s="36"/>
      <c r="AI17" s="36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</row>
    <row r="18" spans="1:256" ht="13.05" customHeight="1" x14ac:dyDescent="0.3">
      <c r="A18" s="40"/>
      <c r="B18" s="85">
        <f t="shared" si="1"/>
        <v>8</v>
      </c>
      <c r="C18" s="84">
        <f t="shared" si="0"/>
        <v>0.5</v>
      </c>
      <c r="D18" s="85">
        <f t="shared" si="2"/>
        <v>8.5</v>
      </c>
      <c r="E18" s="85">
        <v>100</v>
      </c>
      <c r="F18" s="85">
        <v>2.5000000000000001E-2</v>
      </c>
      <c r="G18" s="83" t="b">
        <f>TRUE</f>
        <v>1</v>
      </c>
      <c r="H18" s="50"/>
      <c r="I18" s="50"/>
      <c r="J18" s="50"/>
      <c r="K18" s="50"/>
      <c r="L18" s="50"/>
      <c r="M18" s="50"/>
      <c r="N18" s="50"/>
      <c r="O18" s="50"/>
      <c r="P18" s="50"/>
      <c r="R18" s="40"/>
      <c r="AH18" s="36"/>
      <c r="AI18" s="36"/>
      <c r="IV18" s="40"/>
    </row>
    <row r="19" spans="1:256" ht="13.05" customHeight="1" x14ac:dyDescent="0.3">
      <c r="A19" s="40"/>
      <c r="B19" s="85">
        <f t="shared" si="1"/>
        <v>8.5</v>
      </c>
      <c r="C19" s="84">
        <f t="shared" si="0"/>
        <v>0.5</v>
      </c>
      <c r="D19" s="85">
        <f t="shared" si="2"/>
        <v>9</v>
      </c>
      <c r="E19" s="85">
        <v>100</v>
      </c>
      <c r="F19" s="85">
        <v>2.5000000000000001E-2</v>
      </c>
      <c r="G19" s="83" t="b">
        <f>FALSE</f>
        <v>0</v>
      </c>
      <c r="H19" s="50"/>
      <c r="I19" s="50"/>
      <c r="J19" s="50"/>
      <c r="K19" s="50"/>
      <c r="L19" s="50"/>
      <c r="M19" s="50"/>
      <c r="N19" s="50"/>
      <c r="O19" s="50"/>
      <c r="P19" s="50"/>
      <c r="R19" s="40"/>
      <c r="AH19" s="36"/>
      <c r="AI19" s="36"/>
      <c r="IV19" s="40"/>
    </row>
    <row r="20" spans="1:256" ht="13.05" customHeight="1" x14ac:dyDescent="0.3">
      <c r="A20" s="40"/>
      <c r="B20" s="85">
        <f t="shared" si="1"/>
        <v>9</v>
      </c>
      <c r="C20" s="84">
        <f t="shared" si="0"/>
        <v>0.5</v>
      </c>
      <c r="D20" s="85">
        <f t="shared" si="2"/>
        <v>9.5</v>
      </c>
      <c r="E20" s="85">
        <v>100</v>
      </c>
      <c r="F20" s="85">
        <v>2.5000000000000001E-2</v>
      </c>
      <c r="G20" s="83" t="b">
        <f>FALSE</f>
        <v>0</v>
      </c>
      <c r="H20" s="50"/>
      <c r="I20" s="50"/>
      <c r="J20" s="50"/>
      <c r="K20" s="50"/>
      <c r="L20" s="50"/>
      <c r="M20" s="50"/>
      <c r="N20" s="50"/>
      <c r="O20" s="50"/>
      <c r="P20" s="50"/>
      <c r="R20" s="40"/>
      <c r="AH20" s="36"/>
      <c r="AI20" s="36"/>
      <c r="IV20" s="40"/>
    </row>
    <row r="21" spans="1:256" ht="13.05" customHeight="1" x14ac:dyDescent="0.3">
      <c r="A21" s="40"/>
      <c r="B21" s="85">
        <f t="shared" si="1"/>
        <v>9.5</v>
      </c>
      <c r="C21" s="84">
        <f t="shared" si="0"/>
        <v>0.5</v>
      </c>
      <c r="D21" s="85">
        <f t="shared" si="2"/>
        <v>10</v>
      </c>
      <c r="E21" s="85">
        <v>100</v>
      </c>
      <c r="F21" s="85">
        <v>2.5000000000000001E-2</v>
      </c>
      <c r="G21" s="83" t="b">
        <f>FALSE</f>
        <v>0</v>
      </c>
      <c r="H21" s="50"/>
      <c r="I21" s="50"/>
      <c r="J21" s="50"/>
      <c r="K21" s="50"/>
      <c r="L21" s="50"/>
      <c r="M21" s="50"/>
      <c r="N21" s="50"/>
      <c r="O21" s="50"/>
      <c r="P21" s="50"/>
      <c r="R21" s="40"/>
      <c r="AH21" s="36"/>
      <c r="AI21" s="36"/>
      <c r="IV21" s="40"/>
    </row>
    <row r="22" spans="1:256" ht="13.05" customHeight="1" x14ac:dyDescent="0.3">
      <c r="A22" s="40"/>
      <c r="B22" s="85">
        <f t="shared" si="1"/>
        <v>10</v>
      </c>
      <c r="C22" s="84">
        <f t="shared" si="0"/>
        <v>0.5</v>
      </c>
      <c r="D22" s="85">
        <f t="shared" si="2"/>
        <v>10.5</v>
      </c>
      <c r="E22" s="85">
        <v>100</v>
      </c>
      <c r="F22" s="85">
        <v>2.5000000000000001E-2</v>
      </c>
      <c r="G22" s="83" t="b">
        <f>FALSE</f>
        <v>0</v>
      </c>
      <c r="H22" s="50"/>
      <c r="I22" s="50"/>
      <c r="J22" s="50"/>
      <c r="K22" s="50"/>
      <c r="L22" s="50"/>
      <c r="M22" s="50"/>
      <c r="N22" s="50"/>
      <c r="O22" s="50"/>
      <c r="P22" s="50"/>
      <c r="R22" s="40"/>
      <c r="AH22" s="36"/>
      <c r="AI22" s="36"/>
      <c r="IV22" s="40"/>
    </row>
    <row r="23" spans="1:256" ht="13.05" customHeight="1" x14ac:dyDescent="0.3">
      <c r="A23" s="40"/>
      <c r="B23" s="85">
        <f t="shared" si="1"/>
        <v>10.5</v>
      </c>
      <c r="C23" s="84">
        <f t="shared" si="0"/>
        <v>0.5</v>
      </c>
      <c r="D23" s="85">
        <f t="shared" si="2"/>
        <v>11</v>
      </c>
      <c r="E23" s="85">
        <v>100</v>
      </c>
      <c r="F23" s="85">
        <v>2.5000000000000001E-2</v>
      </c>
      <c r="G23" s="83" t="b">
        <f>FALSE</f>
        <v>0</v>
      </c>
      <c r="H23" s="50"/>
      <c r="I23" s="50"/>
      <c r="J23" s="50"/>
      <c r="K23" s="50"/>
      <c r="L23" s="50"/>
      <c r="M23" s="50"/>
      <c r="N23" s="50"/>
      <c r="O23" s="50"/>
      <c r="P23" s="50"/>
      <c r="R23" s="40"/>
      <c r="AH23" s="36"/>
      <c r="AI23" s="36"/>
      <c r="IV23" s="40"/>
    </row>
    <row r="24" spans="1:256" ht="13.05" customHeight="1" x14ac:dyDescent="0.3">
      <c r="A24" s="40"/>
      <c r="B24" s="85">
        <f t="shared" si="1"/>
        <v>11</v>
      </c>
      <c r="C24" s="84">
        <f t="shared" si="0"/>
        <v>0.5</v>
      </c>
      <c r="D24" s="85">
        <f t="shared" si="2"/>
        <v>11.5</v>
      </c>
      <c r="E24" s="85">
        <v>100</v>
      </c>
      <c r="F24" s="85">
        <v>2.5000000000000001E-2</v>
      </c>
      <c r="G24" s="83" t="b">
        <f>TRUE</f>
        <v>1</v>
      </c>
      <c r="H24" s="50"/>
      <c r="I24" s="50"/>
      <c r="J24" s="50"/>
      <c r="K24" s="50"/>
      <c r="L24" s="50"/>
      <c r="M24" s="50"/>
      <c r="N24" s="50"/>
      <c r="O24" s="50"/>
      <c r="P24" s="50"/>
      <c r="R24" s="40"/>
      <c r="AH24" s="36"/>
      <c r="AI24" s="36"/>
      <c r="IV24" s="40"/>
    </row>
    <row r="25" spans="1:256" ht="13.05" customHeight="1" x14ac:dyDescent="0.3">
      <c r="A25" s="40"/>
      <c r="B25" s="85">
        <f t="shared" si="1"/>
        <v>11.5</v>
      </c>
      <c r="C25" s="84">
        <f t="shared" si="0"/>
        <v>0.5</v>
      </c>
      <c r="D25" s="85">
        <f t="shared" si="2"/>
        <v>12</v>
      </c>
      <c r="E25" s="85">
        <v>100</v>
      </c>
      <c r="F25" s="85">
        <v>2.5000000000000001E-2</v>
      </c>
      <c r="G25" s="83" t="b">
        <f>FALSE</f>
        <v>0</v>
      </c>
      <c r="H25" s="50"/>
      <c r="I25" s="50"/>
      <c r="J25" s="50"/>
      <c r="K25" s="50"/>
      <c r="L25" s="50"/>
      <c r="M25" s="50"/>
      <c r="N25" s="50"/>
      <c r="O25" s="50"/>
      <c r="P25" s="50"/>
      <c r="R25" s="40"/>
      <c r="AH25" s="36"/>
      <c r="AI25" s="36"/>
      <c r="IV25" s="40"/>
    </row>
    <row r="26" spans="1:256" ht="13.05" customHeight="1" x14ac:dyDescent="0.3">
      <c r="A26" s="40"/>
      <c r="B26" s="85">
        <f t="shared" si="1"/>
        <v>12</v>
      </c>
      <c r="C26" s="84">
        <f t="shared" si="0"/>
        <v>0.5</v>
      </c>
      <c r="D26" s="85">
        <f t="shared" si="2"/>
        <v>12.5</v>
      </c>
      <c r="E26" s="85">
        <v>100</v>
      </c>
      <c r="F26" s="85">
        <v>2.5000000000000001E-2</v>
      </c>
      <c r="G26" s="83" t="b">
        <f>FALSE</f>
        <v>0</v>
      </c>
      <c r="H26" s="50"/>
      <c r="I26" s="50"/>
      <c r="J26" s="50"/>
      <c r="K26" s="50"/>
      <c r="L26" s="50"/>
      <c r="M26" s="50"/>
      <c r="N26" s="50"/>
      <c r="O26" s="50"/>
      <c r="P26" s="50"/>
      <c r="R26" s="40"/>
      <c r="AH26" s="36"/>
      <c r="AI26" s="36"/>
      <c r="IV26" s="40"/>
    </row>
    <row r="27" spans="1:256" ht="13.05" customHeight="1" x14ac:dyDescent="0.3">
      <c r="A27" s="40"/>
      <c r="B27" s="85">
        <f t="shared" si="1"/>
        <v>12.5</v>
      </c>
      <c r="C27" s="84">
        <f t="shared" si="0"/>
        <v>0.5</v>
      </c>
      <c r="D27" s="85">
        <f t="shared" si="2"/>
        <v>13</v>
      </c>
      <c r="E27" s="85">
        <v>100</v>
      </c>
      <c r="F27" s="85">
        <v>2.5000000000000001E-2</v>
      </c>
      <c r="G27" s="83" t="b">
        <f>FALSE</f>
        <v>0</v>
      </c>
      <c r="H27" s="50"/>
      <c r="I27" s="50"/>
      <c r="J27" s="50"/>
      <c r="K27" s="50"/>
      <c r="L27" s="50"/>
      <c r="M27" s="50"/>
      <c r="N27" s="50"/>
      <c r="O27" s="50"/>
      <c r="P27" s="50"/>
      <c r="R27" s="40"/>
      <c r="AH27" s="36"/>
      <c r="AI27" s="36"/>
      <c r="IV27" s="40"/>
    </row>
    <row r="28" spans="1:256" ht="13.05" customHeight="1" x14ac:dyDescent="0.3">
      <c r="A28" s="40"/>
      <c r="B28" s="85">
        <f t="shared" si="1"/>
        <v>13</v>
      </c>
      <c r="C28" s="84">
        <f t="shared" si="0"/>
        <v>0.5</v>
      </c>
      <c r="D28" s="85">
        <f t="shared" si="2"/>
        <v>13.5</v>
      </c>
      <c r="E28" s="85">
        <v>100</v>
      </c>
      <c r="F28" s="85">
        <v>2.5000000000000001E-2</v>
      </c>
      <c r="G28" s="83" t="b">
        <f>FALSE</f>
        <v>0</v>
      </c>
      <c r="H28" s="50"/>
      <c r="I28" s="50"/>
      <c r="J28" s="50"/>
      <c r="K28" s="50"/>
      <c r="L28" s="50"/>
      <c r="M28" s="50"/>
      <c r="N28" s="50"/>
      <c r="O28" s="50"/>
      <c r="P28" s="50"/>
      <c r="R28" s="40"/>
      <c r="AH28" s="36"/>
      <c r="AI28" s="36"/>
      <c r="IV28" s="40"/>
    </row>
    <row r="29" spans="1:256" ht="13.05" customHeight="1" x14ac:dyDescent="0.3">
      <c r="A29" s="40"/>
      <c r="B29" s="85">
        <f t="shared" si="1"/>
        <v>13.5</v>
      </c>
      <c r="C29" s="84">
        <f t="shared" si="0"/>
        <v>0.5</v>
      </c>
      <c r="D29" s="85">
        <f t="shared" si="2"/>
        <v>14</v>
      </c>
      <c r="E29" s="85">
        <v>100</v>
      </c>
      <c r="F29" s="85">
        <v>2.5000000000000001E-2</v>
      </c>
      <c r="G29" s="83" t="b">
        <f>FALSE</f>
        <v>0</v>
      </c>
      <c r="H29" s="50"/>
      <c r="I29" s="50"/>
      <c r="J29" s="50"/>
      <c r="K29" s="50"/>
      <c r="L29" s="50"/>
      <c r="M29" s="50"/>
      <c r="N29" s="50"/>
      <c r="O29" s="50"/>
      <c r="P29" s="50"/>
      <c r="R29" s="40"/>
      <c r="AH29" s="36"/>
      <c r="AI29" s="36"/>
      <c r="IV29" s="40"/>
    </row>
    <row r="30" spans="1:256" ht="13.05" customHeight="1" x14ac:dyDescent="0.3">
      <c r="A30" s="40"/>
      <c r="B30" s="85">
        <f t="shared" si="1"/>
        <v>14</v>
      </c>
      <c r="C30" s="84">
        <f t="shared" si="0"/>
        <v>0.5</v>
      </c>
      <c r="D30" s="85">
        <f t="shared" si="2"/>
        <v>14.5</v>
      </c>
      <c r="E30" s="85">
        <v>100</v>
      </c>
      <c r="F30" s="85">
        <v>2.5000000000000001E-2</v>
      </c>
      <c r="G30" s="83" t="b">
        <f>TRUE</f>
        <v>1</v>
      </c>
      <c r="H30" s="50"/>
      <c r="I30" s="50"/>
      <c r="J30" s="50"/>
      <c r="K30" s="50"/>
      <c r="L30" s="50"/>
      <c r="M30" s="50"/>
      <c r="N30" s="50"/>
      <c r="O30" s="50"/>
      <c r="P30" s="50"/>
      <c r="R30" s="40"/>
      <c r="AH30" s="36"/>
      <c r="AI30" s="36"/>
      <c r="IV30" s="40"/>
    </row>
    <row r="31" spans="1:256" ht="13.05" customHeight="1" x14ac:dyDescent="0.3">
      <c r="A31" s="40"/>
      <c r="B31" s="85">
        <f t="shared" si="1"/>
        <v>14.5</v>
      </c>
      <c r="C31" s="84">
        <f t="shared" si="0"/>
        <v>0.5</v>
      </c>
      <c r="D31" s="85">
        <f t="shared" si="2"/>
        <v>15</v>
      </c>
      <c r="E31" s="85">
        <v>100</v>
      </c>
      <c r="F31" s="85">
        <v>2.5000000000000001E-2</v>
      </c>
      <c r="G31" s="83" t="b">
        <f>FALSE</f>
        <v>0</v>
      </c>
      <c r="H31" s="50"/>
      <c r="I31" s="50"/>
      <c r="J31" s="50"/>
      <c r="K31" s="50"/>
      <c r="L31" s="50"/>
      <c r="M31" s="50"/>
      <c r="N31" s="50"/>
      <c r="O31" s="50"/>
      <c r="P31" s="50"/>
      <c r="R31" s="40"/>
      <c r="AH31" s="36"/>
      <c r="AI31" s="36"/>
      <c r="IV31" s="40"/>
    </row>
    <row r="32" spans="1:256" ht="13.05" customHeight="1" x14ac:dyDescent="0.3">
      <c r="A32" s="40"/>
      <c r="B32" s="85">
        <f t="shared" si="1"/>
        <v>15</v>
      </c>
      <c r="C32" s="84">
        <f t="shared" si="0"/>
        <v>0.5</v>
      </c>
      <c r="D32" s="85">
        <f t="shared" si="2"/>
        <v>15.5</v>
      </c>
      <c r="E32" s="85">
        <v>100</v>
      </c>
      <c r="F32" s="85">
        <v>2.5000000000000001E-2</v>
      </c>
      <c r="G32" s="83" t="b">
        <f>FALSE</f>
        <v>0</v>
      </c>
      <c r="H32" s="50"/>
      <c r="I32" s="50"/>
      <c r="J32" s="50"/>
      <c r="K32" s="50"/>
      <c r="L32" s="50"/>
      <c r="M32" s="50"/>
      <c r="N32" s="50"/>
      <c r="O32" s="50"/>
      <c r="P32" s="50"/>
      <c r="R32" s="40"/>
      <c r="AH32" s="36"/>
      <c r="AI32" s="36"/>
      <c r="IV32" s="40"/>
    </row>
    <row r="33" spans="1:256" ht="13.05" customHeight="1" x14ac:dyDescent="0.3">
      <c r="A33" s="40"/>
      <c r="B33" s="85">
        <f t="shared" si="1"/>
        <v>15.5</v>
      </c>
      <c r="C33" s="84">
        <f t="shared" si="0"/>
        <v>0.5</v>
      </c>
      <c r="D33" s="85">
        <f t="shared" si="2"/>
        <v>16</v>
      </c>
      <c r="E33" s="85">
        <v>100</v>
      </c>
      <c r="F33" s="85">
        <v>2.5000000000000001E-2</v>
      </c>
      <c r="G33" s="83" t="b">
        <f>FALSE</f>
        <v>0</v>
      </c>
      <c r="H33" s="50"/>
      <c r="I33" s="50"/>
      <c r="J33" s="50"/>
      <c r="K33" s="50"/>
      <c r="L33" s="50"/>
      <c r="M33" s="50"/>
      <c r="N33" s="50"/>
      <c r="O33" s="50"/>
      <c r="P33" s="50"/>
      <c r="R33" s="40"/>
      <c r="AH33" s="36"/>
      <c r="AI33" s="36"/>
      <c r="IV33" s="40"/>
    </row>
    <row r="34" spans="1:256" ht="13.05" customHeight="1" x14ac:dyDescent="0.3">
      <c r="A34" s="40"/>
      <c r="B34" s="85">
        <f t="shared" si="1"/>
        <v>16</v>
      </c>
      <c r="C34" s="84">
        <f t="shared" si="0"/>
        <v>0.5</v>
      </c>
      <c r="D34" s="85">
        <f t="shared" si="2"/>
        <v>16.5</v>
      </c>
      <c r="E34" s="85">
        <v>100</v>
      </c>
      <c r="F34" s="85">
        <v>2.5000000000000001E-2</v>
      </c>
      <c r="G34" s="83" t="b">
        <f>FALSE</f>
        <v>0</v>
      </c>
      <c r="H34" s="50"/>
      <c r="I34" s="50"/>
      <c r="J34" s="50"/>
      <c r="K34" s="50"/>
      <c r="L34" s="50"/>
      <c r="M34" s="50"/>
      <c r="N34" s="50"/>
      <c r="O34" s="50"/>
      <c r="P34" s="50"/>
      <c r="R34" s="40"/>
      <c r="AH34" s="36"/>
      <c r="AI34" s="36"/>
      <c r="IV34" s="40"/>
    </row>
    <row r="35" spans="1:256" ht="13.05" customHeight="1" x14ac:dyDescent="0.3">
      <c r="A35" s="40"/>
      <c r="B35" s="85">
        <f t="shared" si="1"/>
        <v>16.5</v>
      </c>
      <c r="C35" s="84">
        <f t="shared" si="0"/>
        <v>0.5</v>
      </c>
      <c r="D35" s="85">
        <f t="shared" si="2"/>
        <v>17</v>
      </c>
      <c r="E35" s="85">
        <v>100</v>
      </c>
      <c r="F35" s="85">
        <v>2.5000000000000001E-2</v>
      </c>
      <c r="G35" s="83" t="b">
        <f>FALSE</f>
        <v>0</v>
      </c>
      <c r="H35" s="50"/>
      <c r="I35" s="50"/>
      <c r="J35" s="50"/>
      <c r="K35" s="50"/>
      <c r="L35" s="50"/>
      <c r="M35" s="50"/>
      <c r="N35" s="50"/>
      <c r="O35" s="50"/>
      <c r="P35" s="50"/>
      <c r="R35" s="40"/>
      <c r="AH35" s="36"/>
      <c r="AI35" s="36"/>
      <c r="IV35" s="40"/>
    </row>
    <row r="36" spans="1:256" ht="13.05" customHeight="1" x14ac:dyDescent="0.3">
      <c r="A36" s="40"/>
      <c r="B36" s="85">
        <f t="shared" si="1"/>
        <v>17</v>
      </c>
      <c r="C36" s="84">
        <f t="shared" si="0"/>
        <v>0.5</v>
      </c>
      <c r="D36" s="85">
        <f t="shared" si="2"/>
        <v>17.5</v>
      </c>
      <c r="E36" s="85">
        <v>100</v>
      </c>
      <c r="F36" s="85">
        <v>2.5000000000000001E-2</v>
      </c>
      <c r="G36" s="83" t="b">
        <f>FALSE</f>
        <v>0</v>
      </c>
      <c r="H36" s="50"/>
      <c r="I36" s="50"/>
      <c r="J36" s="50"/>
      <c r="K36" s="50"/>
      <c r="L36" s="50"/>
      <c r="M36" s="50"/>
      <c r="N36" s="50"/>
      <c r="O36" s="50"/>
      <c r="P36" s="50"/>
      <c r="R36" s="40"/>
      <c r="AH36" s="36"/>
      <c r="AI36" s="36"/>
      <c r="IV36" s="40"/>
    </row>
    <row r="37" spans="1:256" ht="13.05" customHeight="1" x14ac:dyDescent="0.3">
      <c r="A37" s="40"/>
      <c r="B37" s="85">
        <f t="shared" si="1"/>
        <v>17.5</v>
      </c>
      <c r="C37" s="84">
        <v>0.5</v>
      </c>
      <c r="D37" s="85">
        <f t="shared" si="2"/>
        <v>18</v>
      </c>
      <c r="E37" s="85">
        <v>100</v>
      </c>
      <c r="F37" s="85">
        <v>2.5000000000000001E-2</v>
      </c>
      <c r="G37" s="83" t="b">
        <f>FALSE</f>
        <v>0</v>
      </c>
      <c r="H37" s="50"/>
      <c r="I37" s="50"/>
      <c r="J37" s="50"/>
      <c r="K37" s="50"/>
      <c r="L37" s="50"/>
      <c r="M37" s="50"/>
      <c r="N37" s="50"/>
      <c r="O37" s="50"/>
      <c r="P37" s="50"/>
      <c r="R37" s="40"/>
      <c r="AH37" s="36"/>
      <c r="AI37" s="36"/>
      <c r="IV37" s="40"/>
    </row>
    <row r="38" spans="1:256" x14ac:dyDescent="0.3">
      <c r="B38" s="86"/>
      <c r="C38" s="86"/>
      <c r="D38" s="40"/>
      <c r="E38" s="50"/>
      <c r="F38" s="50"/>
      <c r="G38" s="50"/>
      <c r="H38" s="50"/>
      <c r="I38" s="50"/>
      <c r="J38" s="50"/>
      <c r="K38" s="50"/>
      <c r="L38" s="50"/>
      <c r="M38" s="50"/>
      <c r="N38" s="50"/>
      <c r="P38" s="47"/>
      <c r="IT38" s="40"/>
      <c r="IU38" s="40"/>
      <c r="IV38" s="40"/>
    </row>
    <row r="39" spans="1:256" x14ac:dyDescent="0.3">
      <c r="B39" s="47" t="s">
        <v>15</v>
      </c>
      <c r="C39" s="100" t="str">
        <f>[1]!obMake("SIMMBermudanSwaption",$B$6,B11:I11,[1]!obMake("","String","EUR"))</f>
        <v>SIMMBermudanSwaption 
[54669]</v>
      </c>
      <c r="D39" s="102"/>
      <c r="E39" s="100"/>
      <c r="F39" s="50"/>
      <c r="G39" s="50"/>
      <c r="H39" s="50"/>
      <c r="I39" s="50"/>
      <c r="J39" s="50"/>
      <c r="K39" s="50"/>
      <c r="L39" s="50"/>
      <c r="M39" s="50"/>
      <c r="N39" s="50"/>
      <c r="P39" s="47"/>
      <c r="IT39" s="40"/>
      <c r="IU39" s="40"/>
      <c r="IV39" s="40"/>
    </row>
    <row r="40" spans="1:256" ht="13.05" customHeight="1" x14ac:dyDescent="0.3">
      <c r="B40" s="40"/>
      <c r="D40" s="40"/>
      <c r="E40" s="50"/>
      <c r="F40" s="50"/>
      <c r="G40" s="50"/>
      <c r="H40" s="50"/>
      <c r="I40" s="50"/>
      <c r="J40" s="50"/>
      <c r="K40" s="50"/>
      <c r="L40" s="50"/>
      <c r="M40" s="50"/>
      <c r="N40" s="50"/>
      <c r="P40" s="47"/>
      <c r="IT40" s="40"/>
      <c r="IU40" s="40"/>
      <c r="IV40" s="40"/>
    </row>
    <row r="41" spans="1:256" ht="13.05" customHeight="1" thickBot="1" x14ac:dyDescent="0.35">
      <c r="B41" s="41" t="s">
        <v>34</v>
      </c>
      <c r="C41" s="41"/>
      <c r="D41" s="79"/>
      <c r="G41" s="50"/>
      <c r="H41" s="50"/>
      <c r="I41" s="50"/>
      <c r="J41" s="50"/>
      <c r="K41" s="50"/>
      <c r="L41" s="50"/>
      <c r="M41" s="50"/>
      <c r="N41" s="50"/>
      <c r="P41" s="47"/>
      <c r="IT41" s="40"/>
      <c r="IU41" s="40"/>
      <c r="IV41" s="40"/>
    </row>
    <row r="42" spans="1:256" ht="13.05" customHeight="1" x14ac:dyDescent="0.3">
      <c r="B42" s="50" t="s">
        <v>42</v>
      </c>
      <c r="C42" s="50" t="s">
        <v>43</v>
      </c>
      <c r="D42" s="50" t="s">
        <v>53</v>
      </c>
      <c r="E42" s="50" t="s">
        <v>49</v>
      </c>
      <c r="F42" s="50" t="s">
        <v>50</v>
      </c>
      <c r="H42" s="50"/>
      <c r="I42" s="50"/>
      <c r="J42" s="50"/>
      <c r="K42" s="50"/>
      <c r="L42" s="50"/>
      <c r="M42" s="50"/>
      <c r="N42" s="50"/>
      <c r="O42" s="50"/>
      <c r="Q42" s="47"/>
      <c r="AH42" s="36"/>
      <c r="IU42" s="40"/>
      <c r="IV42" s="40"/>
    </row>
    <row r="43" spans="1:256" ht="13.8" customHeight="1" x14ac:dyDescent="0.3">
      <c r="B43" s="82" t="str">
        <f>[1]!obcall("WeightMode",$B$7&amp;"$WeightMode","valueOf",[1]!obMake("","String",B44))</f>
        <v>WeightMode 
[54673]</v>
      </c>
      <c r="C43" s="82" t="str">
        <f>[1]!obMake("InterpolationStep","double",C44)</f>
        <v>InterpolationStep 
[54671]</v>
      </c>
      <c r="D43" s="82" t="str">
        <f>[1]!obMake("IsUseAnalyticSensis","boolean",D44)</f>
        <v>IsUseAnalyticSensis 
[54670]</v>
      </c>
      <c r="E43" s="40"/>
      <c r="F43" s="40"/>
      <c r="H43" s="50"/>
      <c r="I43" s="50"/>
      <c r="J43" s="50"/>
      <c r="K43" s="50"/>
      <c r="L43" s="50"/>
      <c r="M43" s="50"/>
      <c r="N43" s="50"/>
      <c r="O43" s="50"/>
      <c r="AH43" s="36"/>
      <c r="IU43" s="40"/>
      <c r="IV43" s="40"/>
    </row>
    <row r="44" spans="1:256" ht="13.05" customHeight="1" x14ac:dyDescent="0.3">
      <c r="B44" s="85" t="s">
        <v>29</v>
      </c>
      <c r="C44" s="85">
        <v>1</v>
      </c>
      <c r="D44" s="85" t="b">
        <f>FALSE</f>
        <v>0</v>
      </c>
      <c r="E44" s="87">
        <v>0.1</v>
      </c>
      <c r="F44" s="87">
        <v>18</v>
      </c>
      <c r="H44" s="50"/>
      <c r="I44" s="50"/>
      <c r="J44" s="50"/>
      <c r="K44" s="50"/>
      <c r="L44" s="50"/>
      <c r="M44" s="50"/>
      <c r="N44" s="50"/>
      <c r="O44" s="50"/>
      <c r="AH44" s="36"/>
      <c r="IU44" s="40"/>
      <c r="IV44" s="40"/>
    </row>
    <row r="45" spans="1:256" ht="13.05" customHeight="1" x14ac:dyDescent="0.3">
      <c r="B45" s="40"/>
      <c r="C45" s="88"/>
      <c r="D45" s="36"/>
      <c r="E45" s="50"/>
      <c r="F45" s="50"/>
      <c r="G45" s="50"/>
      <c r="H45" s="50"/>
      <c r="I45" s="50"/>
      <c r="J45" s="50"/>
      <c r="K45" s="50"/>
      <c r="L45" s="50"/>
      <c r="M45" s="50"/>
      <c r="N45" s="50"/>
      <c r="IT45" s="40"/>
      <c r="IU45" s="40"/>
      <c r="IV45" s="40"/>
    </row>
    <row r="46" spans="1:256" ht="13.8" customHeight="1" x14ac:dyDescent="0.3">
      <c r="B46" s="73" t="s">
        <v>1420</v>
      </c>
      <c r="C46" s="95"/>
      <c r="D46" s="89" t="b">
        <v>0</v>
      </c>
      <c r="L46" s="40"/>
      <c r="IT46" s="40"/>
      <c r="IU46" s="40"/>
      <c r="IV46" s="40"/>
    </row>
    <row r="47" spans="1:256" ht="13.8" customHeight="1" x14ac:dyDescent="0.3">
      <c r="B47" s="74" t="s">
        <v>1421</v>
      </c>
      <c r="D47" s="98" t="b">
        <v>0</v>
      </c>
      <c r="IT47" s="40"/>
      <c r="IU47" s="40"/>
      <c r="IV47" s="40"/>
    </row>
    <row r="48" spans="1:256" ht="13.8" customHeight="1" x14ac:dyDescent="0.3">
      <c r="B48" s="68" t="s">
        <v>1422</v>
      </c>
      <c r="C48" s="56"/>
      <c r="D48" s="75" t="b">
        <v>0</v>
      </c>
      <c r="E48" s="50"/>
      <c r="IT48" s="40"/>
      <c r="IU48" s="40"/>
      <c r="IV48" s="40"/>
    </row>
    <row r="49" spans="1:256" ht="11.85" customHeight="1" x14ac:dyDescent="0.3">
      <c r="D49" s="36"/>
      <c r="IT49" s="40"/>
      <c r="IU49" s="40"/>
      <c r="IV49" s="40"/>
    </row>
    <row r="50" spans="1:256" ht="11.85" customHeight="1" x14ac:dyDescent="0.3">
      <c r="C50" s="36"/>
      <c r="D50" s="36"/>
      <c r="AG50" s="50"/>
      <c r="IS50" s="40"/>
      <c r="IT50" s="40"/>
      <c r="IU50" s="40"/>
      <c r="IV50" s="40"/>
    </row>
    <row r="51" spans="1:256" ht="11.85" customHeight="1" x14ac:dyDescent="0.3">
      <c r="C51" s="36"/>
      <c r="D51" s="36"/>
      <c r="IT51" s="40"/>
      <c r="IU51" s="40"/>
      <c r="IV51" s="40"/>
    </row>
    <row r="52" spans="1:256" ht="11.85" customHeight="1" x14ac:dyDescent="0.3">
      <c r="D52" s="90" t="str">
        <f>"Expected Initial Margin"</f>
        <v>Expected Initial Margin</v>
      </c>
      <c r="E52" s="50"/>
      <c r="F52" s="91"/>
      <c r="G52" s="61" t="str">
        <f>(1-2*G53)*100 &amp;"% Confidence Bounds"</f>
        <v>95% Confidence Bounds</v>
      </c>
      <c r="H52" s="61"/>
      <c r="I52" s="92"/>
      <c r="AH52" s="36"/>
      <c r="AI52" s="36"/>
      <c r="IV52" s="40"/>
    </row>
    <row r="53" spans="1:256" ht="11.85" customHeight="1" x14ac:dyDescent="0.3">
      <c r="B53" s="56" t="s">
        <v>24</v>
      </c>
      <c r="C53" s="56" t="s">
        <v>57</v>
      </c>
      <c r="D53" s="68" t="s">
        <v>45</v>
      </c>
      <c r="E53" s="56" t="str">
        <f>"LinearMelting"</f>
        <v>LinearMelting</v>
      </c>
      <c r="F53" s="71" t="str">
        <f>"Interpolation"</f>
        <v>Interpolation</v>
      </c>
      <c r="G53" s="93">
        <v>2.5000000000000001E-2</v>
      </c>
      <c r="H53" s="93">
        <f>1-G53</f>
        <v>0.97499999999999998</v>
      </c>
      <c r="I53" s="74" t="s">
        <v>51</v>
      </c>
      <c r="J53" s="61"/>
      <c r="K53" s="61"/>
      <c r="L53" s="61"/>
      <c r="M53" s="61"/>
      <c r="N53" s="61"/>
      <c r="O53" s="61"/>
      <c r="P53" s="61"/>
      <c r="Q53" s="61"/>
      <c r="AH53" s="36"/>
      <c r="AI53" s="36"/>
      <c r="AJ53" s="36"/>
    </row>
    <row r="54" spans="1:256" ht="11.4" customHeight="1" x14ac:dyDescent="0.3">
      <c r="A54" s="50" t="str">
        <f>IF(OR($D$48,$D$47,$D$46),IF(MOD((ROW(A54)-ROW($A$54))*$E$44,$F$44/9)&lt;0.0001,(ROW(A54)-ROW($A$54))*$E$44,""),"")</f>
        <v/>
      </c>
      <c r="B54" s="50" t="str">
        <f>IF(IF(OR($D$48,$D$47,$D$46),(ROW(A56)-ROW($A$56))*$E$44,"")&lt;=$F$44,IF(OR($D$48,$D$47,$D$46),(ROW(A56)-ROW($A$56))*$E$44,""),"")</f>
        <v/>
      </c>
      <c r="C54" s="50" t="str">
        <f>IF($D$48,[1]!obMake("RVBermudan"&amp;ROW(),obLibs&amp;"net.finmath.montecarlo.RandomVariable",[1]!obcall("",$C$39,"getInitialMargin",[1]!obMake("","double",$B54),LIBORMarketModel!$J$15,[1]!obMake("","String","EUR"),[1]!obcall("SensitivityMode",$B$7&amp;"$SensitivityMode","valueOf",[1]!obMake("","String",$D$53)),$B$43:$D$43)),"")</f>
        <v/>
      </c>
      <c r="D54" s="94" t="str">
        <f>IF($D$48,[1]!obget([1]!obcall("",$C54,"getAverage")),"")</f>
        <v/>
      </c>
      <c r="E54" s="72" t="str">
        <f>IF(AND($D$47,$F$44&gt;=$B54),[1]!obget([1]!obcall("",[1]!obcall("",$C$39,"getInitialMargin",[1]!obMake("","double",$B54),LIBORMarketModel!$J$15,[1]!obMake("","String","EUR"),[1]!obcall("SensitivityMode",$B$7&amp;"$SensitivityMode","valueOf",[1]!obMake("","String",E$53)),$B$43:$D$43),"getAverage")),"")</f>
        <v/>
      </c>
      <c r="F54" s="72" t="str">
        <f>IF(AND($D$46,$F$44&gt;=$B54),[1]!obget([1]!obcall("",[1]!obcall("",$C$39,"getInitialMargin",[1]!obMake("","double",$B54),LIBORMarketModel!$J$15,[1]!obMake("","String","EUR"),[1]!obcall("SensitivityMode",$B$7&amp;"$SensitivityMode","valueOf",[1]!obMake("","String",F$53)),$B$43:$D$43),"getAverage")),"")</f>
        <v/>
      </c>
      <c r="G54" s="74" t="str">
        <f>IF($D$48,[1]!obget([1]!obcall("",$C54,"getQuantile",[1]!obMake("","double",G$53))),"")</f>
        <v/>
      </c>
      <c r="H54" s="74" t="str">
        <f>IF($D$48,[1]!obget([1]!obcall("",$C54,"getQuantile",[1]!obMake("","double",H$53))),"")</f>
        <v/>
      </c>
      <c r="I54" s="106" t="str">
        <f>IF($D$48,[1]!obget([1]!obcall("",$C54,"get",[1]!obMake("","int",COLUMN()))),"")</f>
        <v/>
      </c>
      <c r="J54" s="95" t="str">
        <f>IF($D$48,[1]!obget([1]!obcall("",$C54,"get",[1]!obMake("","int",COLUMN()))),"")</f>
        <v/>
      </c>
      <c r="K54" s="95" t="str">
        <f>IF($D$48,[1]!obget([1]!obcall("",$C54,"get",[1]!obMake("","int",COLUMN()))),"")</f>
        <v/>
      </c>
      <c r="L54" s="95" t="str">
        <f>IF($D$48,[1]!obget([1]!obcall("",$C54,"get",[1]!obMake("","int",COLUMN()))),"")</f>
        <v/>
      </c>
      <c r="M54" s="95" t="str">
        <f>IF($D$48,[1]!obget([1]!obcall("",$C54,"get",[1]!obMake("","int",COLUMN()))),"")</f>
        <v/>
      </c>
      <c r="N54" s="95" t="str">
        <f>IF($D$48,[1]!obget([1]!obcall("",$C54,"get",[1]!obMake("","int",COLUMN()))),"")</f>
        <v/>
      </c>
      <c r="O54" s="95" t="str">
        <f>IF($D$48,[1]!obget([1]!obcall("",$C54,"get",[1]!obMake("","int",COLUMN()))),"")</f>
        <v/>
      </c>
      <c r="P54" s="95" t="str">
        <f>IF($D$48,[1]!obget([1]!obcall("",$C54,"get",[1]!obMake("","int",COLUMN()))),"")</f>
        <v/>
      </c>
      <c r="Q54" s="95" t="str">
        <f>IF($D$48,[1]!obget([1]!obcall("",$C54,"get",[1]!obMake("","int",COLUMN()))),"")</f>
        <v/>
      </c>
      <c r="R54" s="95" t="str">
        <f>IF($D$48,[1]!obget([1]!obcall("",$C54,"get",[1]!obMake("","int",COLUMN()))),"")</f>
        <v/>
      </c>
      <c r="S54" s="50"/>
      <c r="T54" s="50"/>
      <c r="U54" s="50"/>
      <c r="W54" s="50"/>
      <c r="X54" s="50"/>
      <c r="AH54" s="36"/>
      <c r="AI54" s="36"/>
      <c r="IV54" s="40"/>
    </row>
    <row r="55" spans="1:256" ht="11.85" customHeight="1" x14ac:dyDescent="0.3">
      <c r="A55" s="50" t="str">
        <f t="shared" ref="A55:A118" si="3">IF(OR($D$48,$D$47,$D$46),IF(MOD((ROW(A55)-ROW($A$54))*$E$44,$F$44/9)&lt;0.0001,(ROW(A55)-ROW($A$54))*$E$44,""),"")</f>
        <v/>
      </c>
      <c r="B55" s="50" t="str">
        <f>IF(IF(OR($D$48,$D$47,$D$46),(ROW(A57)-ROW($A$56))*$E$44,"")&lt;=$F$44,IF(OR($D$48,$D$47,$D$46),(ROW(A57)-ROW($A$56))*$E$44,""),"")</f>
        <v/>
      </c>
      <c r="C55" s="50" t="str">
        <f>IF($D$48,[1]!obMake("RVBermudan"&amp;ROW(),obLibs&amp;"net.finmath.montecarlo.RandomVariable",[1]!obcall("",$C$39,"getInitialMargin",[1]!obMake("","double",$B55),LIBORMarketModel!$J$15,[1]!obMake("","String","EUR"),[1]!obcall("SensitivityMode",$B$7&amp;"$SensitivityMode","valueOf",[1]!obMake("","String",$D$53)),$B$43:$D$43)),"")</f>
        <v/>
      </c>
      <c r="D55" s="94" t="str">
        <f>IF($D$48,[1]!obget([1]!obcall("",$C55,"getAverage")),"")</f>
        <v/>
      </c>
      <c r="E55" s="72" t="str">
        <f>IF(AND($D$47,$F$44&gt;=$B55),[1]!obget([1]!obcall("",[1]!obcall("",$C$39,"getInitialMargin",[1]!obMake("","double",$B55),LIBORMarketModel!$J$15,[1]!obMake("","String","EUR"),[1]!obcall("SensitivityMode",$B$7&amp;"$SensitivityMode","valueOf",[1]!obMake("","String",E$53)),$B$43:$D$43),"getAverage")),"")</f>
        <v/>
      </c>
      <c r="F55" s="72" t="str">
        <f>IF(AND($D$46,$F$44&gt;=$B55),[1]!obget([1]!obcall("",[1]!obcall("",$C$39,"getInitialMargin",[1]!obMake("","double",$B55),LIBORMarketModel!$J$15,[1]!obMake("","String","EUR"),[1]!obcall("SensitivityMode",$B$7&amp;"$SensitivityMode","valueOf",[1]!obMake("","String",F$53)),$B$43:$D$43),"getAverage")),"")</f>
        <v/>
      </c>
      <c r="G55" s="74" t="str">
        <f>IF($D$48,[1]!obget([1]!obcall("",$C55,"getQuantile",[1]!obMake("","double",G$53))),"")</f>
        <v/>
      </c>
      <c r="H55" s="74" t="str">
        <f>IF($D$48,[1]!obget([1]!obcall("",$C55,"getQuantile",[1]!obMake("","double",H$53))),"")</f>
        <v/>
      </c>
      <c r="I55" s="74" t="str">
        <f>IF($D$48,[1]!obget([1]!obcall("",$C55,"get",[1]!obMake("","int",COLUMN()))),"")</f>
        <v/>
      </c>
      <c r="J55" s="61" t="str">
        <f>IF($D$48,[1]!obget([1]!obcall("",$C55,"get",[1]!obMake("","int",COLUMN()))),"")</f>
        <v/>
      </c>
      <c r="K55" s="61" t="str">
        <f>IF($D$48,[1]!obget([1]!obcall("",$C55,"get",[1]!obMake("","int",COLUMN()))),"")</f>
        <v/>
      </c>
      <c r="L55" s="61" t="str">
        <f>IF($D$48,[1]!obget([1]!obcall("",$C55,"get",[1]!obMake("","int",COLUMN()))),"")</f>
        <v/>
      </c>
      <c r="M55" s="61" t="str">
        <f>IF($D$48,[1]!obget([1]!obcall("",$C55,"get",[1]!obMake("","int",COLUMN()))),"")</f>
        <v/>
      </c>
      <c r="N55" s="61" t="str">
        <f>IF($D$48,[1]!obget([1]!obcall("",$C55,"get",[1]!obMake("","int",COLUMN()))),"")</f>
        <v/>
      </c>
      <c r="O55" s="61" t="str">
        <f>IF($D$48,[1]!obget([1]!obcall("",$C55,"get",[1]!obMake("","int",COLUMN()))),"")</f>
        <v/>
      </c>
      <c r="P55" s="61" t="str">
        <f>IF($D$48,[1]!obget([1]!obcall("",$C55,"get",[1]!obMake("","int",COLUMN()))),"")</f>
        <v/>
      </c>
      <c r="Q55" s="61" t="str">
        <f>IF($D$48,[1]!obget([1]!obcall("",$C55,"get",[1]!obMake("","int",COLUMN()))),"")</f>
        <v/>
      </c>
      <c r="R55" s="61" t="str">
        <f>IF($D$48,[1]!obget([1]!obcall("",$C55,"get",[1]!obMake("","int",COLUMN()))),"")</f>
        <v/>
      </c>
      <c r="S55" s="50"/>
      <c r="T55" s="50"/>
      <c r="U55" s="50"/>
      <c r="W55" s="50"/>
      <c r="X55" s="50"/>
      <c r="AH55" s="36"/>
      <c r="AI55" s="36"/>
      <c r="IV55" s="40"/>
    </row>
    <row r="56" spans="1:256" ht="11.85" customHeight="1" x14ac:dyDescent="0.3">
      <c r="A56" s="50" t="str">
        <f t="shared" si="3"/>
        <v/>
      </c>
      <c r="B56" s="50" t="str">
        <f t="shared" ref="B56:B119" si="4">IF(IF(OR($D$48,$D$47,$D$46),(ROW(A58)-ROW($A$56))*$E$44,"")&lt;=$F$44,IF(OR($D$48,$D$47,$D$46),(ROW(A58)-ROW($A$56))*$E$44,""),"")</f>
        <v/>
      </c>
      <c r="C56" s="50" t="str">
        <f>IF($D$48,[1]!obMake("RVBermudan"&amp;ROW(),obLibs&amp;"net.finmath.montecarlo.RandomVariable",[1]!obcall("",$C$39,"getInitialMargin",[1]!obMake("","double",$B56),LIBORMarketModel!$J$15,[1]!obMake("","String","EUR"),[1]!obcall("SensitivityMode",$B$7&amp;"$SensitivityMode","valueOf",[1]!obMake("","String",$D$53)),$B$43:$D$43)),"")</f>
        <v/>
      </c>
      <c r="D56" s="94" t="str">
        <f>IF($D$48,[1]!obget([1]!obcall("",$C56,"getAverage")),"")</f>
        <v/>
      </c>
      <c r="E56" s="72" t="str">
        <f>IF(AND($D$47,$F$44&gt;=$B56),[1]!obget([1]!obcall("",[1]!obcall("",$C$39,"getInitialMargin",[1]!obMake("","double",$B56),LIBORMarketModel!$J$15,[1]!obMake("","String","EUR"),[1]!obcall("SensitivityMode",$B$7&amp;"$SensitivityMode","valueOf",[1]!obMake("","String",E$53)),$B$43:$D$43),"getAverage")),"")</f>
        <v/>
      </c>
      <c r="F56" s="72" t="str">
        <f>IF(AND($D$46,$F$44&gt;=$B56),[1]!obget([1]!obcall("",[1]!obcall("",$C$39,"getInitialMargin",[1]!obMake("","double",$B56),LIBORMarketModel!$J$15,[1]!obMake("","String","EUR"),[1]!obcall("SensitivityMode",$B$7&amp;"$SensitivityMode","valueOf",[1]!obMake("","String",F$53)),$B$43:$D$43),"getAverage")),"")</f>
        <v/>
      </c>
      <c r="G56" s="74" t="str">
        <f>IF($D$48,[1]!obget([1]!obcall("",$C56,"getQuantile",[1]!obMake("","double",G$53))),"")</f>
        <v/>
      </c>
      <c r="H56" s="74" t="str">
        <f>IF($D$48,[1]!obget([1]!obcall("",$C56,"getQuantile",[1]!obMake("","double",H$53))),"")</f>
        <v/>
      </c>
      <c r="I56" s="74" t="str">
        <f>IF($D$48,[1]!obget([1]!obcall("",$C56,"get",[1]!obMake("","int",COLUMN()))),"")</f>
        <v/>
      </c>
      <c r="J56" s="61" t="str">
        <f>IF($D$48,[1]!obget([1]!obcall("",$C56,"get",[1]!obMake("","int",COLUMN()))),"")</f>
        <v/>
      </c>
      <c r="K56" s="61" t="str">
        <f>IF($D$48,[1]!obget([1]!obcall("",$C56,"get",[1]!obMake("","int",COLUMN()))),"")</f>
        <v/>
      </c>
      <c r="L56" s="61" t="str">
        <f>IF($D$48,[1]!obget([1]!obcall("",$C56,"get",[1]!obMake("","int",COLUMN()))),"")</f>
        <v/>
      </c>
      <c r="M56" s="61" t="str">
        <f>IF($D$48,[1]!obget([1]!obcall("",$C56,"get",[1]!obMake("","int",COLUMN()))),"")</f>
        <v/>
      </c>
      <c r="N56" s="61" t="str">
        <f>IF($D$48,[1]!obget([1]!obcall("",$C56,"get",[1]!obMake("","int",COLUMN()))),"")</f>
        <v/>
      </c>
      <c r="O56" s="61" t="str">
        <f>IF($D$48,[1]!obget([1]!obcall("",$C56,"get",[1]!obMake("","int",COLUMN()))),"")</f>
        <v/>
      </c>
      <c r="P56" s="61" t="str">
        <f>IF($D$48,[1]!obget([1]!obcall("",$C56,"get",[1]!obMake("","int",COLUMN()))),"")</f>
        <v/>
      </c>
      <c r="Q56" s="61" t="str">
        <f>IF($D$48,[1]!obget([1]!obcall("",$C56,"get",[1]!obMake("","int",COLUMN()))),"")</f>
        <v/>
      </c>
      <c r="R56" s="61" t="str">
        <f>IF($D$48,[1]!obget([1]!obcall("",$C56,"get",[1]!obMake("","int",COLUMN()))),"")</f>
        <v/>
      </c>
      <c r="S56" s="50"/>
      <c r="T56" s="50"/>
      <c r="U56" s="50"/>
      <c r="W56" s="50"/>
      <c r="X56" s="50"/>
      <c r="AH56" s="36"/>
      <c r="AI56" s="36"/>
      <c r="IV56" s="40"/>
    </row>
    <row r="57" spans="1:256" ht="11.4" customHeight="1" x14ac:dyDescent="0.3">
      <c r="A57" s="50" t="str">
        <f t="shared" si="3"/>
        <v/>
      </c>
      <c r="B57" s="50" t="str">
        <f t="shared" si="4"/>
        <v/>
      </c>
      <c r="C57" s="50" t="str">
        <f>IF($D$48,[1]!obMake("RVBermudan"&amp;ROW(),obLibs&amp;"net.finmath.montecarlo.RandomVariable",[1]!obcall("",$C$39,"getInitialMargin",[1]!obMake("","double",$B57),LIBORMarketModel!$J$15,[1]!obMake("","String","EUR"),[1]!obcall("SensitivityMode",$B$7&amp;"$SensitivityMode","valueOf",[1]!obMake("","String",$D$53)),$B$43:$D$43)),"")</f>
        <v/>
      </c>
      <c r="D57" s="94" t="str">
        <f>IF($D$48,[1]!obget([1]!obcall("",$C57,"getAverage")),"")</f>
        <v/>
      </c>
      <c r="E57" s="72" t="str">
        <f>IF(AND($D$47,$F$44&gt;=$B57),[1]!obget([1]!obcall("",[1]!obcall("",$C$39,"getInitialMargin",[1]!obMake("","double",$B57),LIBORMarketModel!$J$15,[1]!obMake("","String","EUR"),[1]!obcall("SensitivityMode",$B$7&amp;"$SensitivityMode","valueOf",[1]!obMake("","String",E$53)),$B$43:$D$43),"getAverage")),"")</f>
        <v/>
      </c>
      <c r="F57" s="72" t="str">
        <f>IF(AND($D$46,$F$44&gt;=$B57),[1]!obget([1]!obcall("",[1]!obcall("",$C$39,"getInitialMargin",[1]!obMake("","double",$B57),LIBORMarketModel!$J$15,[1]!obMake("","String","EUR"),[1]!obcall("SensitivityMode",$B$7&amp;"$SensitivityMode","valueOf",[1]!obMake("","String",F$53)),$B$43:$D$43),"getAverage")),"")</f>
        <v/>
      </c>
      <c r="G57" s="74" t="str">
        <f>IF($D$48,[1]!obget([1]!obcall("",$C57,"getQuantile",[1]!obMake("","double",G$53))),"")</f>
        <v/>
      </c>
      <c r="H57" s="74" t="str">
        <f>IF($D$48,[1]!obget([1]!obcall("",$C57,"getQuantile",[1]!obMake("","double",H$53))),"")</f>
        <v/>
      </c>
      <c r="I57" s="74" t="str">
        <f>IF($D$48,[1]!obget([1]!obcall("",$C57,"get",[1]!obMake("","int",COLUMN()))),"")</f>
        <v/>
      </c>
      <c r="J57" s="61" t="str">
        <f>IF($D$48,[1]!obget([1]!obcall("",$C57,"get",[1]!obMake("","int",COLUMN()))),"")</f>
        <v/>
      </c>
      <c r="K57" s="61" t="str">
        <f>IF($D$48,[1]!obget([1]!obcall("",$C57,"get",[1]!obMake("","int",COLUMN()))),"")</f>
        <v/>
      </c>
      <c r="L57" s="61" t="str">
        <f>IF($D$48,[1]!obget([1]!obcall("",$C57,"get",[1]!obMake("","int",COLUMN()))),"")</f>
        <v/>
      </c>
      <c r="M57" s="61" t="str">
        <f>IF($D$48,[1]!obget([1]!obcall("",$C57,"get",[1]!obMake("","int",COLUMN()))),"")</f>
        <v/>
      </c>
      <c r="N57" s="61" t="str">
        <f>IF($D$48,[1]!obget([1]!obcall("",$C57,"get",[1]!obMake("","int",COLUMN()))),"")</f>
        <v/>
      </c>
      <c r="O57" s="61" t="str">
        <f>IF($D$48,[1]!obget([1]!obcall("",$C57,"get",[1]!obMake("","int",COLUMN()))),"")</f>
        <v/>
      </c>
      <c r="P57" s="61" t="str">
        <f>IF($D$48,[1]!obget([1]!obcall("",$C57,"get",[1]!obMake("","int",COLUMN()))),"")</f>
        <v/>
      </c>
      <c r="Q57" s="61" t="str">
        <f>IF($D$48,[1]!obget([1]!obcall("",$C57,"get",[1]!obMake("","int",COLUMN()))),"")</f>
        <v/>
      </c>
      <c r="R57" s="61" t="str">
        <f>IF($D$48,[1]!obget([1]!obcall("",$C57,"get",[1]!obMake("","int",COLUMN()))),"")</f>
        <v/>
      </c>
      <c r="S57" s="50"/>
      <c r="T57" s="50"/>
      <c r="U57" s="50"/>
      <c r="W57" s="50"/>
      <c r="X57" s="50"/>
      <c r="AH57" s="36"/>
      <c r="AI57" s="36"/>
      <c r="IV57" s="40"/>
    </row>
    <row r="58" spans="1:256" ht="13.8" customHeight="1" x14ac:dyDescent="0.3">
      <c r="A58" s="50" t="str">
        <f t="shared" si="3"/>
        <v/>
      </c>
      <c r="B58" s="50" t="str">
        <f t="shared" si="4"/>
        <v/>
      </c>
      <c r="C58" s="50" t="str">
        <f>IF($D$48,[1]!obMake("RVBermudan"&amp;ROW(),obLibs&amp;"net.finmath.montecarlo.RandomVariable",[1]!obcall("",$C$39,"getInitialMargin",[1]!obMake("","double",$B58),LIBORMarketModel!$J$15,[1]!obMake("","String","EUR"),[1]!obcall("SensitivityMode",$B$7&amp;"$SensitivityMode","valueOf",[1]!obMake("","String",$D$53)),$B$43:$D$43)),"")</f>
        <v/>
      </c>
      <c r="D58" s="94" t="str">
        <f>IF($D$48,[1]!obget([1]!obcall("",$C58,"getAverage")),"")</f>
        <v/>
      </c>
      <c r="E58" s="72" t="str">
        <f>IF(AND($D$47,$F$44&gt;=$B58),[1]!obget([1]!obcall("",[1]!obcall("",$C$39,"getInitialMargin",[1]!obMake("","double",$B58),LIBORMarketModel!$J$15,[1]!obMake("","String","EUR"),[1]!obcall("SensitivityMode",$B$7&amp;"$SensitivityMode","valueOf",[1]!obMake("","String",E$53)),$B$43:$D$43),"getAverage")),"")</f>
        <v/>
      </c>
      <c r="F58" s="72" t="str">
        <f>IF(AND($D$46,$F$44&gt;=$B58),[1]!obget([1]!obcall("",[1]!obcall("",$C$39,"getInitialMargin",[1]!obMake("","double",$B58),LIBORMarketModel!$J$15,[1]!obMake("","String","EUR"),[1]!obcall("SensitivityMode",$B$7&amp;"$SensitivityMode","valueOf",[1]!obMake("","String",F$53)),$B$43:$D$43),"getAverage")),"")</f>
        <v/>
      </c>
      <c r="G58" s="74" t="str">
        <f>IF($D$48,[1]!obget([1]!obcall("",$C58,"getQuantile",[1]!obMake("","double",G$53))),"")</f>
        <v/>
      </c>
      <c r="H58" s="74" t="str">
        <f>IF($D$48,[1]!obget([1]!obcall("",$C58,"getQuantile",[1]!obMake("","double",H$53))),"")</f>
        <v/>
      </c>
      <c r="I58" s="74" t="str">
        <f>IF($D$48,[1]!obget([1]!obcall("",$C58,"get",[1]!obMake("","int",COLUMN()))),"")</f>
        <v/>
      </c>
      <c r="J58" s="61" t="str">
        <f>IF($D$48,[1]!obget([1]!obcall("",$C58,"get",[1]!obMake("","int",COLUMN()))),"")</f>
        <v/>
      </c>
      <c r="K58" s="61" t="str">
        <f>IF($D$48,[1]!obget([1]!obcall("",$C58,"get",[1]!obMake("","int",COLUMN()))),"")</f>
        <v/>
      </c>
      <c r="L58" s="61" t="str">
        <f>IF($D$48,[1]!obget([1]!obcall("",$C58,"get",[1]!obMake("","int",COLUMN()))),"")</f>
        <v/>
      </c>
      <c r="M58" s="61" t="str">
        <f>IF($D$48,[1]!obget([1]!obcall("",$C58,"get",[1]!obMake("","int",COLUMN()))),"")</f>
        <v/>
      </c>
      <c r="N58" s="61" t="str">
        <f>IF($D$48,[1]!obget([1]!obcall("",$C58,"get",[1]!obMake("","int",COLUMN()))),"")</f>
        <v/>
      </c>
      <c r="O58" s="61" t="str">
        <f>IF($D$48,[1]!obget([1]!obcall("",$C58,"get",[1]!obMake("","int",COLUMN()))),"")</f>
        <v/>
      </c>
      <c r="P58" s="61" t="str">
        <f>IF($D$48,[1]!obget([1]!obcall("",$C58,"get",[1]!obMake("","int",COLUMN()))),"")</f>
        <v/>
      </c>
      <c r="Q58" s="61" t="str">
        <f>IF($D$48,[1]!obget([1]!obcall("",$C58,"get",[1]!obMake("","int",COLUMN()))),"")</f>
        <v/>
      </c>
      <c r="R58" s="61" t="str">
        <f>IF($D$48,[1]!obget([1]!obcall("",$C58,"get",[1]!obMake("","int",COLUMN()))),"")</f>
        <v/>
      </c>
      <c r="S58" s="50"/>
      <c r="T58" s="50"/>
      <c r="U58" s="50"/>
      <c r="W58" s="50"/>
      <c r="X58" s="50"/>
      <c r="AH58" s="36"/>
      <c r="AI58" s="36"/>
      <c r="IV58" s="40"/>
    </row>
    <row r="59" spans="1:256" ht="13.2" customHeight="1" x14ac:dyDescent="0.3">
      <c r="A59" s="50" t="str">
        <f t="shared" si="3"/>
        <v/>
      </c>
      <c r="B59" s="50" t="str">
        <f t="shared" si="4"/>
        <v/>
      </c>
      <c r="C59" s="50" t="str">
        <f>IF($D$48,[1]!obMake("RVBermudan"&amp;ROW(),obLibs&amp;"net.finmath.montecarlo.RandomVariable",[1]!obcall("",$C$39,"getInitialMargin",[1]!obMake("","double",$B59),LIBORMarketModel!$J$15,[1]!obMake("","String","EUR"),[1]!obcall("SensitivityMode",$B$7&amp;"$SensitivityMode","valueOf",[1]!obMake("","String",$D$53)),$B$43:$D$43)),"")</f>
        <v/>
      </c>
      <c r="D59" s="94" t="str">
        <f>IF($D$48,[1]!obget([1]!obcall("",$C59,"getAverage")),"")</f>
        <v/>
      </c>
      <c r="E59" s="72" t="str">
        <f>IF(AND($D$47,$F$44&gt;=$B59),[1]!obget([1]!obcall("",[1]!obcall("",$C$39,"getInitialMargin",[1]!obMake("","double",$B59),LIBORMarketModel!$J$15,[1]!obMake("","String","EUR"),[1]!obcall("SensitivityMode",$B$7&amp;"$SensitivityMode","valueOf",[1]!obMake("","String",E$53)),$B$43:$D$43),"getAverage")),"")</f>
        <v/>
      </c>
      <c r="F59" s="72" t="str">
        <f>IF(AND($D$46,$F$44&gt;=$B59),[1]!obget([1]!obcall("",[1]!obcall("",$C$39,"getInitialMargin",[1]!obMake("","double",$B59),LIBORMarketModel!$J$15,[1]!obMake("","String","EUR"),[1]!obcall("SensitivityMode",$B$7&amp;"$SensitivityMode","valueOf",[1]!obMake("","String",F$53)),$B$43:$D$43),"getAverage")),"")</f>
        <v/>
      </c>
      <c r="G59" s="74" t="str">
        <f>IF($D$48,[1]!obget([1]!obcall("",$C59,"getQuantile",[1]!obMake("","double",G$53))),"")</f>
        <v/>
      </c>
      <c r="H59" s="74" t="str">
        <f>IF($D$48,[1]!obget([1]!obcall("",$C59,"getQuantile",[1]!obMake("","double",H$53))),"")</f>
        <v/>
      </c>
      <c r="I59" s="74" t="str">
        <f>IF($D$48,[1]!obget([1]!obcall("",$C59,"get",[1]!obMake("","int",COLUMN()))),"")</f>
        <v/>
      </c>
      <c r="J59" s="61" t="str">
        <f>IF($D$48,[1]!obget([1]!obcall("",$C59,"get",[1]!obMake("","int",COLUMN()))),"")</f>
        <v/>
      </c>
      <c r="K59" s="61" t="str">
        <f>IF($D$48,[1]!obget([1]!obcall("",$C59,"get",[1]!obMake("","int",COLUMN()))),"")</f>
        <v/>
      </c>
      <c r="L59" s="61" t="str">
        <f>IF($D$48,[1]!obget([1]!obcall("",$C59,"get",[1]!obMake("","int",COLUMN()))),"")</f>
        <v/>
      </c>
      <c r="M59" s="61" t="str">
        <f>IF($D$48,[1]!obget([1]!obcall("",$C59,"get",[1]!obMake("","int",COLUMN()))),"")</f>
        <v/>
      </c>
      <c r="N59" s="61" t="str">
        <f>IF($D$48,[1]!obget([1]!obcall("",$C59,"get",[1]!obMake("","int",COLUMN()))),"")</f>
        <v/>
      </c>
      <c r="O59" s="61" t="str">
        <f>IF($D$48,[1]!obget([1]!obcall("",$C59,"get",[1]!obMake("","int",COLUMN()))),"")</f>
        <v/>
      </c>
      <c r="P59" s="61" t="str">
        <f>IF($D$48,[1]!obget([1]!obcall("",$C59,"get",[1]!obMake("","int",COLUMN()))),"")</f>
        <v/>
      </c>
      <c r="Q59" s="61" t="str">
        <f>IF($D$48,[1]!obget([1]!obcall("",$C59,"get",[1]!obMake("","int",COLUMN()))),"")</f>
        <v/>
      </c>
      <c r="R59" s="61" t="str">
        <f>IF($D$48,[1]!obget([1]!obcall("",$C59,"get",[1]!obMake("","int",COLUMN()))),"")</f>
        <v/>
      </c>
      <c r="S59" s="50"/>
      <c r="T59" s="50"/>
      <c r="U59" s="50"/>
      <c r="W59" s="50"/>
      <c r="X59" s="50"/>
      <c r="AH59" s="36"/>
      <c r="AI59" s="36"/>
      <c r="IV59" s="40"/>
    </row>
    <row r="60" spans="1:256" ht="11.85" customHeight="1" x14ac:dyDescent="0.3">
      <c r="A60" s="50" t="str">
        <f t="shared" si="3"/>
        <v/>
      </c>
      <c r="B60" s="50" t="str">
        <f t="shared" si="4"/>
        <v/>
      </c>
      <c r="C60" s="50" t="str">
        <f>IF($D$48,[1]!obMake("RVBermudan"&amp;ROW(),obLibs&amp;"net.finmath.montecarlo.RandomVariable",[1]!obcall("",$C$39,"getInitialMargin",[1]!obMake("","double",$B60),LIBORMarketModel!$J$15,[1]!obMake("","String","EUR"),[1]!obcall("SensitivityMode",$B$7&amp;"$SensitivityMode","valueOf",[1]!obMake("","String",$D$53)),$B$43:$D$43)),"")</f>
        <v/>
      </c>
      <c r="D60" s="94" t="str">
        <f>IF($D$48,[1]!obget([1]!obcall("",$C60,"getAverage")),"")</f>
        <v/>
      </c>
      <c r="E60" s="72" t="str">
        <f>IF(AND($D$47,$F$44&gt;=$B60),[1]!obget([1]!obcall("",[1]!obcall("",$C$39,"getInitialMargin",[1]!obMake("","double",$B60),LIBORMarketModel!$J$15,[1]!obMake("","String","EUR"),[1]!obcall("SensitivityMode",$B$7&amp;"$SensitivityMode","valueOf",[1]!obMake("","String",E$53)),$B$43:$D$43),"getAverage")),"")</f>
        <v/>
      </c>
      <c r="F60" s="72" t="str">
        <f>IF(AND($D$46,$F$44&gt;=$B60),[1]!obget([1]!obcall("",[1]!obcall("",$C$39,"getInitialMargin",[1]!obMake("","double",$B60),LIBORMarketModel!$J$15,[1]!obMake("","String","EUR"),[1]!obcall("SensitivityMode",$B$7&amp;"$SensitivityMode","valueOf",[1]!obMake("","String",F$53)),$B$43:$D$43),"getAverage")),"")</f>
        <v/>
      </c>
      <c r="G60" s="74" t="str">
        <f>IF($D$48,[1]!obget([1]!obcall("",$C60,"getQuantile",[1]!obMake("","double",G$53))),"")</f>
        <v/>
      </c>
      <c r="H60" s="74" t="str">
        <f>IF($D$48,[1]!obget([1]!obcall("",$C60,"getQuantile",[1]!obMake("","double",H$53))),"")</f>
        <v/>
      </c>
      <c r="I60" s="74" t="str">
        <f>IF($D$48,[1]!obget([1]!obcall("",$C60,"get",[1]!obMake("","int",COLUMN()))),"")</f>
        <v/>
      </c>
      <c r="J60" s="61" t="str">
        <f>IF($D$48,[1]!obget([1]!obcall("",$C60,"get",[1]!obMake("","int",COLUMN()))),"")</f>
        <v/>
      </c>
      <c r="K60" s="61" t="str">
        <f>IF($D$48,[1]!obget([1]!obcall("",$C60,"get",[1]!obMake("","int",COLUMN()))),"")</f>
        <v/>
      </c>
      <c r="L60" s="61" t="str">
        <f>IF($D$48,[1]!obget([1]!obcall("",$C60,"get",[1]!obMake("","int",COLUMN()))),"")</f>
        <v/>
      </c>
      <c r="M60" s="61" t="str">
        <f>IF($D$48,[1]!obget([1]!obcall("",$C60,"get",[1]!obMake("","int",COLUMN()))),"")</f>
        <v/>
      </c>
      <c r="N60" s="61" t="str">
        <f>IF($D$48,[1]!obget([1]!obcall("",$C60,"get",[1]!obMake("","int",COLUMN()))),"")</f>
        <v/>
      </c>
      <c r="O60" s="61" t="str">
        <f>IF($D$48,[1]!obget([1]!obcall("",$C60,"get",[1]!obMake("","int",COLUMN()))),"")</f>
        <v/>
      </c>
      <c r="P60" s="61" t="str">
        <f>IF($D$48,[1]!obget([1]!obcall("",$C60,"get",[1]!obMake("","int",COLUMN()))),"")</f>
        <v/>
      </c>
      <c r="Q60" s="61" t="str">
        <f>IF($D$48,[1]!obget([1]!obcall("",$C60,"get",[1]!obMake("","int",COLUMN()))),"")</f>
        <v/>
      </c>
      <c r="R60" s="61" t="str">
        <f>IF($D$48,[1]!obget([1]!obcall("",$C60,"get",[1]!obMake("","int",COLUMN()))),"")</f>
        <v/>
      </c>
      <c r="S60" s="50"/>
      <c r="T60" s="50"/>
      <c r="U60" s="50"/>
      <c r="W60" s="50"/>
      <c r="X60" s="50"/>
      <c r="AH60" s="36"/>
      <c r="AI60" s="36"/>
      <c r="IV60" s="40"/>
    </row>
    <row r="61" spans="1:256" ht="11.85" customHeight="1" x14ac:dyDescent="0.3">
      <c r="A61" s="50" t="str">
        <f t="shared" si="3"/>
        <v/>
      </c>
      <c r="B61" s="50" t="str">
        <f t="shared" si="4"/>
        <v/>
      </c>
      <c r="C61" s="50" t="str">
        <f>IF($D$48,[1]!obMake("RVBermudan"&amp;ROW(),obLibs&amp;"net.finmath.montecarlo.RandomVariable",[1]!obcall("",$C$39,"getInitialMargin",[1]!obMake("","double",$B61),LIBORMarketModel!$J$15,[1]!obMake("","String","EUR"),[1]!obcall("SensitivityMode",$B$7&amp;"$SensitivityMode","valueOf",[1]!obMake("","String",$D$53)),$B$43:$D$43)),"")</f>
        <v/>
      </c>
      <c r="D61" s="94" t="str">
        <f>IF($D$48,[1]!obget([1]!obcall("",$C61,"getAverage")),"")</f>
        <v/>
      </c>
      <c r="E61" s="72" t="str">
        <f>IF(AND($D$47,$F$44&gt;=$B61),[1]!obget([1]!obcall("",[1]!obcall("",$C$39,"getInitialMargin",[1]!obMake("","double",$B61),LIBORMarketModel!$J$15,[1]!obMake("","String","EUR"),[1]!obcall("SensitivityMode",$B$7&amp;"$SensitivityMode","valueOf",[1]!obMake("","String",E$53)),$B$43:$D$43),"getAverage")),"")</f>
        <v/>
      </c>
      <c r="F61" s="72" t="str">
        <f>IF(AND($D$46,$F$44&gt;=$B61),[1]!obget([1]!obcall("",[1]!obcall("",$C$39,"getInitialMargin",[1]!obMake("","double",$B61),LIBORMarketModel!$J$15,[1]!obMake("","String","EUR"),[1]!obcall("SensitivityMode",$B$7&amp;"$SensitivityMode","valueOf",[1]!obMake("","String",F$53)),$B$43:$D$43),"getAverage")),"")</f>
        <v/>
      </c>
      <c r="G61" s="74" t="str">
        <f>IF($D$48,[1]!obget([1]!obcall("",$C61,"getQuantile",[1]!obMake("","double",G$53))),"")</f>
        <v/>
      </c>
      <c r="H61" s="74" t="str">
        <f>IF($D$48,[1]!obget([1]!obcall("",$C61,"getQuantile",[1]!obMake("","double",H$53))),"")</f>
        <v/>
      </c>
      <c r="I61" s="74" t="str">
        <f>IF($D$48,[1]!obget([1]!obcall("",$C61,"get",[1]!obMake("","int",COLUMN()))),"")</f>
        <v/>
      </c>
      <c r="J61" s="61" t="str">
        <f>IF($D$48,[1]!obget([1]!obcall("",$C61,"get",[1]!obMake("","int",COLUMN()))),"")</f>
        <v/>
      </c>
      <c r="K61" s="61" t="str">
        <f>IF($D$48,[1]!obget([1]!obcall("",$C61,"get",[1]!obMake("","int",COLUMN()))),"")</f>
        <v/>
      </c>
      <c r="L61" s="61" t="str">
        <f>IF($D$48,[1]!obget([1]!obcall("",$C61,"get",[1]!obMake("","int",COLUMN()))),"")</f>
        <v/>
      </c>
      <c r="M61" s="61" t="str">
        <f>IF($D$48,[1]!obget([1]!obcall("",$C61,"get",[1]!obMake("","int",COLUMN()))),"")</f>
        <v/>
      </c>
      <c r="N61" s="61" t="str">
        <f>IF($D$48,[1]!obget([1]!obcall("",$C61,"get",[1]!obMake("","int",COLUMN()))),"")</f>
        <v/>
      </c>
      <c r="O61" s="61" t="str">
        <f>IF($D$48,[1]!obget([1]!obcall("",$C61,"get",[1]!obMake("","int",COLUMN()))),"")</f>
        <v/>
      </c>
      <c r="P61" s="61" t="str">
        <f>IF($D$48,[1]!obget([1]!obcall("",$C61,"get",[1]!obMake("","int",COLUMN()))),"")</f>
        <v/>
      </c>
      <c r="Q61" s="61" t="str">
        <f>IF($D$48,[1]!obget([1]!obcall("",$C61,"get",[1]!obMake("","int",COLUMN()))),"")</f>
        <v/>
      </c>
      <c r="R61" s="61" t="str">
        <f>IF($D$48,[1]!obget([1]!obcall("",$C61,"get",[1]!obMake("","int",COLUMN()))),"")</f>
        <v/>
      </c>
      <c r="S61" s="50"/>
      <c r="T61" s="50"/>
      <c r="U61" s="50"/>
      <c r="W61" s="50"/>
      <c r="X61" s="50"/>
      <c r="AH61" s="36"/>
      <c r="AI61" s="36"/>
      <c r="IV61" s="40"/>
    </row>
    <row r="62" spans="1:256" ht="11.85" customHeight="1" x14ac:dyDescent="0.3">
      <c r="A62" s="50" t="str">
        <f t="shared" si="3"/>
        <v/>
      </c>
      <c r="B62" s="50" t="str">
        <f t="shared" si="4"/>
        <v/>
      </c>
      <c r="C62" s="50" t="str">
        <f>IF($D$48,[1]!obMake("RVBermudan"&amp;ROW(),obLibs&amp;"net.finmath.montecarlo.RandomVariable",[1]!obcall("",$C$39,"getInitialMargin",[1]!obMake("","double",$B62),LIBORMarketModel!$J$15,[1]!obMake("","String","EUR"),[1]!obcall("SensitivityMode",$B$7&amp;"$SensitivityMode","valueOf",[1]!obMake("","String",$D$53)),$B$43:$D$43)),"")</f>
        <v/>
      </c>
      <c r="D62" s="94" t="str">
        <f>IF($D$48,[1]!obget([1]!obcall("",$C62,"getAverage")),"")</f>
        <v/>
      </c>
      <c r="E62" s="72" t="str">
        <f>IF(AND($D$47,$F$44&gt;=$B62),[1]!obget([1]!obcall("",[1]!obcall("",$C$39,"getInitialMargin",[1]!obMake("","double",$B62),LIBORMarketModel!$J$15,[1]!obMake("","String","EUR"),[1]!obcall("SensitivityMode",$B$7&amp;"$SensitivityMode","valueOf",[1]!obMake("","String",E$53)),$B$43:$D$43),"getAverage")),"")</f>
        <v/>
      </c>
      <c r="F62" s="72" t="str">
        <f>IF(AND($D$46,$F$44&gt;=$B62),[1]!obget([1]!obcall("",[1]!obcall("",$C$39,"getInitialMargin",[1]!obMake("","double",$B62),LIBORMarketModel!$J$15,[1]!obMake("","String","EUR"),[1]!obcall("SensitivityMode",$B$7&amp;"$SensitivityMode","valueOf",[1]!obMake("","String",F$53)),$B$43:$D$43),"getAverage")),"")</f>
        <v/>
      </c>
      <c r="G62" s="74" t="str">
        <f>IF($D$48,[1]!obget([1]!obcall("",$C62,"getQuantile",[1]!obMake("","double",G$53))),"")</f>
        <v/>
      </c>
      <c r="H62" s="74" t="str">
        <f>IF($D$48,[1]!obget([1]!obcall("",$C62,"getQuantile",[1]!obMake("","double",H$53))),"")</f>
        <v/>
      </c>
      <c r="I62" s="74" t="str">
        <f>IF($D$48,[1]!obget([1]!obcall("",$C62,"get",[1]!obMake("","int",COLUMN()))),"")</f>
        <v/>
      </c>
      <c r="J62" s="61" t="str">
        <f>IF($D$48,[1]!obget([1]!obcall("",$C62,"get",[1]!obMake("","int",COLUMN()))),"")</f>
        <v/>
      </c>
      <c r="K62" s="61" t="str">
        <f>IF($D$48,[1]!obget([1]!obcall("",$C62,"get",[1]!obMake("","int",COLUMN()))),"")</f>
        <v/>
      </c>
      <c r="L62" s="61" t="str">
        <f>IF($D$48,[1]!obget([1]!obcall("",$C62,"get",[1]!obMake("","int",COLUMN()))),"")</f>
        <v/>
      </c>
      <c r="M62" s="61" t="str">
        <f>IF($D$48,[1]!obget([1]!obcall("",$C62,"get",[1]!obMake("","int",COLUMN()))),"")</f>
        <v/>
      </c>
      <c r="N62" s="61" t="str">
        <f>IF($D$48,[1]!obget([1]!obcall("",$C62,"get",[1]!obMake("","int",COLUMN()))),"")</f>
        <v/>
      </c>
      <c r="O62" s="61" t="str">
        <f>IF($D$48,[1]!obget([1]!obcall("",$C62,"get",[1]!obMake("","int",COLUMN()))),"")</f>
        <v/>
      </c>
      <c r="P62" s="61" t="str">
        <f>IF($D$48,[1]!obget([1]!obcall("",$C62,"get",[1]!obMake("","int",COLUMN()))),"")</f>
        <v/>
      </c>
      <c r="Q62" s="61" t="str">
        <f>IF($D$48,[1]!obget([1]!obcall("",$C62,"get",[1]!obMake("","int",COLUMN()))),"")</f>
        <v/>
      </c>
      <c r="R62" s="61" t="str">
        <f>IF($D$48,[1]!obget([1]!obcall("",$C62,"get",[1]!obMake("","int",COLUMN()))),"")</f>
        <v/>
      </c>
      <c r="S62" s="50"/>
      <c r="T62" s="50"/>
      <c r="U62" s="50"/>
      <c r="V62" s="50"/>
      <c r="W62" s="50"/>
      <c r="X62" s="50"/>
      <c r="AH62" s="36"/>
      <c r="AI62" s="36"/>
      <c r="IV62" s="40"/>
    </row>
    <row r="63" spans="1:256" ht="11.85" customHeight="1" x14ac:dyDescent="0.3">
      <c r="A63" s="50" t="str">
        <f t="shared" si="3"/>
        <v/>
      </c>
      <c r="B63" s="50" t="str">
        <f t="shared" si="4"/>
        <v/>
      </c>
      <c r="C63" s="50" t="str">
        <f>IF($D$48,[1]!obMake("RVBermudan"&amp;ROW(),obLibs&amp;"net.finmath.montecarlo.RandomVariable",[1]!obcall("",$C$39,"getInitialMargin",[1]!obMake("","double",$B63),LIBORMarketModel!$J$15,[1]!obMake("","String","EUR"),[1]!obcall("SensitivityMode",$B$7&amp;"$SensitivityMode","valueOf",[1]!obMake("","String",$D$53)),$B$43:$D$43)),"")</f>
        <v/>
      </c>
      <c r="D63" s="94" t="str">
        <f>IF($D$48,[1]!obget([1]!obcall("",$C63,"getAverage")),"")</f>
        <v/>
      </c>
      <c r="E63" s="72" t="str">
        <f>IF(AND($D$47,$F$44&gt;=$B63),[1]!obget([1]!obcall("",[1]!obcall("",$C$39,"getInitialMargin",[1]!obMake("","double",$B63),LIBORMarketModel!$J$15,[1]!obMake("","String","EUR"),[1]!obcall("SensitivityMode",$B$7&amp;"$SensitivityMode","valueOf",[1]!obMake("","String",E$53)),$B$43:$D$43),"getAverage")),"")</f>
        <v/>
      </c>
      <c r="F63" s="72" t="str">
        <f>IF(AND($D$46,$F$44&gt;=$B63),[1]!obget([1]!obcall("",[1]!obcall("",$C$39,"getInitialMargin",[1]!obMake("","double",$B63),LIBORMarketModel!$J$15,[1]!obMake("","String","EUR"),[1]!obcall("SensitivityMode",$B$7&amp;"$SensitivityMode","valueOf",[1]!obMake("","String",F$53)),$B$43:$D$43),"getAverage")),"")</f>
        <v/>
      </c>
      <c r="G63" s="74" t="str">
        <f>IF($D$48,[1]!obget([1]!obcall("",$C63,"getQuantile",[1]!obMake("","double",G$53))),"")</f>
        <v/>
      </c>
      <c r="H63" s="74" t="str">
        <f>IF($D$48,[1]!obget([1]!obcall("",$C63,"getQuantile",[1]!obMake("","double",H$53))),"")</f>
        <v/>
      </c>
      <c r="I63" s="74" t="str">
        <f>IF($D$48,[1]!obget([1]!obcall("",$C63,"get",[1]!obMake("","int",COLUMN()))),"")</f>
        <v/>
      </c>
      <c r="J63" s="61" t="str">
        <f>IF($D$48,[1]!obget([1]!obcall("",$C63,"get",[1]!obMake("","int",COLUMN()))),"")</f>
        <v/>
      </c>
      <c r="K63" s="61" t="str">
        <f>IF($D$48,[1]!obget([1]!obcall("",$C63,"get",[1]!obMake("","int",COLUMN()))),"")</f>
        <v/>
      </c>
      <c r="L63" s="61" t="str">
        <f>IF($D$48,[1]!obget([1]!obcall("",$C63,"get",[1]!obMake("","int",COLUMN()))),"")</f>
        <v/>
      </c>
      <c r="M63" s="61" t="str">
        <f>IF($D$48,[1]!obget([1]!obcall("",$C63,"get",[1]!obMake("","int",COLUMN()))),"")</f>
        <v/>
      </c>
      <c r="N63" s="61" t="str">
        <f>IF($D$48,[1]!obget([1]!obcall("",$C63,"get",[1]!obMake("","int",COLUMN()))),"")</f>
        <v/>
      </c>
      <c r="O63" s="61" t="str">
        <f>IF($D$48,[1]!obget([1]!obcall("",$C63,"get",[1]!obMake("","int",COLUMN()))),"")</f>
        <v/>
      </c>
      <c r="P63" s="61" t="str">
        <f>IF($D$48,[1]!obget([1]!obcall("",$C63,"get",[1]!obMake("","int",COLUMN()))),"")</f>
        <v/>
      </c>
      <c r="Q63" s="61" t="str">
        <f>IF($D$48,[1]!obget([1]!obcall("",$C63,"get",[1]!obMake("","int",COLUMN()))),"")</f>
        <v/>
      </c>
      <c r="R63" s="61" t="str">
        <f>IF($D$48,[1]!obget([1]!obcall("",$C63,"get",[1]!obMake("","int",COLUMN()))),"")</f>
        <v/>
      </c>
      <c r="S63" s="50"/>
      <c r="T63" s="50"/>
      <c r="U63" s="50"/>
      <c r="V63" s="50"/>
      <c r="W63" s="50"/>
      <c r="X63" s="50"/>
      <c r="AH63" s="36"/>
      <c r="AI63" s="36"/>
      <c r="IV63" s="40"/>
    </row>
    <row r="64" spans="1:256" ht="11.85" customHeight="1" x14ac:dyDescent="0.3">
      <c r="A64" s="50" t="str">
        <f t="shared" si="3"/>
        <v/>
      </c>
      <c r="B64" s="50" t="str">
        <f t="shared" si="4"/>
        <v/>
      </c>
      <c r="C64" s="50" t="str">
        <f>IF($D$48,[1]!obMake("RVBermudan"&amp;ROW(),obLibs&amp;"net.finmath.montecarlo.RandomVariable",[1]!obcall("",$C$39,"getInitialMargin",[1]!obMake("","double",$B64),LIBORMarketModel!$J$15,[1]!obMake("","String","EUR"),[1]!obcall("SensitivityMode",$B$7&amp;"$SensitivityMode","valueOf",[1]!obMake("","String",$D$53)),$B$43:$D$43)),"")</f>
        <v/>
      </c>
      <c r="D64" s="94" t="str">
        <f>IF($D$48,[1]!obget([1]!obcall("",$C64,"getAverage")),"")</f>
        <v/>
      </c>
      <c r="E64" s="72" t="str">
        <f>IF(AND($D$47,$F$44&gt;=$B64),[1]!obget([1]!obcall("",[1]!obcall("",$C$39,"getInitialMargin",[1]!obMake("","double",$B64),LIBORMarketModel!$J$15,[1]!obMake("","String","EUR"),[1]!obcall("SensitivityMode",$B$7&amp;"$SensitivityMode","valueOf",[1]!obMake("","String",E$53)),$B$43:$D$43),"getAverage")),"")</f>
        <v/>
      </c>
      <c r="F64" s="72" t="str">
        <f>IF(AND($D$46,$F$44&gt;=$B64),[1]!obget([1]!obcall("",[1]!obcall("",$C$39,"getInitialMargin",[1]!obMake("","double",$B64),LIBORMarketModel!$J$15,[1]!obMake("","String","EUR"),[1]!obcall("SensitivityMode",$B$7&amp;"$SensitivityMode","valueOf",[1]!obMake("","String",F$53)),$B$43:$D$43),"getAverage")),"")</f>
        <v/>
      </c>
      <c r="G64" s="74" t="str">
        <f>IF($D$48,[1]!obget([1]!obcall("",$C64,"getQuantile",[1]!obMake("","double",G$53))),"")</f>
        <v/>
      </c>
      <c r="H64" s="74" t="str">
        <f>IF($D$48,[1]!obget([1]!obcall("",$C64,"getQuantile",[1]!obMake("","double",H$53))),"")</f>
        <v/>
      </c>
      <c r="I64" s="74" t="str">
        <f>IF($D$48,[1]!obget([1]!obcall("",$C64,"get",[1]!obMake("","int",COLUMN()))),"")</f>
        <v/>
      </c>
      <c r="J64" s="61" t="str">
        <f>IF($D$48,[1]!obget([1]!obcall("",$C64,"get",[1]!obMake("","int",COLUMN()))),"")</f>
        <v/>
      </c>
      <c r="K64" s="61" t="str">
        <f>IF($D$48,[1]!obget([1]!obcall("",$C64,"get",[1]!obMake("","int",COLUMN()))),"")</f>
        <v/>
      </c>
      <c r="L64" s="61" t="str">
        <f>IF($D$48,[1]!obget([1]!obcall("",$C64,"get",[1]!obMake("","int",COLUMN()))),"")</f>
        <v/>
      </c>
      <c r="M64" s="61" t="str">
        <f>IF($D$48,[1]!obget([1]!obcall("",$C64,"get",[1]!obMake("","int",COLUMN()))),"")</f>
        <v/>
      </c>
      <c r="N64" s="61" t="str">
        <f>IF($D$48,[1]!obget([1]!obcall("",$C64,"get",[1]!obMake("","int",COLUMN()))),"")</f>
        <v/>
      </c>
      <c r="O64" s="61" t="str">
        <f>IF($D$48,[1]!obget([1]!obcall("",$C64,"get",[1]!obMake("","int",COLUMN()))),"")</f>
        <v/>
      </c>
      <c r="P64" s="61" t="str">
        <f>IF($D$48,[1]!obget([1]!obcall("",$C64,"get",[1]!obMake("","int",COLUMN()))),"")</f>
        <v/>
      </c>
      <c r="Q64" s="61" t="str">
        <f>IF($D$48,[1]!obget([1]!obcall("",$C64,"get",[1]!obMake("","int",COLUMN()))),"")</f>
        <v/>
      </c>
      <c r="R64" s="61" t="str">
        <f>IF($D$48,[1]!obget([1]!obcall("",$C64,"get",[1]!obMake("","int",COLUMN()))),"")</f>
        <v/>
      </c>
      <c r="S64" s="50"/>
      <c r="T64" s="50"/>
      <c r="U64" s="50"/>
      <c r="V64" s="50"/>
      <c r="W64" s="50"/>
      <c r="X64" s="50"/>
      <c r="AH64" s="36"/>
      <c r="AI64" s="36"/>
    </row>
    <row r="65" spans="1:258" ht="11.85" customHeight="1" x14ac:dyDescent="0.3">
      <c r="A65" s="50" t="str">
        <f t="shared" si="3"/>
        <v/>
      </c>
      <c r="B65" s="50" t="str">
        <f t="shared" si="4"/>
        <v/>
      </c>
      <c r="C65" s="50" t="str">
        <f>IF($D$48,[1]!obMake("RVBermudan"&amp;ROW(),obLibs&amp;"net.finmath.montecarlo.RandomVariable",[1]!obcall("",$C$39,"getInitialMargin",[1]!obMake("","double",$B65),LIBORMarketModel!$J$15,[1]!obMake("","String","EUR"),[1]!obcall("SensitivityMode",$B$7&amp;"$SensitivityMode","valueOf",[1]!obMake("","String",$D$53)),$B$43:$D$43)),"")</f>
        <v/>
      </c>
      <c r="D65" s="94" t="str">
        <f>IF($D$48,[1]!obget([1]!obcall("",$C65,"getAverage")),"")</f>
        <v/>
      </c>
      <c r="E65" s="72" t="str">
        <f>IF(AND($D$47,$F$44&gt;=$B65),[1]!obget([1]!obcall("",[1]!obcall("",$C$39,"getInitialMargin",[1]!obMake("","double",$B65),LIBORMarketModel!$J$15,[1]!obMake("","String","EUR"),[1]!obcall("SensitivityMode",$B$7&amp;"$SensitivityMode","valueOf",[1]!obMake("","String",E$53)),$B$43:$D$43),"getAverage")),"")</f>
        <v/>
      </c>
      <c r="F65" s="72" t="str">
        <f>IF(AND($D$46,$F$44&gt;=$B65),[1]!obget([1]!obcall("",[1]!obcall("",$C$39,"getInitialMargin",[1]!obMake("","double",$B65),LIBORMarketModel!$J$15,[1]!obMake("","String","EUR"),[1]!obcall("SensitivityMode",$B$7&amp;"$SensitivityMode","valueOf",[1]!obMake("","String",F$53)),$B$43:$D$43),"getAverage")),"")</f>
        <v/>
      </c>
      <c r="G65" s="74" t="str">
        <f>IF($D$48,[1]!obget([1]!obcall("",$C65,"getQuantile",[1]!obMake("","double",G$53))),"")</f>
        <v/>
      </c>
      <c r="H65" s="74" t="str">
        <f>IF($D$48,[1]!obget([1]!obcall("",$C65,"getQuantile",[1]!obMake("","double",H$53))),"")</f>
        <v/>
      </c>
      <c r="I65" s="74" t="str">
        <f>IF($D$48,[1]!obget([1]!obcall("",$C65,"get",[1]!obMake("","int",COLUMN()))),"")</f>
        <v/>
      </c>
      <c r="J65" s="61" t="str">
        <f>IF($D$48,[1]!obget([1]!obcall("",$C65,"get",[1]!obMake("","int",COLUMN()))),"")</f>
        <v/>
      </c>
      <c r="K65" s="61" t="str">
        <f>IF($D$48,[1]!obget([1]!obcall("",$C65,"get",[1]!obMake("","int",COLUMN()))),"")</f>
        <v/>
      </c>
      <c r="L65" s="61" t="str">
        <f>IF($D$48,[1]!obget([1]!obcall("",$C65,"get",[1]!obMake("","int",COLUMN()))),"")</f>
        <v/>
      </c>
      <c r="M65" s="61" t="str">
        <f>IF($D$48,[1]!obget([1]!obcall("",$C65,"get",[1]!obMake("","int",COLUMN()))),"")</f>
        <v/>
      </c>
      <c r="N65" s="61" t="str">
        <f>IF($D$48,[1]!obget([1]!obcall("",$C65,"get",[1]!obMake("","int",COLUMN()))),"")</f>
        <v/>
      </c>
      <c r="O65" s="61" t="str">
        <f>IF($D$48,[1]!obget([1]!obcall("",$C65,"get",[1]!obMake("","int",COLUMN()))),"")</f>
        <v/>
      </c>
      <c r="P65" s="61" t="str">
        <f>IF($D$48,[1]!obget([1]!obcall("",$C65,"get",[1]!obMake("","int",COLUMN()))),"")</f>
        <v/>
      </c>
      <c r="Q65" s="61" t="str">
        <f>IF($D$48,[1]!obget([1]!obcall("",$C65,"get",[1]!obMake("","int",COLUMN()))),"")</f>
        <v/>
      </c>
      <c r="R65" s="61" t="str">
        <f>IF($D$48,[1]!obget([1]!obcall("",$C65,"get",[1]!obMake("","int",COLUMN()))),"")</f>
        <v/>
      </c>
      <c r="S65" s="50"/>
      <c r="T65" s="50"/>
      <c r="U65" s="50"/>
      <c r="V65" s="50"/>
      <c r="W65" s="50"/>
      <c r="X65" s="50"/>
      <c r="AH65" s="36"/>
      <c r="AI65" s="36"/>
    </row>
    <row r="66" spans="1:258" ht="11.85" customHeight="1" x14ac:dyDescent="0.3">
      <c r="A66" s="50" t="str">
        <f t="shared" si="3"/>
        <v/>
      </c>
      <c r="B66" s="50" t="str">
        <f t="shared" si="4"/>
        <v/>
      </c>
      <c r="C66" s="50" t="str">
        <f>IF($D$48,[1]!obMake("RVBermudan"&amp;ROW(),obLibs&amp;"net.finmath.montecarlo.RandomVariable",[1]!obcall("",$C$39,"getInitialMargin",[1]!obMake("","double",$B66),LIBORMarketModel!$J$15,[1]!obMake("","String","EUR"),[1]!obcall("SensitivityMode",$B$7&amp;"$SensitivityMode","valueOf",[1]!obMake("","String",$D$53)),$B$43:$D$43)),"")</f>
        <v/>
      </c>
      <c r="D66" s="94" t="str">
        <f>IF($D$48,[1]!obget([1]!obcall("",$C66,"getAverage")),"")</f>
        <v/>
      </c>
      <c r="E66" s="72" t="str">
        <f>IF(AND($D$47,$F$44&gt;=$B66),[1]!obget([1]!obcall("",[1]!obcall("",$C$39,"getInitialMargin",[1]!obMake("","double",$B66),LIBORMarketModel!$J$15,[1]!obMake("","String","EUR"),[1]!obcall("SensitivityMode",$B$7&amp;"$SensitivityMode","valueOf",[1]!obMake("","String",E$53)),$B$43:$D$43),"getAverage")),"")</f>
        <v/>
      </c>
      <c r="F66" s="72" t="str">
        <f>IF(AND($D$46,$F$44&gt;=$B66),[1]!obget([1]!obcall("",[1]!obcall("",$C$39,"getInitialMargin",[1]!obMake("","double",$B66),LIBORMarketModel!$J$15,[1]!obMake("","String","EUR"),[1]!obcall("SensitivityMode",$B$7&amp;"$SensitivityMode","valueOf",[1]!obMake("","String",F$53)),$B$43:$D$43),"getAverage")),"")</f>
        <v/>
      </c>
      <c r="G66" s="74" t="str">
        <f>IF($D$48,[1]!obget([1]!obcall("",$C66,"getQuantile",[1]!obMake("","double",G$53))),"")</f>
        <v/>
      </c>
      <c r="H66" s="74" t="str">
        <f>IF($D$48,[1]!obget([1]!obcall("",$C66,"getQuantile",[1]!obMake("","double",H$53))),"")</f>
        <v/>
      </c>
      <c r="I66" s="74" t="str">
        <f>IF($D$48,[1]!obget([1]!obcall("",$C66,"get",[1]!obMake("","int",COLUMN()))),"")</f>
        <v/>
      </c>
      <c r="J66" s="61" t="str">
        <f>IF($D$48,[1]!obget([1]!obcall("",$C66,"get",[1]!obMake("","int",COLUMN()))),"")</f>
        <v/>
      </c>
      <c r="K66" s="61" t="str">
        <f>IF($D$48,[1]!obget([1]!obcall("",$C66,"get",[1]!obMake("","int",COLUMN()))),"")</f>
        <v/>
      </c>
      <c r="L66" s="61" t="str">
        <f>IF($D$48,[1]!obget([1]!obcall("",$C66,"get",[1]!obMake("","int",COLUMN()))),"")</f>
        <v/>
      </c>
      <c r="M66" s="61" t="str">
        <f>IF($D$48,[1]!obget([1]!obcall("",$C66,"get",[1]!obMake("","int",COLUMN()))),"")</f>
        <v/>
      </c>
      <c r="N66" s="61" t="str">
        <f>IF($D$48,[1]!obget([1]!obcall("",$C66,"get",[1]!obMake("","int",COLUMN()))),"")</f>
        <v/>
      </c>
      <c r="O66" s="61" t="str">
        <f>IF($D$48,[1]!obget([1]!obcall("",$C66,"get",[1]!obMake("","int",COLUMN()))),"")</f>
        <v/>
      </c>
      <c r="P66" s="61" t="str">
        <f>IF($D$48,[1]!obget([1]!obcall("",$C66,"get",[1]!obMake("","int",COLUMN()))),"")</f>
        <v/>
      </c>
      <c r="Q66" s="61" t="str">
        <f>IF($D$48,[1]!obget([1]!obcall("",$C66,"get",[1]!obMake("","int",COLUMN()))),"")</f>
        <v/>
      </c>
      <c r="R66" s="61" t="str">
        <f>IF($D$48,[1]!obget([1]!obcall("",$C66,"get",[1]!obMake("","int",COLUMN()))),"")</f>
        <v/>
      </c>
      <c r="S66" s="50"/>
      <c r="T66" s="50"/>
      <c r="U66" s="50"/>
      <c r="V66" s="50"/>
      <c r="W66" s="50"/>
      <c r="X66" s="50"/>
      <c r="AH66" s="36"/>
      <c r="AI66" s="36"/>
    </row>
    <row r="67" spans="1:258" ht="11.85" customHeight="1" x14ac:dyDescent="0.3">
      <c r="A67" s="50" t="str">
        <f t="shared" si="3"/>
        <v/>
      </c>
      <c r="B67" s="50" t="str">
        <f t="shared" si="4"/>
        <v/>
      </c>
      <c r="C67" s="50" t="str">
        <f>IF($D$48,[1]!obMake("RVBermudan"&amp;ROW(),obLibs&amp;"net.finmath.montecarlo.RandomVariable",[1]!obcall("",$C$39,"getInitialMargin",[1]!obMake("","double",$B67),LIBORMarketModel!$J$15,[1]!obMake("","String","EUR"),[1]!obcall("SensitivityMode",$B$7&amp;"$SensitivityMode","valueOf",[1]!obMake("","String",$D$53)),$B$43:$D$43)),"")</f>
        <v/>
      </c>
      <c r="D67" s="94" t="str">
        <f>IF($D$48,[1]!obget([1]!obcall("",$C67,"getAverage")),"")</f>
        <v/>
      </c>
      <c r="E67" s="72" t="str">
        <f>IF(AND($D$47,$F$44&gt;=$B67),[1]!obget([1]!obcall("",[1]!obcall("",$C$39,"getInitialMargin",[1]!obMake("","double",$B67),LIBORMarketModel!$J$15,[1]!obMake("","String","EUR"),[1]!obcall("SensitivityMode",$B$7&amp;"$SensitivityMode","valueOf",[1]!obMake("","String",E$53)),$B$43:$D$43),"getAverage")),"")</f>
        <v/>
      </c>
      <c r="F67" s="72" t="str">
        <f>IF(AND($D$46,$F$44&gt;=$B67),[1]!obget([1]!obcall("",[1]!obcall("",$C$39,"getInitialMargin",[1]!obMake("","double",$B67),LIBORMarketModel!$J$15,[1]!obMake("","String","EUR"),[1]!obcall("SensitivityMode",$B$7&amp;"$SensitivityMode","valueOf",[1]!obMake("","String",F$53)),$B$43:$D$43),"getAverage")),"")</f>
        <v/>
      </c>
      <c r="G67" s="74" t="str">
        <f>IF($D$48,[1]!obget([1]!obcall("",$C67,"getQuantile",[1]!obMake("","double",G$53))),"")</f>
        <v/>
      </c>
      <c r="H67" s="74" t="str">
        <f>IF($D$48,[1]!obget([1]!obcall("",$C67,"getQuantile",[1]!obMake("","double",H$53))),"")</f>
        <v/>
      </c>
      <c r="I67" s="74" t="str">
        <f>IF($D$48,[1]!obget([1]!obcall("",$C67,"get",[1]!obMake("","int",COLUMN()))),"")</f>
        <v/>
      </c>
      <c r="J67" s="61" t="str">
        <f>IF($D$48,[1]!obget([1]!obcall("",$C67,"get",[1]!obMake("","int",COLUMN()))),"")</f>
        <v/>
      </c>
      <c r="K67" s="61" t="str">
        <f>IF($D$48,[1]!obget([1]!obcall("",$C67,"get",[1]!obMake("","int",COLUMN()))),"")</f>
        <v/>
      </c>
      <c r="L67" s="61" t="str">
        <f>IF($D$48,[1]!obget([1]!obcall("",$C67,"get",[1]!obMake("","int",COLUMN()))),"")</f>
        <v/>
      </c>
      <c r="M67" s="61" t="str">
        <f>IF($D$48,[1]!obget([1]!obcall("",$C67,"get",[1]!obMake("","int",COLUMN()))),"")</f>
        <v/>
      </c>
      <c r="N67" s="61" t="str">
        <f>IF($D$48,[1]!obget([1]!obcall("",$C67,"get",[1]!obMake("","int",COLUMN()))),"")</f>
        <v/>
      </c>
      <c r="O67" s="61" t="str">
        <f>IF($D$48,[1]!obget([1]!obcall("",$C67,"get",[1]!obMake("","int",COLUMN()))),"")</f>
        <v/>
      </c>
      <c r="P67" s="61" t="str">
        <f>IF($D$48,[1]!obget([1]!obcall("",$C67,"get",[1]!obMake("","int",COLUMN()))),"")</f>
        <v/>
      </c>
      <c r="Q67" s="61" t="str">
        <f>IF($D$48,[1]!obget([1]!obcall("",$C67,"get",[1]!obMake("","int",COLUMN()))),"")</f>
        <v/>
      </c>
      <c r="R67" s="61" t="str">
        <f>IF($D$48,[1]!obget([1]!obcall("",$C67,"get",[1]!obMake("","int",COLUMN()))),"")</f>
        <v/>
      </c>
      <c r="S67" s="50"/>
      <c r="T67" s="50"/>
      <c r="U67" s="50"/>
      <c r="V67" s="50"/>
      <c r="W67" s="50"/>
      <c r="X67" s="50"/>
      <c r="AH67" s="36"/>
      <c r="AI67" s="36"/>
    </row>
    <row r="68" spans="1:258" ht="11.85" customHeight="1" x14ac:dyDescent="0.3">
      <c r="A68" s="50" t="str">
        <f t="shared" si="3"/>
        <v/>
      </c>
      <c r="B68" s="50" t="str">
        <f t="shared" si="4"/>
        <v/>
      </c>
      <c r="C68" s="50" t="str">
        <f>IF($D$48,[1]!obMake("RVBermudan"&amp;ROW(),obLibs&amp;"net.finmath.montecarlo.RandomVariable",[1]!obcall("",$C$39,"getInitialMargin",[1]!obMake("","double",$B68),LIBORMarketModel!$J$15,[1]!obMake("","String","EUR"),[1]!obcall("SensitivityMode",$B$7&amp;"$SensitivityMode","valueOf",[1]!obMake("","String",$D$53)),$B$43:$D$43)),"")</f>
        <v/>
      </c>
      <c r="D68" s="94" t="str">
        <f>IF($D$48,[1]!obget([1]!obcall("",$C68,"getAverage")),"")</f>
        <v/>
      </c>
      <c r="E68" s="72" t="str">
        <f>IF(AND($D$47,$F$44&gt;=$B68),[1]!obget([1]!obcall("",[1]!obcall("",$C$39,"getInitialMargin",[1]!obMake("","double",$B68),LIBORMarketModel!$J$15,[1]!obMake("","String","EUR"),[1]!obcall("SensitivityMode",$B$7&amp;"$SensitivityMode","valueOf",[1]!obMake("","String",E$53)),$B$43:$D$43),"getAverage")),"")</f>
        <v/>
      </c>
      <c r="F68" s="72" t="str">
        <f>IF(AND($D$46,$F$44&gt;=$B68),[1]!obget([1]!obcall("",[1]!obcall("",$C$39,"getInitialMargin",[1]!obMake("","double",$B68),LIBORMarketModel!$J$15,[1]!obMake("","String","EUR"),[1]!obcall("SensitivityMode",$B$7&amp;"$SensitivityMode","valueOf",[1]!obMake("","String",F$53)),$B$43:$D$43),"getAverage")),"")</f>
        <v/>
      </c>
      <c r="G68" s="74" t="str">
        <f>IF($D$48,[1]!obget([1]!obcall("",$C68,"getQuantile",[1]!obMake("","double",G$53))),"")</f>
        <v/>
      </c>
      <c r="H68" s="74" t="str">
        <f>IF($D$48,[1]!obget([1]!obcall("",$C68,"getQuantile",[1]!obMake("","double",H$53))),"")</f>
        <v/>
      </c>
      <c r="I68" s="74" t="str">
        <f>IF($D$48,[1]!obget([1]!obcall("",$C68,"get",[1]!obMake("","int",COLUMN()))),"")</f>
        <v/>
      </c>
      <c r="J68" s="61" t="str">
        <f>IF($D$48,[1]!obget([1]!obcall("",$C68,"get",[1]!obMake("","int",COLUMN()))),"")</f>
        <v/>
      </c>
      <c r="K68" s="61" t="str">
        <f>IF($D$48,[1]!obget([1]!obcall("",$C68,"get",[1]!obMake("","int",COLUMN()))),"")</f>
        <v/>
      </c>
      <c r="L68" s="61" t="str">
        <f>IF($D$48,[1]!obget([1]!obcall("",$C68,"get",[1]!obMake("","int",COLUMN()))),"")</f>
        <v/>
      </c>
      <c r="M68" s="61" t="str">
        <f>IF($D$48,[1]!obget([1]!obcall("",$C68,"get",[1]!obMake("","int",COLUMN()))),"")</f>
        <v/>
      </c>
      <c r="N68" s="61" t="str">
        <f>IF($D$48,[1]!obget([1]!obcall("",$C68,"get",[1]!obMake("","int",COLUMN()))),"")</f>
        <v/>
      </c>
      <c r="O68" s="61" t="str">
        <f>IF($D$48,[1]!obget([1]!obcall("",$C68,"get",[1]!obMake("","int",COLUMN()))),"")</f>
        <v/>
      </c>
      <c r="P68" s="61" t="str">
        <f>IF($D$48,[1]!obget([1]!obcall("",$C68,"get",[1]!obMake("","int",COLUMN()))),"")</f>
        <v/>
      </c>
      <c r="Q68" s="61" t="str">
        <f>IF($D$48,[1]!obget([1]!obcall("",$C68,"get",[1]!obMake("","int",COLUMN()))),"")</f>
        <v/>
      </c>
      <c r="R68" s="61" t="str">
        <f>IF($D$48,[1]!obget([1]!obcall("",$C68,"get",[1]!obMake("","int",COLUMN()))),"")</f>
        <v/>
      </c>
      <c r="S68" s="50"/>
      <c r="T68" s="50"/>
      <c r="U68" s="50"/>
      <c r="V68" s="50"/>
      <c r="W68" s="50"/>
      <c r="X68" s="50"/>
      <c r="AH68" s="36"/>
      <c r="AI68" s="36"/>
    </row>
    <row r="69" spans="1:258" ht="11.85" customHeight="1" x14ac:dyDescent="0.3">
      <c r="A69" s="50" t="str">
        <f t="shared" si="3"/>
        <v/>
      </c>
      <c r="B69" s="50" t="str">
        <f t="shared" si="4"/>
        <v/>
      </c>
      <c r="C69" s="50" t="str">
        <f>IF($D$48,[1]!obMake("RVBermudan"&amp;ROW(),obLibs&amp;"net.finmath.montecarlo.RandomVariable",[1]!obcall("",$C$39,"getInitialMargin",[1]!obMake("","double",$B69),LIBORMarketModel!$J$15,[1]!obMake("","String","EUR"),[1]!obcall("SensitivityMode",$B$7&amp;"$SensitivityMode","valueOf",[1]!obMake("","String",$D$53)),$B$43:$D$43)),"")</f>
        <v/>
      </c>
      <c r="D69" s="94" t="str">
        <f>IF($D$48,[1]!obget([1]!obcall("",$C69,"getAverage")),"")</f>
        <v/>
      </c>
      <c r="E69" s="72" t="str">
        <f>IF(AND($D$47,$F$44&gt;=$B69),[1]!obget([1]!obcall("",[1]!obcall("",$C$39,"getInitialMargin",[1]!obMake("","double",$B69),LIBORMarketModel!$J$15,[1]!obMake("","String","EUR"),[1]!obcall("SensitivityMode",$B$7&amp;"$SensitivityMode","valueOf",[1]!obMake("","String",E$53)),$B$43:$D$43),"getAverage")),"")</f>
        <v/>
      </c>
      <c r="F69" s="72" t="str">
        <f>IF(AND($D$46,$F$44&gt;=$B69),[1]!obget([1]!obcall("",[1]!obcall("",$C$39,"getInitialMargin",[1]!obMake("","double",$B69),LIBORMarketModel!$J$15,[1]!obMake("","String","EUR"),[1]!obcall("SensitivityMode",$B$7&amp;"$SensitivityMode","valueOf",[1]!obMake("","String",F$53)),$B$43:$D$43),"getAverage")),"")</f>
        <v/>
      </c>
      <c r="G69" s="74" t="str">
        <f>IF($D$48,[1]!obget([1]!obcall("",$C69,"getQuantile",[1]!obMake("","double",G$53))),"")</f>
        <v/>
      </c>
      <c r="H69" s="74" t="str">
        <f>IF($D$48,[1]!obget([1]!obcall("",$C69,"getQuantile",[1]!obMake("","double",H$53))),"")</f>
        <v/>
      </c>
      <c r="I69" s="74" t="str">
        <f>IF($D$48,[1]!obget([1]!obcall("",$C69,"get",[1]!obMake("","int",COLUMN()))),"")</f>
        <v/>
      </c>
      <c r="J69" s="61" t="str">
        <f>IF($D$48,[1]!obget([1]!obcall("",$C69,"get",[1]!obMake("","int",COLUMN()))),"")</f>
        <v/>
      </c>
      <c r="K69" s="61" t="str">
        <f>IF($D$48,[1]!obget([1]!obcall("",$C69,"get",[1]!obMake("","int",COLUMN()))),"")</f>
        <v/>
      </c>
      <c r="L69" s="61" t="str">
        <f>IF($D$48,[1]!obget([1]!obcall("",$C69,"get",[1]!obMake("","int",COLUMN()))),"")</f>
        <v/>
      </c>
      <c r="M69" s="61" t="str">
        <f>IF($D$48,[1]!obget([1]!obcall("",$C69,"get",[1]!obMake("","int",COLUMN()))),"")</f>
        <v/>
      </c>
      <c r="N69" s="61" t="str">
        <f>IF($D$48,[1]!obget([1]!obcall("",$C69,"get",[1]!obMake("","int",COLUMN()))),"")</f>
        <v/>
      </c>
      <c r="O69" s="61" t="str">
        <f>IF($D$48,[1]!obget([1]!obcall("",$C69,"get",[1]!obMake("","int",COLUMN()))),"")</f>
        <v/>
      </c>
      <c r="P69" s="61" t="str">
        <f>IF($D$48,[1]!obget([1]!obcall("",$C69,"get",[1]!obMake("","int",COLUMN()))),"")</f>
        <v/>
      </c>
      <c r="Q69" s="61" t="str">
        <f>IF($D$48,[1]!obget([1]!obcall("",$C69,"get",[1]!obMake("","int",COLUMN()))),"")</f>
        <v/>
      </c>
      <c r="R69" s="61" t="str">
        <f>IF($D$48,[1]!obget([1]!obcall("",$C69,"get",[1]!obMake("","int",COLUMN()))),"")</f>
        <v/>
      </c>
      <c r="S69" s="50"/>
      <c r="T69" s="50"/>
      <c r="U69" s="50"/>
      <c r="V69" s="50"/>
      <c r="W69" s="50"/>
      <c r="X69" s="50"/>
      <c r="AH69" s="36"/>
      <c r="AI69" s="36"/>
    </row>
    <row r="70" spans="1:258" ht="11.85" customHeight="1" x14ac:dyDescent="0.3">
      <c r="A70" s="50" t="str">
        <f t="shared" si="3"/>
        <v/>
      </c>
      <c r="B70" s="50" t="str">
        <f t="shared" si="4"/>
        <v/>
      </c>
      <c r="C70" s="50" t="str">
        <f>IF($D$48,[1]!obMake("RVBermudan"&amp;ROW(),obLibs&amp;"net.finmath.montecarlo.RandomVariable",[1]!obcall("",$C$39,"getInitialMargin",[1]!obMake("","double",$B70),LIBORMarketModel!$J$15,[1]!obMake("","String","EUR"),[1]!obcall("SensitivityMode",$B$7&amp;"$SensitivityMode","valueOf",[1]!obMake("","String",$D$53)),$B$43:$D$43)),"")</f>
        <v/>
      </c>
      <c r="D70" s="94" t="str">
        <f>IF($D$48,[1]!obget([1]!obcall("",$C70,"getAverage")),"")</f>
        <v/>
      </c>
      <c r="E70" s="72" t="str">
        <f>IF(AND($D$47,$F$44&gt;=$B70),[1]!obget([1]!obcall("",[1]!obcall("",$C$39,"getInitialMargin",[1]!obMake("","double",$B70),LIBORMarketModel!$J$15,[1]!obMake("","String","EUR"),[1]!obcall("SensitivityMode",$B$7&amp;"$SensitivityMode","valueOf",[1]!obMake("","String",E$53)),$B$43:$D$43),"getAverage")),"")</f>
        <v/>
      </c>
      <c r="F70" s="72" t="str">
        <f>IF(AND($D$46,$F$44&gt;=$B70),[1]!obget([1]!obcall("",[1]!obcall("",$C$39,"getInitialMargin",[1]!obMake("","double",$B70),LIBORMarketModel!$J$15,[1]!obMake("","String","EUR"),[1]!obcall("SensitivityMode",$B$7&amp;"$SensitivityMode","valueOf",[1]!obMake("","String",F$53)),$B$43:$D$43),"getAverage")),"")</f>
        <v/>
      </c>
      <c r="G70" s="74" t="str">
        <f>IF($D$48,[1]!obget([1]!obcall("",$C70,"getQuantile",[1]!obMake("","double",G$53))),"")</f>
        <v/>
      </c>
      <c r="H70" s="74" t="str">
        <f>IF($D$48,[1]!obget([1]!obcall("",$C70,"getQuantile",[1]!obMake("","double",H$53))),"")</f>
        <v/>
      </c>
      <c r="I70" s="74" t="str">
        <f>IF($D$48,[1]!obget([1]!obcall("",$C70,"get",[1]!obMake("","int",COLUMN()))),"")</f>
        <v/>
      </c>
      <c r="J70" s="61" t="str">
        <f>IF($D$48,[1]!obget([1]!obcall("",$C70,"get",[1]!obMake("","int",COLUMN()))),"")</f>
        <v/>
      </c>
      <c r="K70" s="61" t="str">
        <f>IF($D$48,[1]!obget([1]!obcall("",$C70,"get",[1]!obMake("","int",COLUMN()))),"")</f>
        <v/>
      </c>
      <c r="L70" s="61" t="str">
        <f>IF($D$48,[1]!obget([1]!obcall("",$C70,"get",[1]!obMake("","int",COLUMN()))),"")</f>
        <v/>
      </c>
      <c r="M70" s="61" t="str">
        <f>IF($D$48,[1]!obget([1]!obcall("",$C70,"get",[1]!obMake("","int",COLUMN()))),"")</f>
        <v/>
      </c>
      <c r="N70" s="61" t="str">
        <f>IF($D$48,[1]!obget([1]!obcall("",$C70,"get",[1]!obMake("","int",COLUMN()))),"")</f>
        <v/>
      </c>
      <c r="O70" s="61" t="str">
        <f>IF($D$48,[1]!obget([1]!obcall("",$C70,"get",[1]!obMake("","int",COLUMN()))),"")</f>
        <v/>
      </c>
      <c r="P70" s="61" t="str">
        <f>IF($D$48,[1]!obget([1]!obcall("",$C70,"get",[1]!obMake("","int",COLUMN()))),"")</f>
        <v/>
      </c>
      <c r="Q70" s="61" t="str">
        <f>IF($D$48,[1]!obget([1]!obcall("",$C70,"get",[1]!obMake("","int",COLUMN()))),"")</f>
        <v/>
      </c>
      <c r="R70" s="61" t="str">
        <f>IF($D$48,[1]!obget([1]!obcall("",$C70,"get",[1]!obMake("","int",COLUMN()))),"")</f>
        <v/>
      </c>
      <c r="S70" s="50"/>
      <c r="T70" s="50"/>
      <c r="U70" s="50"/>
      <c r="V70" s="50"/>
      <c r="W70" s="50"/>
      <c r="X70" s="50"/>
      <c r="AH70" s="36"/>
      <c r="AI70" s="36"/>
      <c r="IW70" s="50"/>
      <c r="IX70" s="50"/>
    </row>
    <row r="71" spans="1:258" ht="11.85" customHeight="1" x14ac:dyDescent="0.3">
      <c r="A71" s="50" t="str">
        <f t="shared" si="3"/>
        <v/>
      </c>
      <c r="B71" s="50" t="str">
        <f t="shared" si="4"/>
        <v/>
      </c>
      <c r="C71" s="50" t="str">
        <f>IF($D$48,[1]!obMake("RVBermudan"&amp;ROW(),obLibs&amp;"net.finmath.montecarlo.RandomVariable",[1]!obcall("",$C$39,"getInitialMargin",[1]!obMake("","double",$B71),LIBORMarketModel!$J$15,[1]!obMake("","String","EUR"),[1]!obcall("SensitivityMode",$B$7&amp;"$SensitivityMode","valueOf",[1]!obMake("","String",$D$53)),$B$43:$D$43)),"")</f>
        <v/>
      </c>
      <c r="D71" s="94" t="str">
        <f>IF($D$48,[1]!obget([1]!obcall("",$C71,"getAverage")),"")</f>
        <v/>
      </c>
      <c r="E71" s="72" t="str">
        <f>IF(AND($D$47,$F$44&gt;=$B71),[1]!obget([1]!obcall("",[1]!obcall("",$C$39,"getInitialMargin",[1]!obMake("","double",$B71),LIBORMarketModel!$J$15,[1]!obMake("","String","EUR"),[1]!obcall("SensitivityMode",$B$7&amp;"$SensitivityMode","valueOf",[1]!obMake("","String",E$53)),$B$43:$D$43),"getAverage")),"")</f>
        <v/>
      </c>
      <c r="F71" s="72" t="str">
        <f>IF(AND($D$46,$F$44&gt;=$B71),[1]!obget([1]!obcall("",[1]!obcall("",$C$39,"getInitialMargin",[1]!obMake("","double",$B71),LIBORMarketModel!$J$15,[1]!obMake("","String","EUR"),[1]!obcall("SensitivityMode",$B$7&amp;"$SensitivityMode","valueOf",[1]!obMake("","String",F$53)),$B$43:$D$43),"getAverage")),"")</f>
        <v/>
      </c>
      <c r="G71" s="74" t="str">
        <f>IF($D$48,[1]!obget([1]!obcall("",$C71,"getQuantile",[1]!obMake("","double",G$53))),"")</f>
        <v/>
      </c>
      <c r="H71" s="74" t="str">
        <f>IF($D$48,[1]!obget([1]!obcall("",$C71,"getQuantile",[1]!obMake("","double",H$53))),"")</f>
        <v/>
      </c>
      <c r="I71" s="74" t="str">
        <f>IF($D$48,[1]!obget([1]!obcall("",$C71,"get",[1]!obMake("","int",COLUMN()))),"")</f>
        <v/>
      </c>
      <c r="J71" s="61" t="str">
        <f>IF($D$48,[1]!obget([1]!obcall("",$C71,"get",[1]!obMake("","int",COLUMN()))),"")</f>
        <v/>
      </c>
      <c r="K71" s="61" t="str">
        <f>IF($D$48,[1]!obget([1]!obcall("",$C71,"get",[1]!obMake("","int",COLUMN()))),"")</f>
        <v/>
      </c>
      <c r="L71" s="61" t="str">
        <f>IF($D$48,[1]!obget([1]!obcall("",$C71,"get",[1]!obMake("","int",COLUMN()))),"")</f>
        <v/>
      </c>
      <c r="M71" s="61" t="str">
        <f>IF($D$48,[1]!obget([1]!obcall("",$C71,"get",[1]!obMake("","int",COLUMN()))),"")</f>
        <v/>
      </c>
      <c r="N71" s="61" t="str">
        <f>IF($D$48,[1]!obget([1]!obcall("",$C71,"get",[1]!obMake("","int",COLUMN()))),"")</f>
        <v/>
      </c>
      <c r="O71" s="61" t="str">
        <f>IF($D$48,[1]!obget([1]!obcall("",$C71,"get",[1]!obMake("","int",COLUMN()))),"")</f>
        <v/>
      </c>
      <c r="P71" s="61" t="str">
        <f>IF($D$48,[1]!obget([1]!obcall("",$C71,"get",[1]!obMake("","int",COLUMN()))),"")</f>
        <v/>
      </c>
      <c r="Q71" s="61" t="str">
        <f>IF($D$48,[1]!obget([1]!obcall("",$C71,"get",[1]!obMake("","int",COLUMN()))),"")</f>
        <v/>
      </c>
      <c r="R71" s="61" t="str">
        <f>IF($D$48,[1]!obget([1]!obcall("",$C71,"get",[1]!obMake("","int",COLUMN()))),"")</f>
        <v/>
      </c>
      <c r="S71" s="50"/>
      <c r="T71" s="50"/>
      <c r="U71" s="50"/>
      <c r="V71" s="50"/>
      <c r="W71" s="50"/>
      <c r="X71" s="50"/>
      <c r="AH71" s="36"/>
      <c r="AI71" s="36"/>
      <c r="IW71" s="50"/>
      <c r="IX71" s="50"/>
    </row>
    <row r="72" spans="1:258" ht="11.85" customHeight="1" x14ac:dyDescent="0.3">
      <c r="A72" s="50" t="str">
        <f t="shared" si="3"/>
        <v/>
      </c>
      <c r="B72" s="50" t="str">
        <f t="shared" si="4"/>
        <v/>
      </c>
      <c r="C72" s="50" t="str">
        <f>IF($D$48,[1]!obMake("RVBermudan"&amp;ROW(),obLibs&amp;"net.finmath.montecarlo.RandomVariable",[1]!obcall("",$C$39,"getInitialMargin",[1]!obMake("","double",$B72),LIBORMarketModel!$J$15,[1]!obMake("","String","EUR"),[1]!obcall("SensitivityMode",$B$7&amp;"$SensitivityMode","valueOf",[1]!obMake("","String",$D$53)),$B$43:$D$43)),"")</f>
        <v/>
      </c>
      <c r="D72" s="94" t="str">
        <f>IF($D$48,[1]!obget([1]!obcall("",$C72,"getAverage")),"")</f>
        <v/>
      </c>
      <c r="E72" s="72" t="str">
        <f>IF(AND($D$47,$F$44&gt;=$B72),[1]!obget([1]!obcall("",[1]!obcall("",$C$39,"getInitialMargin",[1]!obMake("","double",$B72),LIBORMarketModel!$J$15,[1]!obMake("","String","EUR"),[1]!obcall("SensitivityMode",$B$7&amp;"$SensitivityMode","valueOf",[1]!obMake("","String",E$53)),$B$43:$D$43),"getAverage")),"")</f>
        <v/>
      </c>
      <c r="F72" s="72" t="str">
        <f>IF(AND($D$46,$F$44&gt;=$B72),[1]!obget([1]!obcall("",[1]!obcall("",$C$39,"getInitialMargin",[1]!obMake("","double",$B72),LIBORMarketModel!$J$15,[1]!obMake("","String","EUR"),[1]!obcall("SensitivityMode",$B$7&amp;"$SensitivityMode","valueOf",[1]!obMake("","String",F$53)),$B$43:$D$43),"getAverage")),"")</f>
        <v/>
      </c>
      <c r="G72" s="74" t="str">
        <f>IF($D$48,[1]!obget([1]!obcall("",$C72,"getQuantile",[1]!obMake("","double",G$53))),"")</f>
        <v/>
      </c>
      <c r="H72" s="74" t="str">
        <f>IF($D$48,[1]!obget([1]!obcall("",$C72,"getQuantile",[1]!obMake("","double",H$53))),"")</f>
        <v/>
      </c>
      <c r="I72" s="74" t="str">
        <f>IF($D$48,[1]!obget([1]!obcall("",$C72,"get",[1]!obMake("","int",COLUMN()))),"")</f>
        <v/>
      </c>
      <c r="J72" s="61" t="str">
        <f>IF($D$48,[1]!obget([1]!obcall("",$C72,"get",[1]!obMake("","int",COLUMN()))),"")</f>
        <v/>
      </c>
      <c r="K72" s="61" t="str">
        <f>IF($D$48,[1]!obget([1]!obcall("",$C72,"get",[1]!obMake("","int",COLUMN()))),"")</f>
        <v/>
      </c>
      <c r="L72" s="61" t="str">
        <f>IF($D$48,[1]!obget([1]!obcall("",$C72,"get",[1]!obMake("","int",COLUMN()))),"")</f>
        <v/>
      </c>
      <c r="M72" s="61" t="str">
        <f>IF($D$48,[1]!obget([1]!obcall("",$C72,"get",[1]!obMake("","int",COLUMN()))),"")</f>
        <v/>
      </c>
      <c r="N72" s="61" t="str">
        <f>IF($D$48,[1]!obget([1]!obcall("",$C72,"get",[1]!obMake("","int",COLUMN()))),"")</f>
        <v/>
      </c>
      <c r="O72" s="61" t="str">
        <f>IF($D$48,[1]!obget([1]!obcall("",$C72,"get",[1]!obMake("","int",COLUMN()))),"")</f>
        <v/>
      </c>
      <c r="P72" s="61" t="str">
        <f>IF($D$48,[1]!obget([1]!obcall("",$C72,"get",[1]!obMake("","int",COLUMN()))),"")</f>
        <v/>
      </c>
      <c r="Q72" s="61" t="str">
        <f>IF($D$48,[1]!obget([1]!obcall("",$C72,"get",[1]!obMake("","int",COLUMN()))),"")</f>
        <v/>
      </c>
      <c r="R72" s="61" t="str">
        <f>IF($D$48,[1]!obget([1]!obcall("",$C72,"get",[1]!obMake("","int",COLUMN()))),"")</f>
        <v/>
      </c>
      <c r="S72" s="50"/>
      <c r="T72" s="50"/>
      <c r="U72" s="50"/>
      <c r="V72" s="50"/>
      <c r="W72" s="50"/>
      <c r="X72" s="50"/>
      <c r="AH72" s="36"/>
      <c r="AI72" s="36"/>
      <c r="IW72" s="50"/>
      <c r="IX72" s="50"/>
    </row>
    <row r="73" spans="1:258" ht="11.85" customHeight="1" x14ac:dyDescent="0.3">
      <c r="A73" s="50" t="str">
        <f t="shared" si="3"/>
        <v/>
      </c>
      <c r="B73" s="50" t="str">
        <f t="shared" si="4"/>
        <v/>
      </c>
      <c r="C73" s="50" t="str">
        <f>IF($D$48,[1]!obMake("RVBermudan"&amp;ROW(),obLibs&amp;"net.finmath.montecarlo.RandomVariable",[1]!obcall("",$C$39,"getInitialMargin",[1]!obMake("","double",$B73),LIBORMarketModel!$J$15,[1]!obMake("","String","EUR"),[1]!obcall("SensitivityMode",$B$7&amp;"$SensitivityMode","valueOf",[1]!obMake("","String",$D$53)),$B$43:$D$43)),"")</f>
        <v/>
      </c>
      <c r="D73" s="94" t="str">
        <f>IF($D$48,[1]!obget([1]!obcall("",$C73,"getAverage")),"")</f>
        <v/>
      </c>
      <c r="E73" s="72" t="str">
        <f>IF(AND($D$47,$F$44&gt;=$B73),[1]!obget([1]!obcall("",[1]!obcall("",$C$39,"getInitialMargin",[1]!obMake("","double",$B73),LIBORMarketModel!$J$15,[1]!obMake("","String","EUR"),[1]!obcall("SensitivityMode",$B$7&amp;"$SensitivityMode","valueOf",[1]!obMake("","String",E$53)),$B$43:$D$43),"getAverage")),"")</f>
        <v/>
      </c>
      <c r="F73" s="72" t="str">
        <f>IF(AND($D$46,$F$44&gt;=$B73),[1]!obget([1]!obcall("",[1]!obcall("",$C$39,"getInitialMargin",[1]!obMake("","double",$B73),LIBORMarketModel!$J$15,[1]!obMake("","String","EUR"),[1]!obcall("SensitivityMode",$B$7&amp;"$SensitivityMode","valueOf",[1]!obMake("","String",F$53)),$B$43:$D$43),"getAverage")),"")</f>
        <v/>
      </c>
      <c r="G73" s="74" t="str">
        <f>IF($D$48,[1]!obget([1]!obcall("",$C73,"getQuantile",[1]!obMake("","double",G$53))),"")</f>
        <v/>
      </c>
      <c r="H73" s="74" t="str">
        <f>IF($D$48,[1]!obget([1]!obcall("",$C73,"getQuantile",[1]!obMake("","double",H$53))),"")</f>
        <v/>
      </c>
      <c r="I73" s="74" t="str">
        <f>IF($D$48,[1]!obget([1]!obcall("",$C73,"get",[1]!obMake("","int",COLUMN()))),"")</f>
        <v/>
      </c>
      <c r="J73" s="61" t="str">
        <f>IF($D$48,[1]!obget([1]!obcall("",$C73,"get",[1]!obMake("","int",COLUMN()))),"")</f>
        <v/>
      </c>
      <c r="K73" s="61" t="str">
        <f>IF($D$48,[1]!obget([1]!obcall("",$C73,"get",[1]!obMake("","int",COLUMN()))),"")</f>
        <v/>
      </c>
      <c r="L73" s="61" t="str">
        <f>IF($D$48,[1]!obget([1]!obcall("",$C73,"get",[1]!obMake("","int",COLUMN()))),"")</f>
        <v/>
      </c>
      <c r="M73" s="61" t="str">
        <f>IF($D$48,[1]!obget([1]!obcall("",$C73,"get",[1]!obMake("","int",COLUMN()))),"")</f>
        <v/>
      </c>
      <c r="N73" s="61" t="str">
        <f>IF($D$48,[1]!obget([1]!obcall("",$C73,"get",[1]!obMake("","int",COLUMN()))),"")</f>
        <v/>
      </c>
      <c r="O73" s="61" t="str">
        <f>IF($D$48,[1]!obget([1]!obcall("",$C73,"get",[1]!obMake("","int",COLUMN()))),"")</f>
        <v/>
      </c>
      <c r="P73" s="61" t="str">
        <f>IF($D$48,[1]!obget([1]!obcall("",$C73,"get",[1]!obMake("","int",COLUMN()))),"")</f>
        <v/>
      </c>
      <c r="Q73" s="61" t="str">
        <f>IF($D$48,[1]!obget([1]!obcall("",$C73,"get",[1]!obMake("","int",COLUMN()))),"")</f>
        <v/>
      </c>
      <c r="R73" s="61" t="str">
        <f>IF($D$48,[1]!obget([1]!obcall("",$C73,"get",[1]!obMake("","int",COLUMN()))),"")</f>
        <v/>
      </c>
      <c r="S73" s="50"/>
      <c r="T73" s="50"/>
      <c r="U73" s="50"/>
      <c r="V73" s="50"/>
      <c r="W73" s="50"/>
      <c r="X73" s="50"/>
      <c r="AH73" s="36"/>
      <c r="AI73" s="36"/>
      <c r="IW73" s="50"/>
      <c r="IX73" s="50"/>
    </row>
    <row r="74" spans="1:258" ht="11.85" customHeight="1" x14ac:dyDescent="0.3">
      <c r="A74" s="50" t="str">
        <f t="shared" si="3"/>
        <v/>
      </c>
      <c r="B74" s="50" t="str">
        <f t="shared" si="4"/>
        <v/>
      </c>
      <c r="C74" s="50" t="str">
        <f>IF($D$48,[1]!obMake("RVBermudan"&amp;ROW(),obLibs&amp;"net.finmath.montecarlo.RandomVariable",[1]!obcall("",$C$39,"getInitialMargin",[1]!obMake("","double",$B74),LIBORMarketModel!$J$15,[1]!obMake("","String","EUR"),[1]!obcall("SensitivityMode",$B$7&amp;"$SensitivityMode","valueOf",[1]!obMake("","String",$D$53)),$B$43:$D$43)),"")</f>
        <v/>
      </c>
      <c r="D74" s="94" t="str">
        <f>IF($D$48,[1]!obget([1]!obcall("",$C74,"getAverage")),"")</f>
        <v/>
      </c>
      <c r="E74" s="72" t="str">
        <f>IF(AND($D$47,$F$44&gt;=$B74),[1]!obget([1]!obcall("",[1]!obcall("",$C$39,"getInitialMargin",[1]!obMake("","double",$B74),LIBORMarketModel!$J$15,[1]!obMake("","String","EUR"),[1]!obcall("SensitivityMode",$B$7&amp;"$SensitivityMode","valueOf",[1]!obMake("","String",E$53)),$B$43:$D$43),"getAverage")),"")</f>
        <v/>
      </c>
      <c r="F74" s="72" t="str">
        <f>IF(AND($D$46,$F$44&gt;=$B74),[1]!obget([1]!obcall("",[1]!obcall("",$C$39,"getInitialMargin",[1]!obMake("","double",$B74),LIBORMarketModel!$J$15,[1]!obMake("","String","EUR"),[1]!obcall("SensitivityMode",$B$7&amp;"$SensitivityMode","valueOf",[1]!obMake("","String",F$53)),$B$43:$D$43),"getAverage")),"")</f>
        <v/>
      </c>
      <c r="G74" s="74" t="str">
        <f>IF($D$48,[1]!obget([1]!obcall("",$C74,"getQuantile",[1]!obMake("","double",G$53))),"")</f>
        <v/>
      </c>
      <c r="H74" s="74" t="str">
        <f>IF($D$48,[1]!obget([1]!obcall("",$C74,"getQuantile",[1]!obMake("","double",H$53))),"")</f>
        <v/>
      </c>
      <c r="I74" s="74" t="str">
        <f>IF($D$48,[1]!obget([1]!obcall("",$C74,"get",[1]!obMake("","int",COLUMN()))),"")</f>
        <v/>
      </c>
      <c r="J74" s="61" t="str">
        <f>IF($D$48,[1]!obget([1]!obcall("",$C74,"get",[1]!obMake("","int",COLUMN()))),"")</f>
        <v/>
      </c>
      <c r="K74" s="61" t="str">
        <f>IF($D$48,[1]!obget([1]!obcall("",$C74,"get",[1]!obMake("","int",COLUMN()))),"")</f>
        <v/>
      </c>
      <c r="L74" s="61" t="str">
        <f>IF($D$48,[1]!obget([1]!obcall("",$C74,"get",[1]!obMake("","int",COLUMN()))),"")</f>
        <v/>
      </c>
      <c r="M74" s="61" t="str">
        <f>IF($D$48,[1]!obget([1]!obcall("",$C74,"get",[1]!obMake("","int",COLUMN()))),"")</f>
        <v/>
      </c>
      <c r="N74" s="61" t="str">
        <f>IF($D$48,[1]!obget([1]!obcall("",$C74,"get",[1]!obMake("","int",COLUMN()))),"")</f>
        <v/>
      </c>
      <c r="O74" s="61" t="str">
        <f>IF($D$48,[1]!obget([1]!obcall("",$C74,"get",[1]!obMake("","int",COLUMN()))),"")</f>
        <v/>
      </c>
      <c r="P74" s="61" t="str">
        <f>IF($D$48,[1]!obget([1]!obcall("",$C74,"get",[1]!obMake("","int",COLUMN()))),"")</f>
        <v/>
      </c>
      <c r="Q74" s="61" t="str">
        <f>IF($D$48,[1]!obget([1]!obcall("",$C74,"get",[1]!obMake("","int",COLUMN()))),"")</f>
        <v/>
      </c>
      <c r="R74" s="61" t="str">
        <f>IF($D$48,[1]!obget([1]!obcall("",$C74,"get",[1]!obMake("","int",COLUMN()))),"")</f>
        <v/>
      </c>
      <c r="S74" s="50"/>
      <c r="T74" s="50"/>
      <c r="U74" s="50"/>
      <c r="V74" s="50"/>
      <c r="W74" s="50"/>
      <c r="X74" s="50"/>
      <c r="AH74" s="36"/>
      <c r="AI74" s="36"/>
      <c r="IW74" s="50"/>
      <c r="IX74" s="50"/>
    </row>
    <row r="75" spans="1:258" ht="11.85" customHeight="1" x14ac:dyDescent="0.3">
      <c r="A75" s="50" t="str">
        <f t="shared" si="3"/>
        <v/>
      </c>
      <c r="B75" s="50" t="str">
        <f t="shared" si="4"/>
        <v/>
      </c>
      <c r="C75" s="50" t="str">
        <f>IF($D$48,[1]!obMake("RVBermudan"&amp;ROW(),obLibs&amp;"net.finmath.montecarlo.RandomVariable",[1]!obcall("",$C$39,"getInitialMargin",[1]!obMake("","double",$B75),LIBORMarketModel!$J$15,[1]!obMake("","String","EUR"),[1]!obcall("SensitivityMode",$B$7&amp;"$SensitivityMode","valueOf",[1]!obMake("","String",$D$53)),$B$43:$D$43)),"")</f>
        <v/>
      </c>
      <c r="D75" s="94" t="str">
        <f>IF($D$48,[1]!obget([1]!obcall("",$C75,"getAverage")),"")</f>
        <v/>
      </c>
      <c r="E75" s="72" t="str">
        <f>IF(AND($D$47,$F$44&gt;=$B75),[1]!obget([1]!obcall("",[1]!obcall("",$C$39,"getInitialMargin",[1]!obMake("","double",$B75),LIBORMarketModel!$J$15,[1]!obMake("","String","EUR"),[1]!obcall("SensitivityMode",$B$7&amp;"$SensitivityMode","valueOf",[1]!obMake("","String",E$53)),$B$43:$D$43),"getAverage")),"")</f>
        <v/>
      </c>
      <c r="F75" s="72" t="str">
        <f>IF(AND($D$46,$F$44&gt;=$B75),[1]!obget([1]!obcall("",[1]!obcall("",$C$39,"getInitialMargin",[1]!obMake("","double",$B75),LIBORMarketModel!$J$15,[1]!obMake("","String","EUR"),[1]!obcall("SensitivityMode",$B$7&amp;"$SensitivityMode","valueOf",[1]!obMake("","String",F$53)),$B$43:$D$43),"getAverage")),"")</f>
        <v/>
      </c>
      <c r="G75" s="74" t="str">
        <f>IF($D$48,[1]!obget([1]!obcall("",$C75,"getQuantile",[1]!obMake("","double",G$53))),"")</f>
        <v/>
      </c>
      <c r="H75" s="74" t="str">
        <f>IF($D$48,[1]!obget([1]!obcall("",$C75,"getQuantile",[1]!obMake("","double",H$53))),"")</f>
        <v/>
      </c>
      <c r="I75" s="74" t="str">
        <f>IF($D$48,[1]!obget([1]!obcall("",$C75,"get",[1]!obMake("","int",COLUMN()))),"")</f>
        <v/>
      </c>
      <c r="J75" s="61" t="str">
        <f>IF($D$48,[1]!obget([1]!obcall("",$C75,"get",[1]!obMake("","int",COLUMN()))),"")</f>
        <v/>
      </c>
      <c r="K75" s="61" t="str">
        <f>IF($D$48,[1]!obget([1]!obcall("",$C75,"get",[1]!obMake("","int",COLUMN()))),"")</f>
        <v/>
      </c>
      <c r="L75" s="61" t="str">
        <f>IF($D$48,[1]!obget([1]!obcall("",$C75,"get",[1]!obMake("","int",COLUMN()))),"")</f>
        <v/>
      </c>
      <c r="M75" s="61" t="str">
        <f>IF($D$48,[1]!obget([1]!obcall("",$C75,"get",[1]!obMake("","int",COLUMN()))),"")</f>
        <v/>
      </c>
      <c r="N75" s="61" t="str">
        <f>IF($D$48,[1]!obget([1]!obcall("",$C75,"get",[1]!obMake("","int",COLUMN()))),"")</f>
        <v/>
      </c>
      <c r="O75" s="61" t="str">
        <f>IF($D$48,[1]!obget([1]!obcall("",$C75,"get",[1]!obMake("","int",COLUMN()))),"")</f>
        <v/>
      </c>
      <c r="P75" s="61" t="str">
        <f>IF($D$48,[1]!obget([1]!obcall("",$C75,"get",[1]!obMake("","int",COLUMN()))),"")</f>
        <v/>
      </c>
      <c r="Q75" s="61" t="str">
        <f>IF($D$48,[1]!obget([1]!obcall("",$C75,"get",[1]!obMake("","int",COLUMN()))),"")</f>
        <v/>
      </c>
      <c r="R75" s="61" t="str">
        <f>IF($D$48,[1]!obget([1]!obcall("",$C75,"get",[1]!obMake("","int",COLUMN()))),"")</f>
        <v/>
      </c>
      <c r="S75" s="50"/>
      <c r="T75" s="50"/>
      <c r="U75" s="50"/>
      <c r="V75" s="50"/>
      <c r="W75" s="50"/>
      <c r="X75" s="50"/>
      <c r="AH75" s="36"/>
      <c r="AI75" s="36"/>
      <c r="IW75" s="50"/>
      <c r="IX75" s="50"/>
    </row>
    <row r="76" spans="1:258" ht="11.85" customHeight="1" x14ac:dyDescent="0.3">
      <c r="A76" s="50" t="str">
        <f t="shared" si="3"/>
        <v/>
      </c>
      <c r="B76" s="50" t="str">
        <f t="shared" si="4"/>
        <v/>
      </c>
      <c r="C76" s="50" t="str">
        <f>IF($D$48,[1]!obMake("RVBermudan"&amp;ROW(),obLibs&amp;"net.finmath.montecarlo.RandomVariable",[1]!obcall("",$C$39,"getInitialMargin",[1]!obMake("","double",$B76),LIBORMarketModel!$J$15,[1]!obMake("","String","EUR"),[1]!obcall("SensitivityMode",$B$7&amp;"$SensitivityMode","valueOf",[1]!obMake("","String",$D$53)),$B$43:$D$43)),"")</f>
        <v/>
      </c>
      <c r="D76" s="94" t="str">
        <f>IF($D$48,[1]!obget([1]!obcall("",$C76,"getAverage")),"")</f>
        <v/>
      </c>
      <c r="E76" s="72" t="str">
        <f>IF(AND($D$47,$F$44&gt;=$B76),[1]!obget([1]!obcall("",[1]!obcall("",$C$39,"getInitialMargin",[1]!obMake("","double",$B76),LIBORMarketModel!$J$15,[1]!obMake("","String","EUR"),[1]!obcall("SensitivityMode",$B$7&amp;"$SensitivityMode","valueOf",[1]!obMake("","String",E$53)),$B$43:$D$43),"getAverage")),"")</f>
        <v/>
      </c>
      <c r="F76" s="72" t="str">
        <f>IF(AND($D$46,$F$44&gt;=$B76),[1]!obget([1]!obcall("",[1]!obcall("",$C$39,"getInitialMargin",[1]!obMake("","double",$B76),LIBORMarketModel!$J$15,[1]!obMake("","String","EUR"),[1]!obcall("SensitivityMode",$B$7&amp;"$SensitivityMode","valueOf",[1]!obMake("","String",F$53)),$B$43:$D$43),"getAverage")),"")</f>
        <v/>
      </c>
      <c r="G76" s="74" t="str">
        <f>IF($D$48,[1]!obget([1]!obcall("",$C76,"getQuantile",[1]!obMake("","double",G$53))),"")</f>
        <v/>
      </c>
      <c r="H76" s="74" t="str">
        <f>IF($D$48,[1]!obget([1]!obcall("",$C76,"getQuantile",[1]!obMake("","double",H$53))),"")</f>
        <v/>
      </c>
      <c r="I76" s="74" t="str">
        <f>IF($D$48,[1]!obget([1]!obcall("",$C76,"get",[1]!obMake("","int",COLUMN()))),"")</f>
        <v/>
      </c>
      <c r="J76" s="61" t="str">
        <f>IF($D$48,[1]!obget([1]!obcall("",$C76,"get",[1]!obMake("","int",COLUMN()))),"")</f>
        <v/>
      </c>
      <c r="K76" s="61" t="str">
        <f>IF($D$48,[1]!obget([1]!obcall("",$C76,"get",[1]!obMake("","int",COLUMN()))),"")</f>
        <v/>
      </c>
      <c r="L76" s="61" t="str">
        <f>IF($D$48,[1]!obget([1]!obcall("",$C76,"get",[1]!obMake("","int",COLUMN()))),"")</f>
        <v/>
      </c>
      <c r="M76" s="61" t="str">
        <f>IF($D$48,[1]!obget([1]!obcall("",$C76,"get",[1]!obMake("","int",COLUMN()))),"")</f>
        <v/>
      </c>
      <c r="N76" s="61" t="str">
        <f>IF($D$48,[1]!obget([1]!obcall("",$C76,"get",[1]!obMake("","int",COLUMN()))),"")</f>
        <v/>
      </c>
      <c r="O76" s="61" t="str">
        <f>IF($D$48,[1]!obget([1]!obcall("",$C76,"get",[1]!obMake("","int",COLUMN()))),"")</f>
        <v/>
      </c>
      <c r="P76" s="61" t="str">
        <f>IF($D$48,[1]!obget([1]!obcall("",$C76,"get",[1]!obMake("","int",COLUMN()))),"")</f>
        <v/>
      </c>
      <c r="Q76" s="61" t="str">
        <f>IF($D$48,[1]!obget([1]!obcall("",$C76,"get",[1]!obMake("","int",COLUMN()))),"")</f>
        <v/>
      </c>
      <c r="R76" s="61" t="str">
        <f>IF($D$48,[1]!obget([1]!obcall("",$C76,"get",[1]!obMake("","int",COLUMN()))),"")</f>
        <v/>
      </c>
      <c r="S76" s="50"/>
      <c r="T76" s="50"/>
      <c r="U76" s="50"/>
      <c r="V76" s="50"/>
      <c r="W76" s="50"/>
      <c r="X76" s="50"/>
      <c r="AH76" s="36"/>
      <c r="AI76" s="36"/>
      <c r="IW76" s="50"/>
      <c r="IX76" s="50"/>
    </row>
    <row r="77" spans="1:258" ht="11.85" customHeight="1" x14ac:dyDescent="0.3">
      <c r="A77" s="50" t="str">
        <f t="shared" si="3"/>
        <v/>
      </c>
      <c r="B77" s="50" t="str">
        <f t="shared" si="4"/>
        <v/>
      </c>
      <c r="C77" s="50" t="str">
        <f>IF($D$48,[1]!obMake("RVBermudan"&amp;ROW(),obLibs&amp;"net.finmath.montecarlo.RandomVariable",[1]!obcall("",$C$39,"getInitialMargin",[1]!obMake("","double",$B77),LIBORMarketModel!$J$15,[1]!obMake("","String","EUR"),[1]!obcall("SensitivityMode",$B$7&amp;"$SensitivityMode","valueOf",[1]!obMake("","String",$D$53)),$B$43:$D$43)),"")</f>
        <v/>
      </c>
      <c r="D77" s="94" t="str">
        <f>IF($D$48,[1]!obget([1]!obcall("",$C77,"getAverage")),"")</f>
        <v/>
      </c>
      <c r="E77" s="72" t="str">
        <f>IF(AND($D$47,$F$44&gt;=$B77),[1]!obget([1]!obcall("",[1]!obcall("",$C$39,"getInitialMargin",[1]!obMake("","double",$B77),LIBORMarketModel!$J$15,[1]!obMake("","String","EUR"),[1]!obcall("SensitivityMode",$B$7&amp;"$SensitivityMode","valueOf",[1]!obMake("","String",E$53)),$B$43:$D$43),"getAverage")),"")</f>
        <v/>
      </c>
      <c r="F77" s="72" t="str">
        <f>IF(AND($D$46,$F$44&gt;=$B77),[1]!obget([1]!obcall("",[1]!obcall("",$C$39,"getInitialMargin",[1]!obMake("","double",$B77),LIBORMarketModel!$J$15,[1]!obMake("","String","EUR"),[1]!obcall("SensitivityMode",$B$7&amp;"$SensitivityMode","valueOf",[1]!obMake("","String",F$53)),$B$43:$D$43),"getAverage")),"")</f>
        <v/>
      </c>
      <c r="G77" s="74" t="str">
        <f>IF($D$48,[1]!obget([1]!obcall("",$C77,"getQuantile",[1]!obMake("","double",G$53))),"")</f>
        <v/>
      </c>
      <c r="H77" s="74" t="str">
        <f>IF($D$48,[1]!obget([1]!obcall("",$C77,"getQuantile",[1]!obMake("","double",H$53))),"")</f>
        <v/>
      </c>
      <c r="I77" s="74" t="str">
        <f>IF($D$48,[1]!obget([1]!obcall("",$C77,"get",[1]!obMake("","int",COLUMN()))),"")</f>
        <v/>
      </c>
      <c r="J77" s="61" t="str">
        <f>IF($D$48,[1]!obget([1]!obcall("",$C77,"get",[1]!obMake("","int",COLUMN()))),"")</f>
        <v/>
      </c>
      <c r="K77" s="61" t="str">
        <f>IF($D$48,[1]!obget([1]!obcall("",$C77,"get",[1]!obMake("","int",COLUMN()))),"")</f>
        <v/>
      </c>
      <c r="L77" s="61" t="str">
        <f>IF($D$48,[1]!obget([1]!obcall("",$C77,"get",[1]!obMake("","int",COLUMN()))),"")</f>
        <v/>
      </c>
      <c r="M77" s="61" t="str">
        <f>IF($D$48,[1]!obget([1]!obcall("",$C77,"get",[1]!obMake("","int",COLUMN()))),"")</f>
        <v/>
      </c>
      <c r="N77" s="61" t="str">
        <f>IF($D$48,[1]!obget([1]!obcall("",$C77,"get",[1]!obMake("","int",COLUMN()))),"")</f>
        <v/>
      </c>
      <c r="O77" s="61" t="str">
        <f>IF($D$48,[1]!obget([1]!obcall("",$C77,"get",[1]!obMake("","int",COLUMN()))),"")</f>
        <v/>
      </c>
      <c r="P77" s="61" t="str">
        <f>IF($D$48,[1]!obget([1]!obcall("",$C77,"get",[1]!obMake("","int",COLUMN()))),"")</f>
        <v/>
      </c>
      <c r="Q77" s="61" t="str">
        <f>IF($D$48,[1]!obget([1]!obcall("",$C77,"get",[1]!obMake("","int",COLUMN()))),"")</f>
        <v/>
      </c>
      <c r="R77" s="61" t="str">
        <f>IF($D$48,[1]!obget([1]!obcall("",$C77,"get",[1]!obMake("","int",COLUMN()))),"")</f>
        <v/>
      </c>
      <c r="S77" s="50"/>
      <c r="T77" s="50"/>
      <c r="U77" s="50"/>
      <c r="V77" s="50"/>
      <c r="W77" s="50"/>
      <c r="X77" s="50"/>
      <c r="AH77" s="36"/>
      <c r="AI77" s="36"/>
      <c r="IW77" s="50"/>
      <c r="IX77" s="50"/>
    </row>
    <row r="78" spans="1:258" ht="11.85" customHeight="1" x14ac:dyDescent="0.3">
      <c r="A78" s="50" t="str">
        <f t="shared" si="3"/>
        <v/>
      </c>
      <c r="B78" s="50" t="str">
        <f t="shared" si="4"/>
        <v/>
      </c>
      <c r="C78" s="50" t="str">
        <f>IF($D$48,[1]!obMake("RVBermudan"&amp;ROW(),obLibs&amp;"net.finmath.montecarlo.RandomVariable",[1]!obcall("",$C$39,"getInitialMargin",[1]!obMake("","double",$B78),LIBORMarketModel!$J$15,[1]!obMake("","String","EUR"),[1]!obcall("SensitivityMode",$B$7&amp;"$SensitivityMode","valueOf",[1]!obMake("","String",$D$53)),$B$43:$D$43)),"")</f>
        <v/>
      </c>
      <c r="D78" s="94" t="str">
        <f>IF($D$48,[1]!obget([1]!obcall("",$C78,"getAverage")),"")</f>
        <v/>
      </c>
      <c r="E78" s="72" t="str">
        <f>IF(AND($D$47,$F$44&gt;=$B78),[1]!obget([1]!obcall("",[1]!obcall("",$C$39,"getInitialMargin",[1]!obMake("","double",$B78),LIBORMarketModel!$J$15,[1]!obMake("","String","EUR"),[1]!obcall("SensitivityMode",$B$7&amp;"$SensitivityMode","valueOf",[1]!obMake("","String",E$53)),$B$43:$D$43),"getAverage")),"")</f>
        <v/>
      </c>
      <c r="F78" s="72" t="str">
        <f>IF(AND($D$46,$F$44&gt;=$B78),[1]!obget([1]!obcall("",[1]!obcall("",$C$39,"getInitialMargin",[1]!obMake("","double",$B78),LIBORMarketModel!$J$15,[1]!obMake("","String","EUR"),[1]!obcall("SensitivityMode",$B$7&amp;"$SensitivityMode","valueOf",[1]!obMake("","String",F$53)),$B$43:$D$43),"getAverage")),"")</f>
        <v/>
      </c>
      <c r="G78" s="74" t="str">
        <f>IF($D$48,[1]!obget([1]!obcall("",$C78,"getQuantile",[1]!obMake("","double",G$53))),"")</f>
        <v/>
      </c>
      <c r="H78" s="74" t="str">
        <f>IF($D$48,[1]!obget([1]!obcall("",$C78,"getQuantile",[1]!obMake("","double",H$53))),"")</f>
        <v/>
      </c>
      <c r="I78" s="74" t="str">
        <f>IF($D$48,[1]!obget([1]!obcall("",$C78,"get",[1]!obMake("","int",COLUMN()))),"")</f>
        <v/>
      </c>
      <c r="J78" s="61" t="str">
        <f>IF($D$48,[1]!obget([1]!obcall("",$C78,"get",[1]!obMake("","int",COLUMN()))),"")</f>
        <v/>
      </c>
      <c r="K78" s="61" t="str">
        <f>IF($D$48,[1]!obget([1]!obcall("",$C78,"get",[1]!obMake("","int",COLUMN()))),"")</f>
        <v/>
      </c>
      <c r="L78" s="61" t="str">
        <f>IF($D$48,[1]!obget([1]!obcall("",$C78,"get",[1]!obMake("","int",COLUMN()))),"")</f>
        <v/>
      </c>
      <c r="M78" s="61" t="str">
        <f>IF($D$48,[1]!obget([1]!obcall("",$C78,"get",[1]!obMake("","int",COLUMN()))),"")</f>
        <v/>
      </c>
      <c r="N78" s="61" t="str">
        <f>IF($D$48,[1]!obget([1]!obcall("",$C78,"get",[1]!obMake("","int",COLUMN()))),"")</f>
        <v/>
      </c>
      <c r="O78" s="61" t="str">
        <f>IF($D$48,[1]!obget([1]!obcall("",$C78,"get",[1]!obMake("","int",COLUMN()))),"")</f>
        <v/>
      </c>
      <c r="P78" s="61" t="str">
        <f>IF($D$48,[1]!obget([1]!obcall("",$C78,"get",[1]!obMake("","int",COLUMN()))),"")</f>
        <v/>
      </c>
      <c r="Q78" s="61" t="str">
        <f>IF($D$48,[1]!obget([1]!obcall("",$C78,"get",[1]!obMake("","int",COLUMN()))),"")</f>
        <v/>
      </c>
      <c r="R78" s="61" t="str">
        <f>IF($D$48,[1]!obget([1]!obcall("",$C78,"get",[1]!obMake("","int",COLUMN()))),"")</f>
        <v/>
      </c>
      <c r="S78" s="50"/>
      <c r="T78" s="50"/>
      <c r="U78" s="50"/>
      <c r="V78" s="50"/>
      <c r="W78" s="50"/>
      <c r="X78" s="50"/>
      <c r="AH78" s="36"/>
      <c r="AI78" s="36"/>
      <c r="IW78" s="50"/>
      <c r="IX78" s="50"/>
    </row>
    <row r="79" spans="1:258" ht="11.85" customHeight="1" x14ac:dyDescent="0.3">
      <c r="A79" s="50" t="str">
        <f t="shared" si="3"/>
        <v/>
      </c>
      <c r="B79" s="50" t="str">
        <f t="shared" si="4"/>
        <v/>
      </c>
      <c r="C79" s="50" t="str">
        <f>IF($D$48,[1]!obMake("RVBermudan"&amp;ROW(),obLibs&amp;"net.finmath.montecarlo.RandomVariable",[1]!obcall("",$C$39,"getInitialMargin",[1]!obMake("","double",$B79),LIBORMarketModel!$J$15,[1]!obMake("","String","EUR"),[1]!obcall("SensitivityMode",$B$7&amp;"$SensitivityMode","valueOf",[1]!obMake("","String",$D$53)),$B$43:$D$43)),"")</f>
        <v/>
      </c>
      <c r="D79" s="94" t="str">
        <f>IF($D$48,[1]!obget([1]!obcall("",$C79,"getAverage")),"")</f>
        <v/>
      </c>
      <c r="E79" s="72" t="str">
        <f>IF(AND($D$47,$F$44&gt;=$B79),[1]!obget([1]!obcall("",[1]!obcall("",$C$39,"getInitialMargin",[1]!obMake("","double",$B79),LIBORMarketModel!$J$15,[1]!obMake("","String","EUR"),[1]!obcall("SensitivityMode",$B$7&amp;"$SensitivityMode","valueOf",[1]!obMake("","String",E$53)),$B$43:$D$43),"getAverage")),"")</f>
        <v/>
      </c>
      <c r="F79" s="72" t="str">
        <f>IF(AND($D$46,$F$44&gt;=$B79),[1]!obget([1]!obcall("",[1]!obcall("",$C$39,"getInitialMargin",[1]!obMake("","double",$B79),LIBORMarketModel!$J$15,[1]!obMake("","String","EUR"),[1]!obcall("SensitivityMode",$B$7&amp;"$SensitivityMode","valueOf",[1]!obMake("","String",F$53)),$B$43:$D$43),"getAverage")),"")</f>
        <v/>
      </c>
      <c r="G79" s="74" t="str">
        <f>IF($D$48,[1]!obget([1]!obcall("",$C79,"getQuantile",[1]!obMake("","double",G$53))),"")</f>
        <v/>
      </c>
      <c r="H79" s="74" t="str">
        <f>IF($D$48,[1]!obget([1]!obcall("",$C79,"getQuantile",[1]!obMake("","double",H$53))),"")</f>
        <v/>
      </c>
      <c r="I79" s="74" t="str">
        <f>IF($D$48,[1]!obget([1]!obcall("",$C79,"get",[1]!obMake("","int",COLUMN()))),"")</f>
        <v/>
      </c>
      <c r="J79" s="61" t="str">
        <f>IF($D$48,[1]!obget([1]!obcall("",$C79,"get",[1]!obMake("","int",COLUMN()))),"")</f>
        <v/>
      </c>
      <c r="K79" s="61" t="str">
        <f>IF($D$48,[1]!obget([1]!obcall("",$C79,"get",[1]!obMake("","int",COLUMN()))),"")</f>
        <v/>
      </c>
      <c r="L79" s="61" t="str">
        <f>IF($D$48,[1]!obget([1]!obcall("",$C79,"get",[1]!obMake("","int",COLUMN()))),"")</f>
        <v/>
      </c>
      <c r="M79" s="61" t="str">
        <f>IF($D$48,[1]!obget([1]!obcall("",$C79,"get",[1]!obMake("","int",COLUMN()))),"")</f>
        <v/>
      </c>
      <c r="N79" s="61" t="str">
        <f>IF($D$48,[1]!obget([1]!obcall("",$C79,"get",[1]!obMake("","int",COLUMN()))),"")</f>
        <v/>
      </c>
      <c r="O79" s="61" t="str">
        <f>IF($D$48,[1]!obget([1]!obcall("",$C79,"get",[1]!obMake("","int",COLUMN()))),"")</f>
        <v/>
      </c>
      <c r="P79" s="61" t="str">
        <f>IF($D$48,[1]!obget([1]!obcall("",$C79,"get",[1]!obMake("","int",COLUMN()))),"")</f>
        <v/>
      </c>
      <c r="Q79" s="61" t="str">
        <f>IF($D$48,[1]!obget([1]!obcall("",$C79,"get",[1]!obMake("","int",COLUMN()))),"")</f>
        <v/>
      </c>
      <c r="R79" s="61" t="str">
        <f>IF($D$48,[1]!obget([1]!obcall("",$C79,"get",[1]!obMake("","int",COLUMN()))),"")</f>
        <v/>
      </c>
      <c r="S79" s="50"/>
      <c r="T79" s="50"/>
      <c r="U79" s="50"/>
      <c r="V79" s="50"/>
      <c r="W79" s="50"/>
      <c r="X79" s="50"/>
      <c r="AH79" s="36"/>
      <c r="AI79" s="36"/>
      <c r="IW79" s="50"/>
      <c r="IX79" s="50"/>
    </row>
    <row r="80" spans="1:258" ht="11.85" customHeight="1" x14ac:dyDescent="0.3">
      <c r="A80" s="50" t="str">
        <f t="shared" si="3"/>
        <v/>
      </c>
      <c r="B80" s="50" t="str">
        <f t="shared" si="4"/>
        <v/>
      </c>
      <c r="C80" s="50" t="str">
        <f>IF($D$48,[1]!obMake("RVBermudan"&amp;ROW(),obLibs&amp;"net.finmath.montecarlo.RandomVariable",[1]!obcall("",$C$39,"getInitialMargin",[1]!obMake("","double",$B80),LIBORMarketModel!$J$15,[1]!obMake("","String","EUR"),[1]!obcall("SensitivityMode",$B$7&amp;"$SensitivityMode","valueOf",[1]!obMake("","String",$D$53)),$B$43:$D$43)),"")</f>
        <v/>
      </c>
      <c r="D80" s="94" t="str">
        <f>IF($D$48,[1]!obget([1]!obcall("",$C80,"getAverage")),"")</f>
        <v/>
      </c>
      <c r="E80" s="72" t="str">
        <f>IF(AND($D$47,$F$44&gt;=$B80),[1]!obget([1]!obcall("",[1]!obcall("",$C$39,"getInitialMargin",[1]!obMake("","double",$B80),LIBORMarketModel!$J$15,[1]!obMake("","String","EUR"),[1]!obcall("SensitivityMode",$B$7&amp;"$SensitivityMode","valueOf",[1]!obMake("","String",E$53)),$B$43:$D$43),"getAverage")),"")</f>
        <v/>
      </c>
      <c r="F80" s="72" t="str">
        <f>IF(AND($D$46,$F$44&gt;=$B80),[1]!obget([1]!obcall("",[1]!obcall("",$C$39,"getInitialMargin",[1]!obMake("","double",$B80),LIBORMarketModel!$J$15,[1]!obMake("","String","EUR"),[1]!obcall("SensitivityMode",$B$7&amp;"$SensitivityMode","valueOf",[1]!obMake("","String",F$53)),$B$43:$D$43),"getAverage")),"")</f>
        <v/>
      </c>
      <c r="G80" s="74" t="str">
        <f>IF($D$48,[1]!obget([1]!obcall("",$C80,"getQuantile",[1]!obMake("","double",G$53))),"")</f>
        <v/>
      </c>
      <c r="H80" s="74" t="str">
        <f>IF($D$48,[1]!obget([1]!obcall("",$C80,"getQuantile",[1]!obMake("","double",H$53))),"")</f>
        <v/>
      </c>
      <c r="I80" s="74" t="str">
        <f>IF($D$48,[1]!obget([1]!obcall("",$C80,"get",[1]!obMake("","int",COLUMN()))),"")</f>
        <v/>
      </c>
      <c r="J80" s="61" t="str">
        <f>IF($D$48,[1]!obget([1]!obcall("",$C80,"get",[1]!obMake("","int",COLUMN()))),"")</f>
        <v/>
      </c>
      <c r="K80" s="61" t="str">
        <f>IF($D$48,[1]!obget([1]!obcall("",$C80,"get",[1]!obMake("","int",COLUMN()))),"")</f>
        <v/>
      </c>
      <c r="L80" s="61" t="str">
        <f>IF($D$48,[1]!obget([1]!obcall("",$C80,"get",[1]!obMake("","int",COLUMN()))),"")</f>
        <v/>
      </c>
      <c r="M80" s="61" t="str">
        <f>IF($D$48,[1]!obget([1]!obcall("",$C80,"get",[1]!obMake("","int",COLUMN()))),"")</f>
        <v/>
      </c>
      <c r="N80" s="61" t="str">
        <f>IF($D$48,[1]!obget([1]!obcall("",$C80,"get",[1]!obMake("","int",COLUMN()))),"")</f>
        <v/>
      </c>
      <c r="O80" s="61" t="str">
        <f>IF($D$48,[1]!obget([1]!obcall("",$C80,"get",[1]!obMake("","int",COLUMN()))),"")</f>
        <v/>
      </c>
      <c r="P80" s="61" t="str">
        <f>IF($D$48,[1]!obget([1]!obcall("",$C80,"get",[1]!obMake("","int",COLUMN()))),"")</f>
        <v/>
      </c>
      <c r="Q80" s="61" t="str">
        <f>IF($D$48,[1]!obget([1]!obcall("",$C80,"get",[1]!obMake("","int",COLUMN()))),"")</f>
        <v/>
      </c>
      <c r="R80" s="61" t="str">
        <f>IF($D$48,[1]!obget([1]!obcall("",$C80,"get",[1]!obMake("","int",COLUMN()))),"")</f>
        <v/>
      </c>
      <c r="S80" s="50"/>
      <c r="T80" s="50"/>
      <c r="U80" s="50"/>
      <c r="V80" s="50"/>
      <c r="W80" s="50"/>
      <c r="X80" s="50"/>
      <c r="AH80" s="36"/>
      <c r="AI80" s="36"/>
      <c r="IW80" s="50"/>
      <c r="IX80" s="50"/>
    </row>
    <row r="81" spans="1:258" ht="11.85" customHeight="1" x14ac:dyDescent="0.3">
      <c r="A81" s="50" t="str">
        <f t="shared" si="3"/>
        <v/>
      </c>
      <c r="B81" s="50" t="str">
        <f t="shared" si="4"/>
        <v/>
      </c>
      <c r="C81" s="50" t="str">
        <f>IF($D$48,[1]!obMake("RVBermudan"&amp;ROW(),obLibs&amp;"net.finmath.montecarlo.RandomVariable",[1]!obcall("",$C$39,"getInitialMargin",[1]!obMake("","double",$B81),LIBORMarketModel!$J$15,[1]!obMake("","String","EUR"),[1]!obcall("SensitivityMode",$B$7&amp;"$SensitivityMode","valueOf",[1]!obMake("","String",$D$53)),$B$43:$D$43)),"")</f>
        <v/>
      </c>
      <c r="D81" s="94" t="str">
        <f>IF($D$48,[1]!obget([1]!obcall("",$C81,"getAverage")),"")</f>
        <v/>
      </c>
      <c r="E81" s="72" t="str">
        <f>IF(AND($D$47,$F$44&gt;=$B81),[1]!obget([1]!obcall("",[1]!obcall("",$C$39,"getInitialMargin",[1]!obMake("","double",$B81),LIBORMarketModel!$J$15,[1]!obMake("","String","EUR"),[1]!obcall("SensitivityMode",$B$7&amp;"$SensitivityMode","valueOf",[1]!obMake("","String",E$53)),$B$43:$D$43),"getAverage")),"")</f>
        <v/>
      </c>
      <c r="F81" s="72" t="str">
        <f>IF(AND($D$46,$F$44&gt;=$B81),[1]!obget([1]!obcall("",[1]!obcall("",$C$39,"getInitialMargin",[1]!obMake("","double",$B81),LIBORMarketModel!$J$15,[1]!obMake("","String","EUR"),[1]!obcall("SensitivityMode",$B$7&amp;"$SensitivityMode","valueOf",[1]!obMake("","String",F$53)),$B$43:$D$43),"getAverage")),"")</f>
        <v/>
      </c>
      <c r="G81" s="74" t="str">
        <f>IF($D$48,[1]!obget([1]!obcall("",$C81,"getQuantile",[1]!obMake("","double",G$53))),"")</f>
        <v/>
      </c>
      <c r="H81" s="74" t="str">
        <f>IF($D$48,[1]!obget([1]!obcall("",$C81,"getQuantile",[1]!obMake("","double",H$53))),"")</f>
        <v/>
      </c>
      <c r="I81" s="74" t="str">
        <f>IF($D$48,[1]!obget([1]!obcall("",$C81,"get",[1]!obMake("","int",COLUMN()))),"")</f>
        <v/>
      </c>
      <c r="J81" s="61" t="str">
        <f>IF($D$48,[1]!obget([1]!obcall("",$C81,"get",[1]!obMake("","int",COLUMN()))),"")</f>
        <v/>
      </c>
      <c r="K81" s="61" t="str">
        <f>IF($D$48,[1]!obget([1]!obcall("",$C81,"get",[1]!obMake("","int",COLUMN()))),"")</f>
        <v/>
      </c>
      <c r="L81" s="61" t="str">
        <f>IF($D$48,[1]!obget([1]!obcall("",$C81,"get",[1]!obMake("","int",COLUMN()))),"")</f>
        <v/>
      </c>
      <c r="M81" s="61" t="str">
        <f>IF($D$48,[1]!obget([1]!obcall("",$C81,"get",[1]!obMake("","int",COLUMN()))),"")</f>
        <v/>
      </c>
      <c r="N81" s="61" t="str">
        <f>IF($D$48,[1]!obget([1]!obcall("",$C81,"get",[1]!obMake("","int",COLUMN()))),"")</f>
        <v/>
      </c>
      <c r="O81" s="61" t="str">
        <f>IF($D$48,[1]!obget([1]!obcall("",$C81,"get",[1]!obMake("","int",COLUMN()))),"")</f>
        <v/>
      </c>
      <c r="P81" s="61" t="str">
        <f>IF($D$48,[1]!obget([1]!obcall("",$C81,"get",[1]!obMake("","int",COLUMN()))),"")</f>
        <v/>
      </c>
      <c r="Q81" s="61" t="str">
        <f>IF($D$48,[1]!obget([1]!obcall("",$C81,"get",[1]!obMake("","int",COLUMN()))),"")</f>
        <v/>
      </c>
      <c r="R81" s="61" t="str">
        <f>IF($D$48,[1]!obget([1]!obcall("",$C81,"get",[1]!obMake("","int",COLUMN()))),"")</f>
        <v/>
      </c>
      <c r="S81" s="50"/>
      <c r="T81" s="50"/>
      <c r="U81" s="50"/>
      <c r="V81" s="50"/>
      <c r="W81" s="50"/>
      <c r="X81" s="50"/>
      <c r="AH81" s="36"/>
      <c r="AI81" s="36"/>
      <c r="IW81" s="50"/>
      <c r="IX81" s="50"/>
    </row>
    <row r="82" spans="1:258" ht="11.85" customHeight="1" x14ac:dyDescent="0.3">
      <c r="A82" s="50" t="str">
        <f t="shared" si="3"/>
        <v/>
      </c>
      <c r="B82" s="50" t="str">
        <f t="shared" si="4"/>
        <v/>
      </c>
      <c r="C82" s="50" t="str">
        <f>IF($D$48,[1]!obMake("RVBermudan"&amp;ROW(),obLibs&amp;"net.finmath.montecarlo.RandomVariable",[1]!obcall("",$C$39,"getInitialMargin",[1]!obMake("","double",$B82),LIBORMarketModel!$J$15,[1]!obMake("","String","EUR"),[1]!obcall("SensitivityMode",$B$7&amp;"$SensitivityMode","valueOf",[1]!obMake("","String",$D$53)),$B$43:$D$43)),"")</f>
        <v/>
      </c>
      <c r="D82" s="94" t="str">
        <f>IF($D$48,[1]!obget([1]!obcall("",$C82,"getAverage")),"")</f>
        <v/>
      </c>
      <c r="E82" s="72" t="str">
        <f>IF(AND($D$47,$F$44&gt;=$B82),[1]!obget([1]!obcall("",[1]!obcall("",$C$39,"getInitialMargin",[1]!obMake("","double",$B82),LIBORMarketModel!$J$15,[1]!obMake("","String","EUR"),[1]!obcall("SensitivityMode",$B$7&amp;"$SensitivityMode","valueOf",[1]!obMake("","String",E$53)),$B$43:$D$43),"getAverage")),"")</f>
        <v/>
      </c>
      <c r="F82" s="72" t="str">
        <f>IF(AND($D$46,$F$44&gt;=$B82),[1]!obget([1]!obcall("",[1]!obcall("",$C$39,"getInitialMargin",[1]!obMake("","double",$B82),LIBORMarketModel!$J$15,[1]!obMake("","String","EUR"),[1]!obcall("SensitivityMode",$B$7&amp;"$SensitivityMode","valueOf",[1]!obMake("","String",F$53)),$B$43:$D$43),"getAverage")),"")</f>
        <v/>
      </c>
      <c r="G82" s="74" t="str">
        <f>IF($D$48,[1]!obget([1]!obcall("",$C82,"getQuantile",[1]!obMake("","double",G$53))),"")</f>
        <v/>
      </c>
      <c r="H82" s="74" t="str">
        <f>IF($D$48,[1]!obget([1]!obcall("",$C82,"getQuantile",[1]!obMake("","double",H$53))),"")</f>
        <v/>
      </c>
      <c r="I82" s="74" t="str">
        <f>IF($D$48,[1]!obget([1]!obcall("",$C82,"get",[1]!obMake("","int",COLUMN()))),"")</f>
        <v/>
      </c>
      <c r="J82" s="61" t="str">
        <f>IF($D$48,[1]!obget([1]!obcall("",$C82,"get",[1]!obMake("","int",COLUMN()))),"")</f>
        <v/>
      </c>
      <c r="K82" s="61" t="str">
        <f>IF($D$48,[1]!obget([1]!obcall("",$C82,"get",[1]!obMake("","int",COLUMN()))),"")</f>
        <v/>
      </c>
      <c r="L82" s="61" t="str">
        <f>IF($D$48,[1]!obget([1]!obcall("",$C82,"get",[1]!obMake("","int",COLUMN()))),"")</f>
        <v/>
      </c>
      <c r="M82" s="61" t="str">
        <f>IF($D$48,[1]!obget([1]!obcall("",$C82,"get",[1]!obMake("","int",COLUMN()))),"")</f>
        <v/>
      </c>
      <c r="N82" s="61" t="str">
        <f>IF($D$48,[1]!obget([1]!obcall("",$C82,"get",[1]!obMake("","int",COLUMN()))),"")</f>
        <v/>
      </c>
      <c r="O82" s="61" t="str">
        <f>IF($D$48,[1]!obget([1]!obcall("",$C82,"get",[1]!obMake("","int",COLUMN()))),"")</f>
        <v/>
      </c>
      <c r="P82" s="61" t="str">
        <f>IF($D$48,[1]!obget([1]!obcall("",$C82,"get",[1]!obMake("","int",COLUMN()))),"")</f>
        <v/>
      </c>
      <c r="Q82" s="61" t="str">
        <f>IF($D$48,[1]!obget([1]!obcall("",$C82,"get",[1]!obMake("","int",COLUMN()))),"")</f>
        <v/>
      </c>
      <c r="R82" s="61" t="str">
        <f>IF($D$48,[1]!obget([1]!obcall("",$C82,"get",[1]!obMake("","int",COLUMN()))),"")</f>
        <v/>
      </c>
      <c r="S82" s="50"/>
      <c r="T82" s="50"/>
      <c r="U82" s="50"/>
      <c r="V82" s="50"/>
      <c r="W82" s="50"/>
      <c r="X82" s="50"/>
      <c r="AH82" s="36"/>
      <c r="AI82" s="36"/>
      <c r="IW82" s="50"/>
      <c r="IX82" s="50"/>
    </row>
    <row r="83" spans="1:258" ht="11.85" customHeight="1" x14ac:dyDescent="0.3">
      <c r="A83" s="50" t="str">
        <f t="shared" si="3"/>
        <v/>
      </c>
      <c r="B83" s="50" t="str">
        <f t="shared" si="4"/>
        <v/>
      </c>
      <c r="C83" s="50" t="str">
        <f>IF($D$48,[1]!obMake("RVBermudan"&amp;ROW(),obLibs&amp;"net.finmath.montecarlo.RandomVariable",[1]!obcall("",$C$39,"getInitialMargin",[1]!obMake("","double",$B83),LIBORMarketModel!$J$15,[1]!obMake("","String","EUR"),[1]!obcall("SensitivityMode",$B$7&amp;"$SensitivityMode","valueOf",[1]!obMake("","String",$D$53)),$B$43:$D$43)),"")</f>
        <v/>
      </c>
      <c r="D83" s="94" t="str">
        <f>IF($D$48,[1]!obget([1]!obcall("",$C83,"getAverage")),"")</f>
        <v/>
      </c>
      <c r="E83" s="72" t="str">
        <f>IF(AND($D$47,$F$44&gt;=$B83),[1]!obget([1]!obcall("",[1]!obcall("",$C$39,"getInitialMargin",[1]!obMake("","double",$B83),LIBORMarketModel!$J$15,[1]!obMake("","String","EUR"),[1]!obcall("SensitivityMode",$B$7&amp;"$SensitivityMode","valueOf",[1]!obMake("","String",E$53)),$B$43:$D$43),"getAverage")),"")</f>
        <v/>
      </c>
      <c r="F83" s="72" t="str">
        <f>IF(AND($D$46,$F$44&gt;=$B83),[1]!obget([1]!obcall("",[1]!obcall("",$C$39,"getInitialMargin",[1]!obMake("","double",$B83),LIBORMarketModel!$J$15,[1]!obMake("","String","EUR"),[1]!obcall("SensitivityMode",$B$7&amp;"$SensitivityMode","valueOf",[1]!obMake("","String",F$53)),$B$43:$D$43),"getAverage")),"")</f>
        <v/>
      </c>
      <c r="G83" s="74" t="str">
        <f>IF($D$48,[1]!obget([1]!obcall("",$C83,"getQuantile",[1]!obMake("","double",G$53))),"")</f>
        <v/>
      </c>
      <c r="H83" s="74" t="str">
        <f>IF($D$48,[1]!obget([1]!obcall("",$C83,"getQuantile",[1]!obMake("","double",H$53))),"")</f>
        <v/>
      </c>
      <c r="I83" s="74" t="str">
        <f>IF($D$48,[1]!obget([1]!obcall("",$C83,"get",[1]!obMake("","int",COLUMN()))),"")</f>
        <v/>
      </c>
      <c r="J83" s="61" t="str">
        <f>IF($D$48,[1]!obget([1]!obcall("",$C83,"get",[1]!obMake("","int",COLUMN()))),"")</f>
        <v/>
      </c>
      <c r="K83" s="61" t="str">
        <f>IF($D$48,[1]!obget([1]!obcall("",$C83,"get",[1]!obMake("","int",COLUMN()))),"")</f>
        <v/>
      </c>
      <c r="L83" s="61" t="str">
        <f>IF($D$48,[1]!obget([1]!obcall("",$C83,"get",[1]!obMake("","int",COLUMN()))),"")</f>
        <v/>
      </c>
      <c r="M83" s="61" t="str">
        <f>IF($D$48,[1]!obget([1]!obcall("",$C83,"get",[1]!obMake("","int",COLUMN()))),"")</f>
        <v/>
      </c>
      <c r="N83" s="61" t="str">
        <f>IF($D$48,[1]!obget([1]!obcall("",$C83,"get",[1]!obMake("","int",COLUMN()))),"")</f>
        <v/>
      </c>
      <c r="O83" s="61" t="str">
        <f>IF($D$48,[1]!obget([1]!obcall("",$C83,"get",[1]!obMake("","int",COLUMN()))),"")</f>
        <v/>
      </c>
      <c r="P83" s="61" t="str">
        <f>IF($D$48,[1]!obget([1]!obcall("",$C83,"get",[1]!obMake("","int",COLUMN()))),"")</f>
        <v/>
      </c>
      <c r="Q83" s="61" t="str">
        <f>IF($D$48,[1]!obget([1]!obcall("",$C83,"get",[1]!obMake("","int",COLUMN()))),"")</f>
        <v/>
      </c>
      <c r="R83" s="61" t="str">
        <f>IF($D$48,[1]!obget([1]!obcall("",$C83,"get",[1]!obMake("","int",COLUMN()))),"")</f>
        <v/>
      </c>
      <c r="S83" s="50"/>
      <c r="T83" s="50"/>
      <c r="U83" s="50"/>
      <c r="V83" s="50"/>
      <c r="W83" s="50"/>
      <c r="X83" s="50"/>
      <c r="AH83" s="36"/>
      <c r="AI83" s="36"/>
      <c r="IW83" s="50"/>
      <c r="IX83" s="50"/>
    </row>
    <row r="84" spans="1:258" ht="11.85" customHeight="1" x14ac:dyDescent="0.3">
      <c r="A84" s="50" t="str">
        <f t="shared" si="3"/>
        <v/>
      </c>
      <c r="B84" s="50" t="str">
        <f t="shared" si="4"/>
        <v/>
      </c>
      <c r="C84" s="50" t="str">
        <f>IF($D$48,[1]!obMake("RVBermudan"&amp;ROW(),obLibs&amp;"net.finmath.montecarlo.RandomVariable",[1]!obcall("",$C$39,"getInitialMargin",[1]!obMake("","double",$B84),LIBORMarketModel!$J$15,[1]!obMake("","String","EUR"),[1]!obcall("SensitivityMode",$B$7&amp;"$SensitivityMode","valueOf",[1]!obMake("","String",$D$53)),$B$43:$D$43)),"")</f>
        <v/>
      </c>
      <c r="D84" s="94" t="str">
        <f>IF($D$48,[1]!obget([1]!obcall("",$C84,"getAverage")),"")</f>
        <v/>
      </c>
      <c r="E84" s="72" t="str">
        <f>IF(AND($D$47,$F$44&gt;=$B84),[1]!obget([1]!obcall("",[1]!obcall("",$C$39,"getInitialMargin",[1]!obMake("","double",$B84),LIBORMarketModel!$J$15,[1]!obMake("","String","EUR"),[1]!obcall("SensitivityMode",$B$7&amp;"$SensitivityMode","valueOf",[1]!obMake("","String",E$53)),$B$43:$D$43),"getAverage")),"")</f>
        <v/>
      </c>
      <c r="F84" s="72" t="str">
        <f>IF(AND($D$46,$F$44&gt;=$B84),[1]!obget([1]!obcall("",[1]!obcall("",$C$39,"getInitialMargin",[1]!obMake("","double",$B84),LIBORMarketModel!$J$15,[1]!obMake("","String","EUR"),[1]!obcall("SensitivityMode",$B$7&amp;"$SensitivityMode","valueOf",[1]!obMake("","String",F$53)),$B$43:$D$43),"getAverage")),"")</f>
        <v/>
      </c>
      <c r="G84" s="74" t="str">
        <f>IF($D$48,[1]!obget([1]!obcall("",$C84,"getQuantile",[1]!obMake("","double",G$53))),"")</f>
        <v/>
      </c>
      <c r="H84" s="74" t="str">
        <f>IF($D$48,[1]!obget([1]!obcall("",$C84,"getQuantile",[1]!obMake("","double",H$53))),"")</f>
        <v/>
      </c>
      <c r="I84" s="74" t="str">
        <f>IF($D$48,[1]!obget([1]!obcall("",$C84,"get",[1]!obMake("","int",COLUMN()))),"")</f>
        <v/>
      </c>
      <c r="J84" s="61" t="str">
        <f>IF($D$48,[1]!obget([1]!obcall("",$C84,"get",[1]!obMake("","int",COLUMN()))),"")</f>
        <v/>
      </c>
      <c r="K84" s="61" t="str">
        <f>IF($D$48,[1]!obget([1]!obcall("",$C84,"get",[1]!obMake("","int",COLUMN()))),"")</f>
        <v/>
      </c>
      <c r="L84" s="61" t="str">
        <f>IF($D$48,[1]!obget([1]!obcall("",$C84,"get",[1]!obMake("","int",COLUMN()))),"")</f>
        <v/>
      </c>
      <c r="M84" s="61" t="str">
        <f>IF($D$48,[1]!obget([1]!obcall("",$C84,"get",[1]!obMake("","int",COLUMN()))),"")</f>
        <v/>
      </c>
      <c r="N84" s="61" t="str">
        <f>IF($D$48,[1]!obget([1]!obcall("",$C84,"get",[1]!obMake("","int",COLUMN()))),"")</f>
        <v/>
      </c>
      <c r="O84" s="61" t="str">
        <f>IF($D$48,[1]!obget([1]!obcall("",$C84,"get",[1]!obMake("","int",COLUMN()))),"")</f>
        <v/>
      </c>
      <c r="P84" s="61" t="str">
        <f>IF($D$48,[1]!obget([1]!obcall("",$C84,"get",[1]!obMake("","int",COLUMN()))),"")</f>
        <v/>
      </c>
      <c r="Q84" s="61" t="str">
        <f>IF($D$48,[1]!obget([1]!obcall("",$C84,"get",[1]!obMake("","int",COLUMN()))),"")</f>
        <v/>
      </c>
      <c r="R84" s="61" t="str">
        <f>IF($D$48,[1]!obget([1]!obcall("",$C84,"get",[1]!obMake("","int",COLUMN()))),"")</f>
        <v/>
      </c>
      <c r="S84" s="50"/>
      <c r="T84" s="50"/>
      <c r="U84" s="50"/>
      <c r="V84" s="50"/>
      <c r="W84" s="50"/>
      <c r="X84" s="50"/>
      <c r="AH84" s="36"/>
      <c r="AI84" s="36"/>
      <c r="IW84" s="50"/>
      <c r="IX84" s="50"/>
    </row>
    <row r="85" spans="1:258" ht="11.85" customHeight="1" x14ac:dyDescent="0.3">
      <c r="A85" s="50" t="str">
        <f t="shared" si="3"/>
        <v/>
      </c>
      <c r="B85" s="50" t="str">
        <f t="shared" si="4"/>
        <v/>
      </c>
      <c r="C85" s="50" t="str">
        <f>IF($D$48,[1]!obMake("RVBermudan"&amp;ROW(),obLibs&amp;"net.finmath.montecarlo.RandomVariable",[1]!obcall("",$C$39,"getInitialMargin",[1]!obMake("","double",$B85),LIBORMarketModel!$J$15,[1]!obMake("","String","EUR"),[1]!obcall("SensitivityMode",$B$7&amp;"$SensitivityMode","valueOf",[1]!obMake("","String",$D$53)),$B$43:$D$43)),"")</f>
        <v/>
      </c>
      <c r="D85" s="94" t="str">
        <f>IF($D$48,[1]!obget([1]!obcall("",$C85,"getAverage")),"")</f>
        <v/>
      </c>
      <c r="E85" s="72" t="str">
        <f>IF(AND($D$47,$F$44&gt;=$B85),[1]!obget([1]!obcall("",[1]!obcall("",$C$39,"getInitialMargin",[1]!obMake("","double",$B85),LIBORMarketModel!$J$15,[1]!obMake("","String","EUR"),[1]!obcall("SensitivityMode",$B$7&amp;"$SensitivityMode","valueOf",[1]!obMake("","String",E$53)),$B$43:$D$43),"getAverage")),"")</f>
        <v/>
      </c>
      <c r="F85" s="72" t="str">
        <f>IF(AND($D$46,$F$44&gt;=$B85),[1]!obget([1]!obcall("",[1]!obcall("",$C$39,"getInitialMargin",[1]!obMake("","double",$B85),LIBORMarketModel!$J$15,[1]!obMake("","String","EUR"),[1]!obcall("SensitivityMode",$B$7&amp;"$SensitivityMode","valueOf",[1]!obMake("","String",F$53)),$B$43:$D$43),"getAverage")),"")</f>
        <v/>
      </c>
      <c r="G85" s="74" t="str">
        <f>IF($D$48,[1]!obget([1]!obcall("",$C85,"getQuantile",[1]!obMake("","double",G$53))),"")</f>
        <v/>
      </c>
      <c r="H85" s="74" t="str">
        <f>IF($D$48,[1]!obget([1]!obcall("",$C85,"getQuantile",[1]!obMake("","double",H$53))),"")</f>
        <v/>
      </c>
      <c r="I85" s="74" t="str">
        <f>IF($D$48,[1]!obget([1]!obcall("",$C85,"get",[1]!obMake("","int",COLUMN()))),"")</f>
        <v/>
      </c>
      <c r="J85" s="61" t="str">
        <f>IF($D$48,[1]!obget([1]!obcall("",$C85,"get",[1]!obMake("","int",COLUMN()))),"")</f>
        <v/>
      </c>
      <c r="K85" s="61" t="str">
        <f>IF($D$48,[1]!obget([1]!obcall("",$C85,"get",[1]!obMake("","int",COLUMN()))),"")</f>
        <v/>
      </c>
      <c r="L85" s="61" t="str">
        <f>IF($D$48,[1]!obget([1]!obcall("",$C85,"get",[1]!obMake("","int",COLUMN()))),"")</f>
        <v/>
      </c>
      <c r="M85" s="61" t="str">
        <f>IF($D$48,[1]!obget([1]!obcall("",$C85,"get",[1]!obMake("","int",COLUMN()))),"")</f>
        <v/>
      </c>
      <c r="N85" s="61" t="str">
        <f>IF($D$48,[1]!obget([1]!obcall("",$C85,"get",[1]!obMake("","int",COLUMN()))),"")</f>
        <v/>
      </c>
      <c r="O85" s="61" t="str">
        <f>IF($D$48,[1]!obget([1]!obcall("",$C85,"get",[1]!obMake("","int",COLUMN()))),"")</f>
        <v/>
      </c>
      <c r="P85" s="61" t="str">
        <f>IF($D$48,[1]!obget([1]!obcall("",$C85,"get",[1]!obMake("","int",COLUMN()))),"")</f>
        <v/>
      </c>
      <c r="Q85" s="61" t="str">
        <f>IF($D$48,[1]!obget([1]!obcall("",$C85,"get",[1]!obMake("","int",COLUMN()))),"")</f>
        <v/>
      </c>
      <c r="R85" s="61" t="str">
        <f>IF($D$48,[1]!obget([1]!obcall("",$C85,"get",[1]!obMake("","int",COLUMN()))),"")</f>
        <v/>
      </c>
      <c r="S85" s="50"/>
      <c r="T85" s="50"/>
      <c r="U85" s="50"/>
      <c r="V85" s="50"/>
      <c r="W85" s="50"/>
      <c r="X85" s="50"/>
      <c r="AH85" s="36"/>
      <c r="AI85" s="36"/>
      <c r="IW85" s="50"/>
      <c r="IX85" s="50"/>
    </row>
    <row r="86" spans="1:258" ht="11.85" customHeight="1" x14ac:dyDescent="0.3">
      <c r="A86" s="50" t="str">
        <f t="shared" si="3"/>
        <v/>
      </c>
      <c r="B86" s="50" t="str">
        <f t="shared" si="4"/>
        <v/>
      </c>
      <c r="C86" s="50" t="str">
        <f>IF($D$48,[1]!obMake("RVBermudan"&amp;ROW(),obLibs&amp;"net.finmath.montecarlo.RandomVariable",[1]!obcall("",$C$39,"getInitialMargin",[1]!obMake("","double",$B86),LIBORMarketModel!$J$15,[1]!obMake("","String","EUR"),[1]!obcall("SensitivityMode",$B$7&amp;"$SensitivityMode","valueOf",[1]!obMake("","String",$D$53)),$B$43:$D$43)),"")</f>
        <v/>
      </c>
      <c r="D86" s="94" t="str">
        <f>IF($D$48,[1]!obget([1]!obcall("",$C86,"getAverage")),"")</f>
        <v/>
      </c>
      <c r="E86" s="72" t="str">
        <f>IF(AND($D$47,$F$44&gt;=$B86),[1]!obget([1]!obcall("",[1]!obcall("",$C$39,"getInitialMargin",[1]!obMake("","double",$B86),LIBORMarketModel!$J$15,[1]!obMake("","String","EUR"),[1]!obcall("SensitivityMode",$B$7&amp;"$SensitivityMode","valueOf",[1]!obMake("","String",E$53)),$B$43:$D$43),"getAverage")),"")</f>
        <v/>
      </c>
      <c r="F86" s="72" t="str">
        <f>IF(AND($D$46,$F$44&gt;=$B86),[1]!obget([1]!obcall("",[1]!obcall("",$C$39,"getInitialMargin",[1]!obMake("","double",$B86),LIBORMarketModel!$J$15,[1]!obMake("","String","EUR"),[1]!obcall("SensitivityMode",$B$7&amp;"$SensitivityMode","valueOf",[1]!obMake("","String",F$53)),$B$43:$D$43),"getAverage")),"")</f>
        <v/>
      </c>
      <c r="G86" s="74" t="str">
        <f>IF($D$48,[1]!obget([1]!obcall("",$C86,"getQuantile",[1]!obMake("","double",G$53))),"")</f>
        <v/>
      </c>
      <c r="H86" s="74" t="str">
        <f>IF($D$48,[1]!obget([1]!obcall("",$C86,"getQuantile",[1]!obMake("","double",H$53))),"")</f>
        <v/>
      </c>
      <c r="I86" s="74" t="str">
        <f>IF($D$48,[1]!obget([1]!obcall("",$C86,"get",[1]!obMake("","int",COLUMN()))),"")</f>
        <v/>
      </c>
      <c r="J86" s="61" t="str">
        <f>IF($D$48,[1]!obget([1]!obcall("",$C86,"get",[1]!obMake("","int",COLUMN()))),"")</f>
        <v/>
      </c>
      <c r="K86" s="61" t="str">
        <f>IF($D$48,[1]!obget([1]!obcall("",$C86,"get",[1]!obMake("","int",COLUMN()))),"")</f>
        <v/>
      </c>
      <c r="L86" s="61" t="str">
        <f>IF($D$48,[1]!obget([1]!obcall("",$C86,"get",[1]!obMake("","int",COLUMN()))),"")</f>
        <v/>
      </c>
      <c r="M86" s="61" t="str">
        <f>IF($D$48,[1]!obget([1]!obcall("",$C86,"get",[1]!obMake("","int",COLUMN()))),"")</f>
        <v/>
      </c>
      <c r="N86" s="61" t="str">
        <f>IF($D$48,[1]!obget([1]!obcall("",$C86,"get",[1]!obMake("","int",COLUMN()))),"")</f>
        <v/>
      </c>
      <c r="O86" s="61" t="str">
        <f>IF($D$48,[1]!obget([1]!obcall("",$C86,"get",[1]!obMake("","int",COLUMN()))),"")</f>
        <v/>
      </c>
      <c r="P86" s="61" t="str">
        <f>IF($D$48,[1]!obget([1]!obcall("",$C86,"get",[1]!obMake("","int",COLUMN()))),"")</f>
        <v/>
      </c>
      <c r="Q86" s="61" t="str">
        <f>IF($D$48,[1]!obget([1]!obcall("",$C86,"get",[1]!obMake("","int",COLUMN()))),"")</f>
        <v/>
      </c>
      <c r="R86" s="61" t="str">
        <f>IF($D$48,[1]!obget([1]!obcall("",$C86,"get",[1]!obMake("","int",COLUMN()))),"")</f>
        <v/>
      </c>
      <c r="S86" s="50"/>
      <c r="T86" s="50"/>
      <c r="U86" s="50"/>
      <c r="V86" s="50"/>
      <c r="W86" s="50"/>
      <c r="X86" s="50"/>
      <c r="AH86" s="36"/>
      <c r="AI86" s="36"/>
      <c r="IW86" s="50"/>
      <c r="IX86" s="50"/>
    </row>
    <row r="87" spans="1:258" ht="11.85" customHeight="1" x14ac:dyDescent="0.3">
      <c r="A87" s="50" t="str">
        <f t="shared" si="3"/>
        <v/>
      </c>
      <c r="B87" s="50" t="str">
        <f t="shared" si="4"/>
        <v/>
      </c>
      <c r="C87" s="50" t="str">
        <f>IF($D$48,[1]!obMake("RVBermudan"&amp;ROW(),obLibs&amp;"net.finmath.montecarlo.RandomVariable",[1]!obcall("",$C$39,"getInitialMargin",[1]!obMake("","double",$B87),LIBORMarketModel!$J$15,[1]!obMake("","String","EUR"),[1]!obcall("SensitivityMode",$B$7&amp;"$SensitivityMode","valueOf",[1]!obMake("","String",$D$53)),$B$43:$D$43)),"")</f>
        <v/>
      </c>
      <c r="D87" s="94" t="str">
        <f>IF($D$48,[1]!obget([1]!obcall("",$C87,"getAverage")),"")</f>
        <v/>
      </c>
      <c r="E87" s="72" t="str">
        <f>IF(AND($D$47,$F$44&gt;=$B87),[1]!obget([1]!obcall("",[1]!obcall("",$C$39,"getInitialMargin",[1]!obMake("","double",$B87),LIBORMarketModel!$J$15,[1]!obMake("","String","EUR"),[1]!obcall("SensitivityMode",$B$7&amp;"$SensitivityMode","valueOf",[1]!obMake("","String",E$53)),$B$43:$D$43),"getAverage")),"")</f>
        <v/>
      </c>
      <c r="F87" s="72" t="str">
        <f>IF(AND($D$46,$F$44&gt;=$B87),[1]!obget([1]!obcall("",[1]!obcall("",$C$39,"getInitialMargin",[1]!obMake("","double",$B87),LIBORMarketModel!$J$15,[1]!obMake("","String","EUR"),[1]!obcall("SensitivityMode",$B$7&amp;"$SensitivityMode","valueOf",[1]!obMake("","String",F$53)),$B$43:$D$43),"getAverage")),"")</f>
        <v/>
      </c>
      <c r="G87" s="74" t="str">
        <f>IF($D$48,[1]!obget([1]!obcall("",$C87,"getQuantile",[1]!obMake("","double",G$53))),"")</f>
        <v/>
      </c>
      <c r="H87" s="74" t="str">
        <f>IF($D$48,[1]!obget([1]!obcall("",$C87,"getQuantile",[1]!obMake("","double",H$53))),"")</f>
        <v/>
      </c>
      <c r="I87" s="74" t="str">
        <f>IF($D$48,[1]!obget([1]!obcall("",$C87,"get",[1]!obMake("","int",COLUMN()))),"")</f>
        <v/>
      </c>
      <c r="J87" s="61" t="str">
        <f>IF($D$48,[1]!obget([1]!obcall("",$C87,"get",[1]!obMake("","int",COLUMN()))),"")</f>
        <v/>
      </c>
      <c r="K87" s="61" t="str">
        <f>IF($D$48,[1]!obget([1]!obcall("",$C87,"get",[1]!obMake("","int",COLUMN()))),"")</f>
        <v/>
      </c>
      <c r="L87" s="61" t="str">
        <f>IF($D$48,[1]!obget([1]!obcall("",$C87,"get",[1]!obMake("","int",COLUMN()))),"")</f>
        <v/>
      </c>
      <c r="M87" s="61" t="str">
        <f>IF($D$48,[1]!obget([1]!obcall("",$C87,"get",[1]!obMake("","int",COLUMN()))),"")</f>
        <v/>
      </c>
      <c r="N87" s="61" t="str">
        <f>IF($D$48,[1]!obget([1]!obcall("",$C87,"get",[1]!obMake("","int",COLUMN()))),"")</f>
        <v/>
      </c>
      <c r="O87" s="61" t="str">
        <f>IF($D$48,[1]!obget([1]!obcall("",$C87,"get",[1]!obMake("","int",COLUMN()))),"")</f>
        <v/>
      </c>
      <c r="P87" s="61" t="str">
        <f>IF($D$48,[1]!obget([1]!obcall("",$C87,"get",[1]!obMake("","int",COLUMN()))),"")</f>
        <v/>
      </c>
      <c r="Q87" s="61" t="str">
        <f>IF($D$48,[1]!obget([1]!obcall("",$C87,"get",[1]!obMake("","int",COLUMN()))),"")</f>
        <v/>
      </c>
      <c r="R87" s="61" t="str">
        <f>IF($D$48,[1]!obget([1]!obcall("",$C87,"get",[1]!obMake("","int",COLUMN()))),"")</f>
        <v/>
      </c>
      <c r="S87" s="50"/>
      <c r="T87" s="50"/>
      <c r="U87" s="50"/>
      <c r="V87" s="50"/>
      <c r="W87" s="50"/>
      <c r="X87" s="50"/>
      <c r="AH87" s="36"/>
      <c r="AI87" s="36"/>
      <c r="IW87" s="50"/>
      <c r="IX87" s="50"/>
    </row>
    <row r="88" spans="1:258" ht="11.85" customHeight="1" x14ac:dyDescent="0.3">
      <c r="A88" s="50" t="str">
        <f t="shared" si="3"/>
        <v/>
      </c>
      <c r="B88" s="50" t="str">
        <f t="shared" si="4"/>
        <v/>
      </c>
      <c r="C88" s="50" t="str">
        <f>IF($D$48,[1]!obMake("RVBermudan"&amp;ROW(),obLibs&amp;"net.finmath.montecarlo.RandomVariable",[1]!obcall("",$C$39,"getInitialMargin",[1]!obMake("","double",$B88),LIBORMarketModel!$J$15,[1]!obMake("","String","EUR"),[1]!obcall("SensitivityMode",$B$7&amp;"$SensitivityMode","valueOf",[1]!obMake("","String",$D$53)),$B$43:$D$43)),"")</f>
        <v/>
      </c>
      <c r="D88" s="94" t="str">
        <f>IF($D$48,[1]!obget([1]!obcall("",$C88,"getAverage")),"")</f>
        <v/>
      </c>
      <c r="E88" s="72" t="str">
        <f>IF(AND($D$47,$F$44&gt;=$B88),[1]!obget([1]!obcall("",[1]!obcall("",$C$39,"getInitialMargin",[1]!obMake("","double",$B88),LIBORMarketModel!$J$15,[1]!obMake("","String","EUR"),[1]!obcall("SensitivityMode",$B$7&amp;"$SensitivityMode","valueOf",[1]!obMake("","String",E$53)),$B$43:$D$43),"getAverage")),"")</f>
        <v/>
      </c>
      <c r="F88" s="72" t="str">
        <f>IF(AND($D$46,$F$44&gt;=$B88),[1]!obget([1]!obcall("",[1]!obcall("",$C$39,"getInitialMargin",[1]!obMake("","double",$B88),LIBORMarketModel!$J$15,[1]!obMake("","String","EUR"),[1]!obcall("SensitivityMode",$B$7&amp;"$SensitivityMode","valueOf",[1]!obMake("","String",F$53)),$B$43:$D$43),"getAverage")),"")</f>
        <v/>
      </c>
      <c r="G88" s="74" t="str">
        <f>IF($D$48,[1]!obget([1]!obcall("",$C88,"getQuantile",[1]!obMake("","double",G$53))),"")</f>
        <v/>
      </c>
      <c r="H88" s="74" t="str">
        <f>IF($D$48,[1]!obget([1]!obcall("",$C88,"getQuantile",[1]!obMake("","double",H$53))),"")</f>
        <v/>
      </c>
      <c r="I88" s="74" t="str">
        <f>IF($D$48,[1]!obget([1]!obcall("",$C88,"get",[1]!obMake("","int",COLUMN()))),"")</f>
        <v/>
      </c>
      <c r="J88" s="61" t="str">
        <f>IF($D$48,[1]!obget([1]!obcall("",$C88,"get",[1]!obMake("","int",COLUMN()))),"")</f>
        <v/>
      </c>
      <c r="K88" s="61" t="str">
        <f>IF($D$48,[1]!obget([1]!obcall("",$C88,"get",[1]!obMake("","int",COLUMN()))),"")</f>
        <v/>
      </c>
      <c r="L88" s="61" t="str">
        <f>IF($D$48,[1]!obget([1]!obcall("",$C88,"get",[1]!obMake("","int",COLUMN()))),"")</f>
        <v/>
      </c>
      <c r="M88" s="61" t="str">
        <f>IF($D$48,[1]!obget([1]!obcall("",$C88,"get",[1]!obMake("","int",COLUMN()))),"")</f>
        <v/>
      </c>
      <c r="N88" s="61" t="str">
        <f>IF($D$48,[1]!obget([1]!obcall("",$C88,"get",[1]!obMake("","int",COLUMN()))),"")</f>
        <v/>
      </c>
      <c r="O88" s="61" t="str">
        <f>IF($D$48,[1]!obget([1]!obcall("",$C88,"get",[1]!obMake("","int",COLUMN()))),"")</f>
        <v/>
      </c>
      <c r="P88" s="61" t="str">
        <f>IF($D$48,[1]!obget([1]!obcall("",$C88,"get",[1]!obMake("","int",COLUMN()))),"")</f>
        <v/>
      </c>
      <c r="Q88" s="61" t="str">
        <f>IF($D$48,[1]!obget([1]!obcall("",$C88,"get",[1]!obMake("","int",COLUMN()))),"")</f>
        <v/>
      </c>
      <c r="R88" s="61" t="str">
        <f>IF($D$48,[1]!obget([1]!obcall("",$C88,"get",[1]!obMake("","int",COLUMN()))),"")</f>
        <v/>
      </c>
      <c r="S88" s="50"/>
      <c r="T88" s="50"/>
      <c r="U88" s="50"/>
      <c r="V88" s="50"/>
      <c r="W88" s="50"/>
      <c r="X88" s="50"/>
      <c r="AH88" s="36"/>
      <c r="AI88" s="36"/>
      <c r="IW88" s="50"/>
      <c r="IX88" s="50"/>
    </row>
    <row r="89" spans="1:258" ht="11.85" customHeight="1" x14ac:dyDescent="0.3">
      <c r="A89" s="50" t="str">
        <f t="shared" si="3"/>
        <v/>
      </c>
      <c r="B89" s="50" t="str">
        <f t="shared" si="4"/>
        <v/>
      </c>
      <c r="C89" s="50" t="str">
        <f>IF($D$48,[1]!obMake("RVBermudan"&amp;ROW(),obLibs&amp;"net.finmath.montecarlo.RandomVariable",[1]!obcall("",$C$39,"getInitialMargin",[1]!obMake("","double",$B89),LIBORMarketModel!$J$15,[1]!obMake("","String","EUR"),[1]!obcall("SensitivityMode",$B$7&amp;"$SensitivityMode","valueOf",[1]!obMake("","String",$D$53)),$B$43:$D$43)),"")</f>
        <v/>
      </c>
      <c r="D89" s="94" t="str">
        <f>IF($D$48,[1]!obget([1]!obcall("",$C89,"getAverage")),"")</f>
        <v/>
      </c>
      <c r="E89" s="72" t="str">
        <f>IF(AND($D$47,$F$44&gt;=$B89),[1]!obget([1]!obcall("",[1]!obcall("",$C$39,"getInitialMargin",[1]!obMake("","double",$B89),LIBORMarketModel!$J$15,[1]!obMake("","String","EUR"),[1]!obcall("SensitivityMode",$B$7&amp;"$SensitivityMode","valueOf",[1]!obMake("","String",E$53)),$B$43:$D$43),"getAverage")),"")</f>
        <v/>
      </c>
      <c r="F89" s="72" t="str">
        <f>IF(AND($D$46,$F$44&gt;=$B89),[1]!obget([1]!obcall("",[1]!obcall("",$C$39,"getInitialMargin",[1]!obMake("","double",$B89),LIBORMarketModel!$J$15,[1]!obMake("","String","EUR"),[1]!obcall("SensitivityMode",$B$7&amp;"$SensitivityMode","valueOf",[1]!obMake("","String",F$53)),$B$43:$D$43),"getAverage")),"")</f>
        <v/>
      </c>
      <c r="G89" s="74" t="str">
        <f>IF($D$48,[1]!obget([1]!obcall("",$C89,"getQuantile",[1]!obMake("","double",G$53))),"")</f>
        <v/>
      </c>
      <c r="H89" s="74" t="str">
        <f>IF($D$48,[1]!obget([1]!obcall("",$C89,"getQuantile",[1]!obMake("","double",H$53))),"")</f>
        <v/>
      </c>
      <c r="I89" s="74" t="str">
        <f>IF($D$48,[1]!obget([1]!obcall("",$C89,"get",[1]!obMake("","int",COLUMN()))),"")</f>
        <v/>
      </c>
      <c r="J89" s="61" t="str">
        <f>IF($D$48,[1]!obget([1]!obcall("",$C89,"get",[1]!obMake("","int",COLUMN()))),"")</f>
        <v/>
      </c>
      <c r="K89" s="61" t="str">
        <f>IF($D$48,[1]!obget([1]!obcall("",$C89,"get",[1]!obMake("","int",COLUMN()))),"")</f>
        <v/>
      </c>
      <c r="L89" s="61" t="str">
        <f>IF($D$48,[1]!obget([1]!obcall("",$C89,"get",[1]!obMake("","int",COLUMN()))),"")</f>
        <v/>
      </c>
      <c r="M89" s="61" t="str">
        <f>IF($D$48,[1]!obget([1]!obcall("",$C89,"get",[1]!obMake("","int",COLUMN()))),"")</f>
        <v/>
      </c>
      <c r="N89" s="61" t="str">
        <f>IF($D$48,[1]!obget([1]!obcall("",$C89,"get",[1]!obMake("","int",COLUMN()))),"")</f>
        <v/>
      </c>
      <c r="O89" s="61" t="str">
        <f>IF($D$48,[1]!obget([1]!obcall("",$C89,"get",[1]!obMake("","int",COLUMN()))),"")</f>
        <v/>
      </c>
      <c r="P89" s="61" t="str">
        <f>IF($D$48,[1]!obget([1]!obcall("",$C89,"get",[1]!obMake("","int",COLUMN()))),"")</f>
        <v/>
      </c>
      <c r="Q89" s="61" t="str">
        <f>IF($D$48,[1]!obget([1]!obcall("",$C89,"get",[1]!obMake("","int",COLUMN()))),"")</f>
        <v/>
      </c>
      <c r="R89" s="61" t="str">
        <f>IF($D$48,[1]!obget([1]!obcall("",$C89,"get",[1]!obMake("","int",COLUMN()))),"")</f>
        <v/>
      </c>
      <c r="S89" s="50"/>
      <c r="T89" s="50"/>
      <c r="U89" s="50"/>
      <c r="V89" s="50"/>
      <c r="W89" s="50"/>
      <c r="X89" s="50"/>
      <c r="AH89" s="36"/>
      <c r="AI89" s="36"/>
      <c r="IW89" s="50"/>
      <c r="IX89" s="50"/>
    </row>
    <row r="90" spans="1:258" ht="11.85" customHeight="1" x14ac:dyDescent="0.3">
      <c r="A90" s="50" t="str">
        <f t="shared" si="3"/>
        <v/>
      </c>
      <c r="B90" s="50" t="str">
        <f t="shared" si="4"/>
        <v/>
      </c>
      <c r="C90" s="50" t="str">
        <f>IF($D$48,[1]!obMake("RVBermudan"&amp;ROW(),obLibs&amp;"net.finmath.montecarlo.RandomVariable",[1]!obcall("",$C$39,"getInitialMargin",[1]!obMake("","double",$B90),LIBORMarketModel!$J$15,[1]!obMake("","String","EUR"),[1]!obcall("SensitivityMode",$B$7&amp;"$SensitivityMode","valueOf",[1]!obMake("","String",$D$53)),$B$43:$D$43)),"")</f>
        <v/>
      </c>
      <c r="D90" s="94" t="str">
        <f>IF($D$48,[1]!obget([1]!obcall("",$C90,"getAverage")),"")</f>
        <v/>
      </c>
      <c r="E90" s="72" t="str">
        <f>IF(AND($D$47,$F$44&gt;=$B90),[1]!obget([1]!obcall("",[1]!obcall("",$C$39,"getInitialMargin",[1]!obMake("","double",$B90),LIBORMarketModel!$J$15,[1]!obMake("","String","EUR"),[1]!obcall("SensitivityMode",$B$7&amp;"$SensitivityMode","valueOf",[1]!obMake("","String",E$53)),$B$43:$D$43),"getAverage")),"")</f>
        <v/>
      </c>
      <c r="F90" s="72" t="str">
        <f>IF(AND($D$46,$F$44&gt;=$B90),[1]!obget([1]!obcall("",[1]!obcall("",$C$39,"getInitialMargin",[1]!obMake("","double",$B90),LIBORMarketModel!$J$15,[1]!obMake("","String","EUR"),[1]!obcall("SensitivityMode",$B$7&amp;"$SensitivityMode","valueOf",[1]!obMake("","String",F$53)),$B$43:$D$43),"getAverage")),"")</f>
        <v/>
      </c>
      <c r="G90" s="74" t="str">
        <f>IF($D$48,[1]!obget([1]!obcall("",$C90,"getQuantile",[1]!obMake("","double",G$53))),"")</f>
        <v/>
      </c>
      <c r="H90" s="74" t="str">
        <f>IF($D$48,[1]!obget([1]!obcall("",$C90,"getQuantile",[1]!obMake("","double",H$53))),"")</f>
        <v/>
      </c>
      <c r="I90" s="74" t="str">
        <f>IF($D$48,[1]!obget([1]!obcall("",$C90,"get",[1]!obMake("","int",COLUMN()))),"")</f>
        <v/>
      </c>
      <c r="J90" s="61" t="str">
        <f>IF($D$48,[1]!obget([1]!obcall("",$C90,"get",[1]!obMake("","int",COLUMN()))),"")</f>
        <v/>
      </c>
      <c r="K90" s="61" t="str">
        <f>IF($D$48,[1]!obget([1]!obcall("",$C90,"get",[1]!obMake("","int",COLUMN()))),"")</f>
        <v/>
      </c>
      <c r="L90" s="61" t="str">
        <f>IF($D$48,[1]!obget([1]!obcall("",$C90,"get",[1]!obMake("","int",COLUMN()))),"")</f>
        <v/>
      </c>
      <c r="M90" s="61" t="str">
        <f>IF($D$48,[1]!obget([1]!obcall("",$C90,"get",[1]!obMake("","int",COLUMN()))),"")</f>
        <v/>
      </c>
      <c r="N90" s="61" t="str">
        <f>IF($D$48,[1]!obget([1]!obcall("",$C90,"get",[1]!obMake("","int",COLUMN()))),"")</f>
        <v/>
      </c>
      <c r="O90" s="61" t="str">
        <f>IF($D$48,[1]!obget([1]!obcall("",$C90,"get",[1]!obMake("","int",COLUMN()))),"")</f>
        <v/>
      </c>
      <c r="P90" s="61" t="str">
        <f>IF($D$48,[1]!obget([1]!obcall("",$C90,"get",[1]!obMake("","int",COLUMN()))),"")</f>
        <v/>
      </c>
      <c r="Q90" s="61" t="str">
        <f>IF($D$48,[1]!obget([1]!obcall("",$C90,"get",[1]!obMake("","int",COLUMN()))),"")</f>
        <v/>
      </c>
      <c r="R90" s="61" t="str">
        <f>IF($D$48,[1]!obget([1]!obcall("",$C90,"get",[1]!obMake("","int",COLUMN()))),"")</f>
        <v/>
      </c>
      <c r="S90" s="50"/>
      <c r="T90" s="50"/>
      <c r="U90" s="50"/>
      <c r="V90" s="50"/>
      <c r="W90" s="50"/>
      <c r="X90" s="50"/>
      <c r="AH90" s="36"/>
      <c r="AI90" s="36"/>
      <c r="IW90" s="50"/>
      <c r="IX90" s="50"/>
    </row>
    <row r="91" spans="1:258" ht="11.85" customHeight="1" x14ac:dyDescent="0.3">
      <c r="A91" s="50" t="str">
        <f t="shared" si="3"/>
        <v/>
      </c>
      <c r="B91" s="50" t="str">
        <f t="shared" si="4"/>
        <v/>
      </c>
      <c r="C91" s="50" t="str">
        <f>IF($D$48,[1]!obMake("RVBermudan"&amp;ROW(),obLibs&amp;"net.finmath.montecarlo.RandomVariable",[1]!obcall("",$C$39,"getInitialMargin",[1]!obMake("","double",$B91),LIBORMarketModel!$J$15,[1]!obMake("","String","EUR"),[1]!obcall("SensitivityMode",$B$7&amp;"$SensitivityMode","valueOf",[1]!obMake("","String",$D$53)),$B$43:$D$43)),"")</f>
        <v/>
      </c>
      <c r="D91" s="94" t="str">
        <f>IF($D$48,[1]!obget([1]!obcall("",$C91,"getAverage")),"")</f>
        <v/>
      </c>
      <c r="E91" s="72" t="str">
        <f>IF(AND($D$47,$F$44&gt;=$B91),[1]!obget([1]!obcall("",[1]!obcall("",$C$39,"getInitialMargin",[1]!obMake("","double",$B91),LIBORMarketModel!$J$15,[1]!obMake("","String","EUR"),[1]!obcall("SensitivityMode",$B$7&amp;"$SensitivityMode","valueOf",[1]!obMake("","String",E$53)),$B$43:$D$43),"getAverage")),"")</f>
        <v/>
      </c>
      <c r="F91" s="72" t="str">
        <f>IF(AND($D$46,$F$44&gt;=$B91),[1]!obget([1]!obcall("",[1]!obcall("",$C$39,"getInitialMargin",[1]!obMake("","double",$B91),LIBORMarketModel!$J$15,[1]!obMake("","String","EUR"),[1]!obcall("SensitivityMode",$B$7&amp;"$SensitivityMode","valueOf",[1]!obMake("","String",F$53)),$B$43:$D$43),"getAverage")),"")</f>
        <v/>
      </c>
      <c r="G91" s="74" t="str">
        <f>IF($D$48,[1]!obget([1]!obcall("",$C91,"getQuantile",[1]!obMake("","double",G$53))),"")</f>
        <v/>
      </c>
      <c r="H91" s="74" t="str">
        <f>IF($D$48,[1]!obget([1]!obcall("",$C91,"getQuantile",[1]!obMake("","double",H$53))),"")</f>
        <v/>
      </c>
      <c r="I91" s="74" t="str">
        <f>IF($D$48,[1]!obget([1]!obcall("",$C91,"get",[1]!obMake("","int",COLUMN()))),"")</f>
        <v/>
      </c>
      <c r="J91" s="61" t="str">
        <f>IF($D$48,[1]!obget([1]!obcall("",$C91,"get",[1]!obMake("","int",COLUMN()))),"")</f>
        <v/>
      </c>
      <c r="K91" s="61" t="str">
        <f>IF($D$48,[1]!obget([1]!obcall("",$C91,"get",[1]!obMake("","int",COLUMN()))),"")</f>
        <v/>
      </c>
      <c r="L91" s="61" t="str">
        <f>IF($D$48,[1]!obget([1]!obcall("",$C91,"get",[1]!obMake("","int",COLUMN()))),"")</f>
        <v/>
      </c>
      <c r="M91" s="61" t="str">
        <f>IF($D$48,[1]!obget([1]!obcall("",$C91,"get",[1]!obMake("","int",COLUMN()))),"")</f>
        <v/>
      </c>
      <c r="N91" s="61" t="str">
        <f>IF($D$48,[1]!obget([1]!obcall("",$C91,"get",[1]!obMake("","int",COLUMN()))),"")</f>
        <v/>
      </c>
      <c r="O91" s="61" t="str">
        <f>IF($D$48,[1]!obget([1]!obcall("",$C91,"get",[1]!obMake("","int",COLUMN()))),"")</f>
        <v/>
      </c>
      <c r="P91" s="61" t="str">
        <f>IF($D$48,[1]!obget([1]!obcall("",$C91,"get",[1]!obMake("","int",COLUMN()))),"")</f>
        <v/>
      </c>
      <c r="Q91" s="61" t="str">
        <f>IF($D$48,[1]!obget([1]!obcall("",$C91,"get",[1]!obMake("","int",COLUMN()))),"")</f>
        <v/>
      </c>
      <c r="R91" s="61" t="str">
        <f>IF($D$48,[1]!obget([1]!obcall("",$C91,"get",[1]!obMake("","int",COLUMN()))),"")</f>
        <v/>
      </c>
      <c r="S91" s="50"/>
      <c r="T91" s="50"/>
      <c r="U91" s="50"/>
      <c r="V91" s="50"/>
      <c r="W91" s="50"/>
      <c r="X91" s="50"/>
      <c r="AH91" s="36"/>
      <c r="AI91" s="36"/>
      <c r="IW91" s="50"/>
      <c r="IX91" s="50"/>
    </row>
    <row r="92" spans="1:258" ht="11.85" customHeight="1" x14ac:dyDescent="0.3">
      <c r="A92" s="50" t="str">
        <f t="shared" si="3"/>
        <v/>
      </c>
      <c r="B92" s="50" t="str">
        <f t="shared" si="4"/>
        <v/>
      </c>
      <c r="C92" s="50" t="str">
        <f>IF($D$48,[1]!obMake("RVBermudan"&amp;ROW(),obLibs&amp;"net.finmath.montecarlo.RandomVariable",[1]!obcall("",$C$39,"getInitialMargin",[1]!obMake("","double",$B92),LIBORMarketModel!$J$15,[1]!obMake("","String","EUR"),[1]!obcall("SensitivityMode",$B$7&amp;"$SensitivityMode","valueOf",[1]!obMake("","String",$D$53)),$B$43:$D$43)),"")</f>
        <v/>
      </c>
      <c r="D92" s="94" t="str">
        <f>IF($D$48,[1]!obget([1]!obcall("",$C92,"getAverage")),"")</f>
        <v/>
      </c>
      <c r="E92" s="72" t="str">
        <f>IF(AND($D$47,$F$44&gt;=$B92),[1]!obget([1]!obcall("",[1]!obcall("",$C$39,"getInitialMargin",[1]!obMake("","double",$B92),LIBORMarketModel!$J$15,[1]!obMake("","String","EUR"),[1]!obcall("SensitivityMode",$B$7&amp;"$SensitivityMode","valueOf",[1]!obMake("","String",E$53)),$B$43:$D$43),"getAverage")),"")</f>
        <v/>
      </c>
      <c r="F92" s="72" t="str">
        <f>IF(AND($D$46,$F$44&gt;=$B92),[1]!obget([1]!obcall("",[1]!obcall("",$C$39,"getInitialMargin",[1]!obMake("","double",$B92),LIBORMarketModel!$J$15,[1]!obMake("","String","EUR"),[1]!obcall("SensitivityMode",$B$7&amp;"$SensitivityMode","valueOf",[1]!obMake("","String",F$53)),$B$43:$D$43),"getAverage")),"")</f>
        <v/>
      </c>
      <c r="G92" s="74" t="str">
        <f>IF($D$48,[1]!obget([1]!obcall("",$C92,"getQuantile",[1]!obMake("","double",G$53))),"")</f>
        <v/>
      </c>
      <c r="H92" s="74" t="str">
        <f>IF($D$48,[1]!obget([1]!obcall("",$C92,"getQuantile",[1]!obMake("","double",H$53))),"")</f>
        <v/>
      </c>
      <c r="I92" s="74" t="str">
        <f>IF($D$48,[1]!obget([1]!obcall("",$C92,"get",[1]!obMake("","int",COLUMN()))),"")</f>
        <v/>
      </c>
      <c r="J92" s="61" t="str">
        <f>IF($D$48,[1]!obget([1]!obcall("",$C92,"get",[1]!obMake("","int",COLUMN()))),"")</f>
        <v/>
      </c>
      <c r="K92" s="61" t="str">
        <f>IF($D$48,[1]!obget([1]!obcall("",$C92,"get",[1]!obMake("","int",COLUMN()))),"")</f>
        <v/>
      </c>
      <c r="L92" s="61" t="str">
        <f>IF($D$48,[1]!obget([1]!obcall("",$C92,"get",[1]!obMake("","int",COLUMN()))),"")</f>
        <v/>
      </c>
      <c r="M92" s="61" t="str">
        <f>IF($D$48,[1]!obget([1]!obcall("",$C92,"get",[1]!obMake("","int",COLUMN()))),"")</f>
        <v/>
      </c>
      <c r="N92" s="61" t="str">
        <f>IF($D$48,[1]!obget([1]!obcall("",$C92,"get",[1]!obMake("","int",COLUMN()))),"")</f>
        <v/>
      </c>
      <c r="O92" s="61" t="str">
        <f>IF($D$48,[1]!obget([1]!obcall("",$C92,"get",[1]!obMake("","int",COLUMN()))),"")</f>
        <v/>
      </c>
      <c r="P92" s="61" t="str">
        <f>IF($D$48,[1]!obget([1]!obcall("",$C92,"get",[1]!obMake("","int",COLUMN()))),"")</f>
        <v/>
      </c>
      <c r="Q92" s="61" t="str">
        <f>IF($D$48,[1]!obget([1]!obcall("",$C92,"get",[1]!obMake("","int",COLUMN()))),"")</f>
        <v/>
      </c>
      <c r="R92" s="61" t="str">
        <f>IF($D$48,[1]!obget([1]!obcall("",$C92,"get",[1]!obMake("","int",COLUMN()))),"")</f>
        <v/>
      </c>
      <c r="S92" s="50"/>
      <c r="T92" s="50"/>
      <c r="U92" s="50"/>
      <c r="V92" s="50"/>
      <c r="W92" s="50"/>
      <c r="X92" s="50"/>
      <c r="AH92" s="36"/>
      <c r="AI92" s="36"/>
      <c r="IW92" s="50"/>
      <c r="IX92" s="50"/>
    </row>
    <row r="93" spans="1:258" ht="11.85" customHeight="1" x14ac:dyDescent="0.3">
      <c r="A93" s="50" t="str">
        <f t="shared" si="3"/>
        <v/>
      </c>
      <c r="B93" s="50" t="str">
        <f t="shared" si="4"/>
        <v/>
      </c>
      <c r="C93" s="50" t="str">
        <f>IF($D$48,[1]!obMake("RVBermudan"&amp;ROW(),obLibs&amp;"net.finmath.montecarlo.RandomVariable",[1]!obcall("",$C$39,"getInitialMargin",[1]!obMake("","double",$B93),LIBORMarketModel!$J$15,[1]!obMake("","String","EUR"),[1]!obcall("SensitivityMode",$B$7&amp;"$SensitivityMode","valueOf",[1]!obMake("","String",$D$53)),$B$43:$D$43)),"")</f>
        <v/>
      </c>
      <c r="D93" s="94" t="str">
        <f>IF($D$48,[1]!obget([1]!obcall("",$C93,"getAverage")),"")</f>
        <v/>
      </c>
      <c r="E93" s="72" t="str">
        <f>IF(AND($D$47,$F$44&gt;=$B93),[1]!obget([1]!obcall("",[1]!obcall("",$C$39,"getInitialMargin",[1]!obMake("","double",$B93),LIBORMarketModel!$J$15,[1]!obMake("","String","EUR"),[1]!obcall("SensitivityMode",$B$7&amp;"$SensitivityMode","valueOf",[1]!obMake("","String",E$53)),$B$43:$D$43),"getAverage")),"")</f>
        <v/>
      </c>
      <c r="F93" s="72" t="str">
        <f>IF(AND($D$46,$F$44&gt;=$B93),[1]!obget([1]!obcall("",[1]!obcall("",$C$39,"getInitialMargin",[1]!obMake("","double",$B93),LIBORMarketModel!$J$15,[1]!obMake("","String","EUR"),[1]!obcall("SensitivityMode",$B$7&amp;"$SensitivityMode","valueOf",[1]!obMake("","String",F$53)),$B$43:$D$43),"getAverage")),"")</f>
        <v/>
      </c>
      <c r="G93" s="74" t="str">
        <f>IF($D$48,[1]!obget([1]!obcall("",$C93,"getQuantile",[1]!obMake("","double",G$53))),"")</f>
        <v/>
      </c>
      <c r="H93" s="74" t="str">
        <f>IF($D$48,[1]!obget([1]!obcall("",$C93,"getQuantile",[1]!obMake("","double",H$53))),"")</f>
        <v/>
      </c>
      <c r="I93" s="74" t="str">
        <f>IF($D$48,[1]!obget([1]!obcall("",$C93,"get",[1]!obMake("","int",COLUMN()))),"")</f>
        <v/>
      </c>
      <c r="J93" s="61" t="str">
        <f>IF($D$48,[1]!obget([1]!obcall("",$C93,"get",[1]!obMake("","int",COLUMN()))),"")</f>
        <v/>
      </c>
      <c r="K93" s="61" t="str">
        <f>IF($D$48,[1]!obget([1]!obcall("",$C93,"get",[1]!obMake("","int",COLUMN()))),"")</f>
        <v/>
      </c>
      <c r="L93" s="61" t="str">
        <f>IF($D$48,[1]!obget([1]!obcall("",$C93,"get",[1]!obMake("","int",COLUMN()))),"")</f>
        <v/>
      </c>
      <c r="M93" s="61" t="str">
        <f>IF($D$48,[1]!obget([1]!obcall("",$C93,"get",[1]!obMake("","int",COLUMN()))),"")</f>
        <v/>
      </c>
      <c r="N93" s="61" t="str">
        <f>IF($D$48,[1]!obget([1]!obcall("",$C93,"get",[1]!obMake("","int",COLUMN()))),"")</f>
        <v/>
      </c>
      <c r="O93" s="61" t="str">
        <f>IF($D$48,[1]!obget([1]!obcall("",$C93,"get",[1]!obMake("","int",COLUMN()))),"")</f>
        <v/>
      </c>
      <c r="P93" s="61" t="str">
        <f>IF($D$48,[1]!obget([1]!obcall("",$C93,"get",[1]!obMake("","int",COLUMN()))),"")</f>
        <v/>
      </c>
      <c r="Q93" s="61" t="str">
        <f>IF($D$48,[1]!obget([1]!obcall("",$C93,"get",[1]!obMake("","int",COLUMN()))),"")</f>
        <v/>
      </c>
      <c r="R93" s="61" t="str">
        <f>IF($D$48,[1]!obget([1]!obcall("",$C93,"get",[1]!obMake("","int",COLUMN()))),"")</f>
        <v/>
      </c>
      <c r="S93" s="50"/>
      <c r="T93" s="50"/>
      <c r="U93" s="50"/>
      <c r="V93" s="50"/>
      <c r="W93" s="50"/>
      <c r="X93" s="50"/>
      <c r="AH93" s="36"/>
      <c r="AI93" s="36"/>
      <c r="IW93" s="50"/>
      <c r="IX93" s="50"/>
    </row>
    <row r="94" spans="1:258" ht="11.85" customHeight="1" x14ac:dyDescent="0.3">
      <c r="A94" s="50" t="str">
        <f t="shared" si="3"/>
        <v/>
      </c>
      <c r="B94" s="50" t="str">
        <f t="shared" si="4"/>
        <v/>
      </c>
      <c r="C94" s="50" t="str">
        <f>IF($D$48,[1]!obMake("RVBermudan"&amp;ROW(),obLibs&amp;"net.finmath.montecarlo.RandomVariable",[1]!obcall("",$C$39,"getInitialMargin",[1]!obMake("","double",$B94),LIBORMarketModel!$J$15,[1]!obMake("","String","EUR"),[1]!obcall("SensitivityMode",$B$7&amp;"$SensitivityMode","valueOf",[1]!obMake("","String",$D$53)),$B$43:$D$43)),"")</f>
        <v/>
      </c>
      <c r="D94" s="94" t="str">
        <f>IF($D$48,[1]!obget([1]!obcall("",$C94,"getAverage")),"")</f>
        <v/>
      </c>
      <c r="E94" s="72" t="str">
        <f>IF(AND($D$47,$F$44&gt;=$B94),[1]!obget([1]!obcall("",[1]!obcall("",$C$39,"getInitialMargin",[1]!obMake("","double",$B94),LIBORMarketModel!$J$15,[1]!obMake("","String","EUR"),[1]!obcall("SensitivityMode",$B$7&amp;"$SensitivityMode","valueOf",[1]!obMake("","String",E$53)),$B$43:$D$43),"getAverage")),"")</f>
        <v/>
      </c>
      <c r="F94" s="72" t="str">
        <f>IF(AND($D$46,$F$44&gt;=$B94),[1]!obget([1]!obcall("",[1]!obcall("",$C$39,"getInitialMargin",[1]!obMake("","double",$B94),LIBORMarketModel!$J$15,[1]!obMake("","String","EUR"),[1]!obcall("SensitivityMode",$B$7&amp;"$SensitivityMode","valueOf",[1]!obMake("","String",F$53)),$B$43:$D$43),"getAverage")),"")</f>
        <v/>
      </c>
      <c r="G94" s="74" t="str">
        <f>IF($D$48,[1]!obget([1]!obcall("",$C94,"getQuantile",[1]!obMake("","double",G$53))),"")</f>
        <v/>
      </c>
      <c r="H94" s="74" t="str">
        <f>IF($D$48,[1]!obget([1]!obcall("",$C94,"getQuantile",[1]!obMake("","double",H$53))),"")</f>
        <v/>
      </c>
      <c r="I94" s="74" t="str">
        <f>IF($D$48,[1]!obget([1]!obcall("",$C94,"get",[1]!obMake("","int",COLUMN()))),"")</f>
        <v/>
      </c>
      <c r="J94" s="61" t="str">
        <f>IF($D$48,[1]!obget([1]!obcall("",$C94,"get",[1]!obMake("","int",COLUMN()))),"")</f>
        <v/>
      </c>
      <c r="K94" s="61" t="str">
        <f>IF($D$48,[1]!obget([1]!obcall("",$C94,"get",[1]!obMake("","int",COLUMN()))),"")</f>
        <v/>
      </c>
      <c r="L94" s="61" t="str">
        <f>IF($D$48,[1]!obget([1]!obcall("",$C94,"get",[1]!obMake("","int",COLUMN()))),"")</f>
        <v/>
      </c>
      <c r="M94" s="61" t="str">
        <f>IF($D$48,[1]!obget([1]!obcall("",$C94,"get",[1]!obMake("","int",COLUMN()))),"")</f>
        <v/>
      </c>
      <c r="N94" s="61" t="str">
        <f>IF($D$48,[1]!obget([1]!obcall("",$C94,"get",[1]!obMake("","int",COLUMN()))),"")</f>
        <v/>
      </c>
      <c r="O94" s="61" t="str">
        <f>IF($D$48,[1]!obget([1]!obcall("",$C94,"get",[1]!obMake("","int",COLUMN()))),"")</f>
        <v/>
      </c>
      <c r="P94" s="61" t="str">
        <f>IF($D$48,[1]!obget([1]!obcall("",$C94,"get",[1]!obMake("","int",COLUMN()))),"")</f>
        <v/>
      </c>
      <c r="Q94" s="61" t="str">
        <f>IF($D$48,[1]!obget([1]!obcall("",$C94,"get",[1]!obMake("","int",COLUMN()))),"")</f>
        <v/>
      </c>
      <c r="R94" s="61" t="str">
        <f>IF($D$48,[1]!obget([1]!obcall("",$C94,"get",[1]!obMake("","int",COLUMN()))),"")</f>
        <v/>
      </c>
      <c r="S94" s="50"/>
      <c r="T94" s="50"/>
      <c r="U94" s="50"/>
      <c r="V94" s="50"/>
      <c r="W94" s="50"/>
      <c r="X94" s="50"/>
      <c r="AH94" s="36"/>
      <c r="AI94" s="36"/>
      <c r="IW94" s="50"/>
      <c r="IX94" s="50"/>
    </row>
    <row r="95" spans="1:258" ht="11.85" customHeight="1" x14ac:dyDescent="0.3">
      <c r="A95" s="50" t="str">
        <f t="shared" si="3"/>
        <v/>
      </c>
      <c r="B95" s="50" t="str">
        <f t="shared" si="4"/>
        <v/>
      </c>
      <c r="C95" s="50" t="str">
        <f>IF($D$48,[1]!obMake("RVBermudan"&amp;ROW(),obLibs&amp;"net.finmath.montecarlo.RandomVariable",[1]!obcall("",$C$39,"getInitialMargin",[1]!obMake("","double",$B95),LIBORMarketModel!$J$15,[1]!obMake("","String","EUR"),[1]!obcall("SensitivityMode",$B$7&amp;"$SensitivityMode","valueOf",[1]!obMake("","String",$D$53)),$B$43:$D$43)),"")</f>
        <v/>
      </c>
      <c r="D95" s="94" t="str">
        <f>IF($D$48,[1]!obget([1]!obcall("",$C95,"getAverage")),"")</f>
        <v/>
      </c>
      <c r="E95" s="72" t="str">
        <f>IF(AND($D$47,$F$44&gt;=$B95),[1]!obget([1]!obcall("",[1]!obcall("",$C$39,"getInitialMargin",[1]!obMake("","double",$B95),LIBORMarketModel!$J$15,[1]!obMake("","String","EUR"),[1]!obcall("SensitivityMode",$B$7&amp;"$SensitivityMode","valueOf",[1]!obMake("","String",E$53)),$B$43:$D$43),"getAverage")),"")</f>
        <v/>
      </c>
      <c r="F95" s="72" t="str">
        <f>IF(AND($D$46,$F$44&gt;=$B95),[1]!obget([1]!obcall("",[1]!obcall("",$C$39,"getInitialMargin",[1]!obMake("","double",$B95),LIBORMarketModel!$J$15,[1]!obMake("","String","EUR"),[1]!obcall("SensitivityMode",$B$7&amp;"$SensitivityMode","valueOf",[1]!obMake("","String",F$53)),$B$43:$D$43),"getAverage")),"")</f>
        <v/>
      </c>
      <c r="G95" s="74" t="str">
        <f>IF($D$48,[1]!obget([1]!obcall("",$C95,"getQuantile",[1]!obMake("","double",G$53))),"")</f>
        <v/>
      </c>
      <c r="H95" s="74" t="str">
        <f>IF($D$48,[1]!obget([1]!obcall("",$C95,"getQuantile",[1]!obMake("","double",H$53))),"")</f>
        <v/>
      </c>
      <c r="I95" s="74" t="str">
        <f>IF($D$48,[1]!obget([1]!obcall("",$C95,"get",[1]!obMake("","int",COLUMN()))),"")</f>
        <v/>
      </c>
      <c r="J95" s="61" t="str">
        <f>IF($D$48,[1]!obget([1]!obcall("",$C95,"get",[1]!obMake("","int",COLUMN()))),"")</f>
        <v/>
      </c>
      <c r="K95" s="61" t="str">
        <f>IF($D$48,[1]!obget([1]!obcall("",$C95,"get",[1]!obMake("","int",COLUMN()))),"")</f>
        <v/>
      </c>
      <c r="L95" s="61" t="str">
        <f>IF($D$48,[1]!obget([1]!obcall("",$C95,"get",[1]!obMake("","int",COLUMN()))),"")</f>
        <v/>
      </c>
      <c r="M95" s="61" t="str">
        <f>IF($D$48,[1]!obget([1]!obcall("",$C95,"get",[1]!obMake("","int",COLUMN()))),"")</f>
        <v/>
      </c>
      <c r="N95" s="61" t="str">
        <f>IF($D$48,[1]!obget([1]!obcall("",$C95,"get",[1]!obMake("","int",COLUMN()))),"")</f>
        <v/>
      </c>
      <c r="O95" s="61" t="str">
        <f>IF($D$48,[1]!obget([1]!obcall("",$C95,"get",[1]!obMake("","int",COLUMN()))),"")</f>
        <v/>
      </c>
      <c r="P95" s="61" t="str">
        <f>IF($D$48,[1]!obget([1]!obcall("",$C95,"get",[1]!obMake("","int",COLUMN()))),"")</f>
        <v/>
      </c>
      <c r="Q95" s="61" t="str">
        <f>IF($D$48,[1]!obget([1]!obcall("",$C95,"get",[1]!obMake("","int",COLUMN()))),"")</f>
        <v/>
      </c>
      <c r="R95" s="61" t="str">
        <f>IF($D$48,[1]!obget([1]!obcall("",$C95,"get",[1]!obMake("","int",COLUMN()))),"")</f>
        <v/>
      </c>
      <c r="S95" s="50"/>
      <c r="T95" s="50"/>
      <c r="U95" s="50"/>
      <c r="V95" s="50"/>
      <c r="W95" s="50"/>
      <c r="X95" s="50"/>
      <c r="AH95" s="36"/>
      <c r="AI95" s="36"/>
      <c r="IW95" s="50"/>
      <c r="IX95" s="50"/>
    </row>
    <row r="96" spans="1:258" ht="11.85" customHeight="1" x14ac:dyDescent="0.3">
      <c r="A96" s="50" t="str">
        <f t="shared" si="3"/>
        <v/>
      </c>
      <c r="B96" s="50" t="str">
        <f t="shared" si="4"/>
        <v/>
      </c>
      <c r="C96" s="50" t="str">
        <f>IF($D$48,[1]!obMake("RVBermudan"&amp;ROW(),obLibs&amp;"net.finmath.montecarlo.RandomVariable",[1]!obcall("",$C$39,"getInitialMargin",[1]!obMake("","double",$B96),LIBORMarketModel!$J$15,[1]!obMake("","String","EUR"),[1]!obcall("SensitivityMode",$B$7&amp;"$SensitivityMode","valueOf",[1]!obMake("","String",$D$53)),$B$43:$D$43)),"")</f>
        <v/>
      </c>
      <c r="D96" s="94" t="str">
        <f>IF($D$48,[1]!obget([1]!obcall("",$C96,"getAverage")),"")</f>
        <v/>
      </c>
      <c r="E96" s="72" t="str">
        <f>IF(AND($D$47,$F$44&gt;=$B96),[1]!obget([1]!obcall("",[1]!obcall("",$C$39,"getInitialMargin",[1]!obMake("","double",$B96),LIBORMarketModel!$J$15,[1]!obMake("","String","EUR"),[1]!obcall("SensitivityMode",$B$7&amp;"$SensitivityMode","valueOf",[1]!obMake("","String",E$53)),$B$43:$D$43),"getAverage")),"")</f>
        <v/>
      </c>
      <c r="F96" s="72" t="str">
        <f>IF(AND($D$46,$F$44&gt;=$B96),[1]!obget([1]!obcall("",[1]!obcall("",$C$39,"getInitialMargin",[1]!obMake("","double",$B96),LIBORMarketModel!$J$15,[1]!obMake("","String","EUR"),[1]!obcall("SensitivityMode",$B$7&amp;"$SensitivityMode","valueOf",[1]!obMake("","String",F$53)),$B$43:$D$43),"getAverage")),"")</f>
        <v/>
      </c>
      <c r="G96" s="74" t="str">
        <f>IF($D$48,[1]!obget([1]!obcall("",$C96,"getQuantile",[1]!obMake("","double",G$53))),"")</f>
        <v/>
      </c>
      <c r="H96" s="74" t="str">
        <f>IF($D$48,[1]!obget([1]!obcall("",$C96,"getQuantile",[1]!obMake("","double",H$53))),"")</f>
        <v/>
      </c>
      <c r="I96" s="74" t="str">
        <f>IF($D$48,[1]!obget([1]!obcall("",$C96,"get",[1]!obMake("","int",COLUMN()))),"")</f>
        <v/>
      </c>
      <c r="J96" s="61" t="str">
        <f>IF($D$48,[1]!obget([1]!obcall("",$C96,"get",[1]!obMake("","int",COLUMN()))),"")</f>
        <v/>
      </c>
      <c r="K96" s="61" t="str">
        <f>IF($D$48,[1]!obget([1]!obcall("",$C96,"get",[1]!obMake("","int",COLUMN()))),"")</f>
        <v/>
      </c>
      <c r="L96" s="61" t="str">
        <f>IF($D$48,[1]!obget([1]!obcall("",$C96,"get",[1]!obMake("","int",COLUMN()))),"")</f>
        <v/>
      </c>
      <c r="M96" s="61" t="str">
        <f>IF($D$48,[1]!obget([1]!obcall("",$C96,"get",[1]!obMake("","int",COLUMN()))),"")</f>
        <v/>
      </c>
      <c r="N96" s="61" t="str">
        <f>IF($D$48,[1]!obget([1]!obcall("",$C96,"get",[1]!obMake("","int",COLUMN()))),"")</f>
        <v/>
      </c>
      <c r="O96" s="61" t="str">
        <f>IF($D$48,[1]!obget([1]!obcall("",$C96,"get",[1]!obMake("","int",COLUMN()))),"")</f>
        <v/>
      </c>
      <c r="P96" s="61" t="str">
        <f>IF($D$48,[1]!obget([1]!obcall("",$C96,"get",[1]!obMake("","int",COLUMN()))),"")</f>
        <v/>
      </c>
      <c r="Q96" s="61" t="str">
        <f>IF($D$48,[1]!obget([1]!obcall("",$C96,"get",[1]!obMake("","int",COLUMN()))),"")</f>
        <v/>
      </c>
      <c r="R96" s="61" t="str">
        <f>IF($D$48,[1]!obget([1]!obcall("",$C96,"get",[1]!obMake("","int",COLUMN()))),"")</f>
        <v/>
      </c>
      <c r="S96" s="50"/>
      <c r="T96" s="50"/>
      <c r="U96" s="50"/>
      <c r="V96" s="50"/>
      <c r="W96" s="50"/>
      <c r="X96" s="50"/>
      <c r="AH96" s="36"/>
      <c r="AI96" s="36"/>
      <c r="IW96" s="50"/>
      <c r="IX96" s="50"/>
    </row>
    <row r="97" spans="1:258" ht="11.85" customHeight="1" x14ac:dyDescent="0.3">
      <c r="A97" s="50" t="str">
        <f t="shared" si="3"/>
        <v/>
      </c>
      <c r="B97" s="50" t="str">
        <f t="shared" si="4"/>
        <v/>
      </c>
      <c r="C97" s="50" t="str">
        <f>IF($D$48,[1]!obMake("RVBermudan"&amp;ROW(),obLibs&amp;"net.finmath.montecarlo.RandomVariable",[1]!obcall("",$C$39,"getInitialMargin",[1]!obMake("","double",$B97),LIBORMarketModel!$J$15,[1]!obMake("","String","EUR"),[1]!obcall("SensitivityMode",$B$7&amp;"$SensitivityMode","valueOf",[1]!obMake("","String",$D$53)),$B$43:$D$43)),"")</f>
        <v/>
      </c>
      <c r="D97" s="94" t="str">
        <f>IF($D$48,[1]!obget([1]!obcall("",$C97,"getAverage")),"")</f>
        <v/>
      </c>
      <c r="E97" s="72" t="str">
        <f>IF(AND($D$47,$F$44&gt;=$B97),[1]!obget([1]!obcall("",[1]!obcall("",$C$39,"getInitialMargin",[1]!obMake("","double",$B97),LIBORMarketModel!$J$15,[1]!obMake("","String","EUR"),[1]!obcall("SensitivityMode",$B$7&amp;"$SensitivityMode","valueOf",[1]!obMake("","String",E$53)),$B$43:$D$43),"getAverage")),"")</f>
        <v/>
      </c>
      <c r="F97" s="72" t="str">
        <f>IF(AND($D$46,$F$44&gt;=$B97),[1]!obget([1]!obcall("",[1]!obcall("",$C$39,"getInitialMargin",[1]!obMake("","double",$B97),LIBORMarketModel!$J$15,[1]!obMake("","String","EUR"),[1]!obcall("SensitivityMode",$B$7&amp;"$SensitivityMode","valueOf",[1]!obMake("","String",F$53)),$B$43:$D$43),"getAverage")),"")</f>
        <v/>
      </c>
      <c r="G97" s="74" t="str">
        <f>IF($D$48,[1]!obget([1]!obcall("",$C97,"getQuantile",[1]!obMake("","double",G$53))),"")</f>
        <v/>
      </c>
      <c r="H97" s="74" t="str">
        <f>IF($D$48,[1]!obget([1]!obcall("",$C97,"getQuantile",[1]!obMake("","double",H$53))),"")</f>
        <v/>
      </c>
      <c r="I97" s="74" t="str">
        <f>IF($D$48,[1]!obget([1]!obcall("",$C97,"get",[1]!obMake("","int",COLUMN()))),"")</f>
        <v/>
      </c>
      <c r="J97" s="61" t="str">
        <f>IF($D$48,[1]!obget([1]!obcall("",$C97,"get",[1]!obMake("","int",COLUMN()))),"")</f>
        <v/>
      </c>
      <c r="K97" s="61" t="str">
        <f>IF($D$48,[1]!obget([1]!obcall("",$C97,"get",[1]!obMake("","int",COLUMN()))),"")</f>
        <v/>
      </c>
      <c r="L97" s="61" t="str">
        <f>IF($D$48,[1]!obget([1]!obcall("",$C97,"get",[1]!obMake("","int",COLUMN()))),"")</f>
        <v/>
      </c>
      <c r="M97" s="61" t="str">
        <f>IF($D$48,[1]!obget([1]!obcall("",$C97,"get",[1]!obMake("","int",COLUMN()))),"")</f>
        <v/>
      </c>
      <c r="N97" s="61" t="str">
        <f>IF($D$48,[1]!obget([1]!obcall("",$C97,"get",[1]!obMake("","int",COLUMN()))),"")</f>
        <v/>
      </c>
      <c r="O97" s="61" t="str">
        <f>IF($D$48,[1]!obget([1]!obcall("",$C97,"get",[1]!obMake("","int",COLUMN()))),"")</f>
        <v/>
      </c>
      <c r="P97" s="61" t="str">
        <f>IF($D$48,[1]!obget([1]!obcall("",$C97,"get",[1]!obMake("","int",COLUMN()))),"")</f>
        <v/>
      </c>
      <c r="Q97" s="61" t="str">
        <f>IF($D$48,[1]!obget([1]!obcall("",$C97,"get",[1]!obMake("","int",COLUMN()))),"")</f>
        <v/>
      </c>
      <c r="R97" s="61" t="str">
        <f>IF($D$48,[1]!obget([1]!obcall("",$C97,"get",[1]!obMake("","int",COLUMN()))),"")</f>
        <v/>
      </c>
      <c r="S97" s="50"/>
      <c r="T97" s="50"/>
      <c r="U97" s="50"/>
      <c r="V97" s="50"/>
      <c r="W97" s="50"/>
      <c r="X97" s="50"/>
      <c r="AH97" s="36"/>
      <c r="AI97" s="36"/>
      <c r="IW97" s="50"/>
      <c r="IX97" s="50"/>
    </row>
    <row r="98" spans="1:258" ht="11.85" customHeight="1" x14ac:dyDescent="0.3">
      <c r="A98" s="50" t="str">
        <f t="shared" si="3"/>
        <v/>
      </c>
      <c r="B98" s="50" t="str">
        <f t="shared" si="4"/>
        <v/>
      </c>
      <c r="C98" s="50" t="str">
        <f>IF($D$48,[1]!obMake("RVBermudan"&amp;ROW(),obLibs&amp;"net.finmath.montecarlo.RandomVariable",[1]!obcall("",$C$39,"getInitialMargin",[1]!obMake("","double",$B98),LIBORMarketModel!$J$15,[1]!obMake("","String","EUR"),[1]!obcall("SensitivityMode",$B$7&amp;"$SensitivityMode","valueOf",[1]!obMake("","String",$D$53)),$B$43:$D$43)),"")</f>
        <v/>
      </c>
      <c r="D98" s="94" t="str">
        <f>IF($D$48,[1]!obget([1]!obcall("",$C98,"getAverage")),"")</f>
        <v/>
      </c>
      <c r="E98" s="72" t="str">
        <f>IF(AND($D$47,$F$44&gt;=$B98),[1]!obget([1]!obcall("",[1]!obcall("",$C$39,"getInitialMargin",[1]!obMake("","double",$B98),LIBORMarketModel!$J$15,[1]!obMake("","String","EUR"),[1]!obcall("SensitivityMode",$B$7&amp;"$SensitivityMode","valueOf",[1]!obMake("","String",E$53)),$B$43:$D$43),"getAverage")),"")</f>
        <v/>
      </c>
      <c r="F98" s="72" t="str">
        <f>IF(AND($D$46,$F$44&gt;=$B98),[1]!obget([1]!obcall("",[1]!obcall("",$C$39,"getInitialMargin",[1]!obMake("","double",$B98),LIBORMarketModel!$J$15,[1]!obMake("","String","EUR"),[1]!obcall("SensitivityMode",$B$7&amp;"$SensitivityMode","valueOf",[1]!obMake("","String",F$53)),$B$43:$D$43),"getAverage")),"")</f>
        <v/>
      </c>
      <c r="G98" s="74" t="str">
        <f>IF($D$48,[1]!obget([1]!obcall("",$C98,"getQuantile",[1]!obMake("","double",G$53))),"")</f>
        <v/>
      </c>
      <c r="H98" s="74" t="str">
        <f>IF($D$48,[1]!obget([1]!obcall("",$C98,"getQuantile",[1]!obMake("","double",H$53))),"")</f>
        <v/>
      </c>
      <c r="I98" s="74" t="str">
        <f>IF($D$48,[1]!obget([1]!obcall("",$C98,"get",[1]!obMake("","int",COLUMN()))),"")</f>
        <v/>
      </c>
      <c r="J98" s="61" t="str">
        <f>IF($D$48,[1]!obget([1]!obcall("",$C98,"get",[1]!obMake("","int",COLUMN()))),"")</f>
        <v/>
      </c>
      <c r="K98" s="61" t="str">
        <f>IF($D$48,[1]!obget([1]!obcall("",$C98,"get",[1]!obMake("","int",COLUMN()))),"")</f>
        <v/>
      </c>
      <c r="L98" s="61" t="str">
        <f>IF($D$48,[1]!obget([1]!obcall("",$C98,"get",[1]!obMake("","int",COLUMN()))),"")</f>
        <v/>
      </c>
      <c r="M98" s="61" t="str">
        <f>IF($D$48,[1]!obget([1]!obcall("",$C98,"get",[1]!obMake("","int",COLUMN()))),"")</f>
        <v/>
      </c>
      <c r="N98" s="61" t="str">
        <f>IF($D$48,[1]!obget([1]!obcall("",$C98,"get",[1]!obMake("","int",COLUMN()))),"")</f>
        <v/>
      </c>
      <c r="O98" s="61" t="str">
        <f>IF($D$48,[1]!obget([1]!obcall("",$C98,"get",[1]!obMake("","int",COLUMN()))),"")</f>
        <v/>
      </c>
      <c r="P98" s="61" t="str">
        <f>IF($D$48,[1]!obget([1]!obcall("",$C98,"get",[1]!obMake("","int",COLUMN()))),"")</f>
        <v/>
      </c>
      <c r="Q98" s="61" t="str">
        <f>IF($D$48,[1]!obget([1]!obcall("",$C98,"get",[1]!obMake("","int",COLUMN()))),"")</f>
        <v/>
      </c>
      <c r="R98" s="61" t="str">
        <f>IF($D$48,[1]!obget([1]!obcall("",$C98,"get",[1]!obMake("","int",COLUMN()))),"")</f>
        <v/>
      </c>
      <c r="S98" s="50"/>
      <c r="T98" s="50"/>
      <c r="U98" s="50"/>
      <c r="V98" s="50"/>
      <c r="W98" s="50"/>
      <c r="X98" s="50"/>
      <c r="AH98" s="36"/>
      <c r="AI98" s="36"/>
      <c r="IW98" s="50"/>
      <c r="IX98" s="50"/>
    </row>
    <row r="99" spans="1:258" ht="11.85" customHeight="1" x14ac:dyDescent="0.3">
      <c r="A99" s="50" t="str">
        <f t="shared" si="3"/>
        <v/>
      </c>
      <c r="B99" s="50" t="str">
        <f t="shared" si="4"/>
        <v/>
      </c>
      <c r="C99" s="50" t="str">
        <f>IF($D$48,[1]!obMake("RVBermudan"&amp;ROW(),obLibs&amp;"net.finmath.montecarlo.RandomVariable",[1]!obcall("",$C$39,"getInitialMargin",[1]!obMake("","double",$B99),LIBORMarketModel!$J$15,[1]!obMake("","String","EUR"),[1]!obcall("SensitivityMode",$B$7&amp;"$SensitivityMode","valueOf",[1]!obMake("","String",$D$53)),$B$43:$D$43)),"")</f>
        <v/>
      </c>
      <c r="D99" s="94" t="str">
        <f>IF($D$48,[1]!obget([1]!obcall("",$C99,"getAverage")),"")</f>
        <v/>
      </c>
      <c r="E99" s="72" t="str">
        <f>IF(AND($D$47,$F$44&gt;=$B99),[1]!obget([1]!obcall("",[1]!obcall("",$C$39,"getInitialMargin",[1]!obMake("","double",$B99),LIBORMarketModel!$J$15,[1]!obMake("","String","EUR"),[1]!obcall("SensitivityMode",$B$7&amp;"$SensitivityMode","valueOf",[1]!obMake("","String",E$53)),$B$43:$D$43),"getAverage")),"")</f>
        <v/>
      </c>
      <c r="F99" s="72" t="str">
        <f>IF(AND($D$46,$F$44&gt;=$B99),[1]!obget([1]!obcall("",[1]!obcall("",$C$39,"getInitialMargin",[1]!obMake("","double",$B99),LIBORMarketModel!$J$15,[1]!obMake("","String","EUR"),[1]!obcall("SensitivityMode",$B$7&amp;"$SensitivityMode","valueOf",[1]!obMake("","String",F$53)),$B$43:$D$43),"getAverage")),"")</f>
        <v/>
      </c>
      <c r="G99" s="74" t="str">
        <f>IF($D$48,[1]!obget([1]!obcall("",$C99,"getQuantile",[1]!obMake("","double",G$53))),"")</f>
        <v/>
      </c>
      <c r="H99" s="74" t="str">
        <f>IF($D$48,[1]!obget([1]!obcall("",$C99,"getQuantile",[1]!obMake("","double",H$53))),"")</f>
        <v/>
      </c>
      <c r="I99" s="74" t="str">
        <f>IF($D$48,[1]!obget([1]!obcall("",$C99,"get",[1]!obMake("","int",COLUMN()))),"")</f>
        <v/>
      </c>
      <c r="J99" s="61" t="str">
        <f>IF($D$48,[1]!obget([1]!obcall("",$C99,"get",[1]!obMake("","int",COLUMN()))),"")</f>
        <v/>
      </c>
      <c r="K99" s="61" t="str">
        <f>IF($D$48,[1]!obget([1]!obcall("",$C99,"get",[1]!obMake("","int",COLUMN()))),"")</f>
        <v/>
      </c>
      <c r="L99" s="61" t="str">
        <f>IF($D$48,[1]!obget([1]!obcall("",$C99,"get",[1]!obMake("","int",COLUMN()))),"")</f>
        <v/>
      </c>
      <c r="M99" s="61" t="str">
        <f>IF($D$48,[1]!obget([1]!obcall("",$C99,"get",[1]!obMake("","int",COLUMN()))),"")</f>
        <v/>
      </c>
      <c r="N99" s="61" t="str">
        <f>IF($D$48,[1]!obget([1]!obcall("",$C99,"get",[1]!obMake("","int",COLUMN()))),"")</f>
        <v/>
      </c>
      <c r="O99" s="61" t="str">
        <f>IF($D$48,[1]!obget([1]!obcall("",$C99,"get",[1]!obMake("","int",COLUMN()))),"")</f>
        <v/>
      </c>
      <c r="P99" s="61" t="str">
        <f>IF($D$48,[1]!obget([1]!obcall("",$C99,"get",[1]!obMake("","int",COLUMN()))),"")</f>
        <v/>
      </c>
      <c r="Q99" s="61" t="str">
        <f>IF($D$48,[1]!obget([1]!obcall("",$C99,"get",[1]!obMake("","int",COLUMN()))),"")</f>
        <v/>
      </c>
      <c r="R99" s="61" t="str">
        <f>IF($D$48,[1]!obget([1]!obcall("",$C99,"get",[1]!obMake("","int",COLUMN()))),"")</f>
        <v/>
      </c>
      <c r="S99" s="50"/>
      <c r="T99" s="50"/>
      <c r="U99" s="50"/>
      <c r="V99" s="50"/>
      <c r="W99" s="50"/>
      <c r="X99" s="50"/>
      <c r="AH99" s="36"/>
      <c r="AI99" s="36"/>
      <c r="IW99" s="50"/>
      <c r="IX99" s="50"/>
    </row>
    <row r="100" spans="1:258" ht="11.85" customHeight="1" x14ac:dyDescent="0.3">
      <c r="A100" s="50" t="str">
        <f t="shared" si="3"/>
        <v/>
      </c>
      <c r="B100" s="50" t="str">
        <f t="shared" si="4"/>
        <v/>
      </c>
      <c r="C100" s="50" t="str">
        <f>IF($D$48,[1]!obMake("RVBermudan"&amp;ROW(),obLibs&amp;"net.finmath.montecarlo.RandomVariable",[1]!obcall("",$C$39,"getInitialMargin",[1]!obMake("","double",$B100),LIBORMarketModel!$J$15,[1]!obMake("","String","EUR"),[1]!obcall("SensitivityMode",$B$7&amp;"$SensitivityMode","valueOf",[1]!obMake("","String",$D$53)),$B$43:$D$43)),"")</f>
        <v/>
      </c>
      <c r="D100" s="94" t="str">
        <f>IF($D$48,[1]!obget([1]!obcall("",$C100,"getAverage")),"")</f>
        <v/>
      </c>
      <c r="E100" s="72" t="str">
        <f>IF(AND($D$47,$F$44&gt;=$B100),[1]!obget([1]!obcall("",[1]!obcall("",$C$39,"getInitialMargin",[1]!obMake("","double",$B100),LIBORMarketModel!$J$15,[1]!obMake("","String","EUR"),[1]!obcall("SensitivityMode",$B$7&amp;"$SensitivityMode","valueOf",[1]!obMake("","String",E$53)),$B$43:$D$43),"getAverage")),"")</f>
        <v/>
      </c>
      <c r="F100" s="72" t="str">
        <f>IF(AND($D$46,$F$44&gt;=$B100),[1]!obget([1]!obcall("",[1]!obcall("",$C$39,"getInitialMargin",[1]!obMake("","double",$B100),LIBORMarketModel!$J$15,[1]!obMake("","String","EUR"),[1]!obcall("SensitivityMode",$B$7&amp;"$SensitivityMode","valueOf",[1]!obMake("","String",F$53)),$B$43:$D$43),"getAverage")),"")</f>
        <v/>
      </c>
      <c r="G100" s="74" t="str">
        <f>IF($D$48,[1]!obget([1]!obcall("",$C100,"getQuantile",[1]!obMake("","double",G$53))),"")</f>
        <v/>
      </c>
      <c r="H100" s="74" t="str">
        <f>IF($D$48,[1]!obget([1]!obcall("",$C100,"getQuantile",[1]!obMake("","double",H$53))),"")</f>
        <v/>
      </c>
      <c r="I100" s="74" t="str">
        <f>IF($D$48,[1]!obget([1]!obcall("",$C100,"get",[1]!obMake("","int",COLUMN()))),"")</f>
        <v/>
      </c>
      <c r="J100" s="61" t="str">
        <f>IF($D$48,[1]!obget([1]!obcall("",$C100,"get",[1]!obMake("","int",COLUMN()))),"")</f>
        <v/>
      </c>
      <c r="K100" s="61" t="str">
        <f>IF($D$48,[1]!obget([1]!obcall("",$C100,"get",[1]!obMake("","int",COLUMN()))),"")</f>
        <v/>
      </c>
      <c r="L100" s="61" t="str">
        <f>IF($D$48,[1]!obget([1]!obcall("",$C100,"get",[1]!obMake("","int",COLUMN()))),"")</f>
        <v/>
      </c>
      <c r="M100" s="61" t="str">
        <f>IF($D$48,[1]!obget([1]!obcall("",$C100,"get",[1]!obMake("","int",COLUMN()))),"")</f>
        <v/>
      </c>
      <c r="N100" s="61" t="str">
        <f>IF($D$48,[1]!obget([1]!obcall("",$C100,"get",[1]!obMake("","int",COLUMN()))),"")</f>
        <v/>
      </c>
      <c r="O100" s="61" t="str">
        <f>IF($D$48,[1]!obget([1]!obcall("",$C100,"get",[1]!obMake("","int",COLUMN()))),"")</f>
        <v/>
      </c>
      <c r="P100" s="61" t="str">
        <f>IF($D$48,[1]!obget([1]!obcall("",$C100,"get",[1]!obMake("","int",COLUMN()))),"")</f>
        <v/>
      </c>
      <c r="Q100" s="61" t="str">
        <f>IF($D$48,[1]!obget([1]!obcall("",$C100,"get",[1]!obMake("","int",COLUMN()))),"")</f>
        <v/>
      </c>
      <c r="R100" s="61" t="str">
        <f>IF($D$48,[1]!obget([1]!obcall("",$C100,"get",[1]!obMake("","int",COLUMN()))),"")</f>
        <v/>
      </c>
      <c r="S100" s="50"/>
      <c r="T100" s="50"/>
      <c r="U100" s="50"/>
      <c r="V100" s="50"/>
      <c r="W100" s="50"/>
      <c r="X100" s="50"/>
      <c r="AH100" s="36"/>
      <c r="AI100" s="36"/>
      <c r="IW100" s="50"/>
      <c r="IX100" s="50"/>
    </row>
    <row r="101" spans="1:258" ht="11.85" customHeight="1" x14ac:dyDescent="0.3">
      <c r="A101" s="50" t="str">
        <f t="shared" si="3"/>
        <v/>
      </c>
      <c r="B101" s="50" t="str">
        <f t="shared" si="4"/>
        <v/>
      </c>
      <c r="C101" s="50" t="str">
        <f>IF($D$48,[1]!obMake("RVBermudan"&amp;ROW(),obLibs&amp;"net.finmath.montecarlo.RandomVariable",[1]!obcall("",$C$39,"getInitialMargin",[1]!obMake("","double",$B101),LIBORMarketModel!$J$15,[1]!obMake("","String","EUR"),[1]!obcall("SensitivityMode",$B$7&amp;"$SensitivityMode","valueOf",[1]!obMake("","String",$D$53)),$B$43:$D$43)),"")</f>
        <v/>
      </c>
      <c r="D101" s="94" t="str">
        <f>IF($D$48,[1]!obget([1]!obcall("",$C101,"getAverage")),"")</f>
        <v/>
      </c>
      <c r="E101" s="72" t="str">
        <f>IF(AND($D$47,$F$44&gt;=$B101),[1]!obget([1]!obcall("",[1]!obcall("",$C$39,"getInitialMargin",[1]!obMake("","double",$B101),LIBORMarketModel!$J$15,[1]!obMake("","String","EUR"),[1]!obcall("SensitivityMode",$B$7&amp;"$SensitivityMode","valueOf",[1]!obMake("","String",E$53)),$B$43:$D$43),"getAverage")),"")</f>
        <v/>
      </c>
      <c r="F101" s="72" t="str">
        <f>IF(AND($D$46,$F$44&gt;=$B101),[1]!obget([1]!obcall("",[1]!obcall("",$C$39,"getInitialMargin",[1]!obMake("","double",$B101),LIBORMarketModel!$J$15,[1]!obMake("","String","EUR"),[1]!obcall("SensitivityMode",$B$7&amp;"$SensitivityMode","valueOf",[1]!obMake("","String",F$53)),$B$43:$D$43),"getAverage")),"")</f>
        <v/>
      </c>
      <c r="G101" s="74" t="str">
        <f>IF($D$48,[1]!obget([1]!obcall("",$C101,"getQuantile",[1]!obMake("","double",G$53))),"")</f>
        <v/>
      </c>
      <c r="H101" s="74" t="str">
        <f>IF($D$48,[1]!obget([1]!obcall("",$C101,"getQuantile",[1]!obMake("","double",H$53))),"")</f>
        <v/>
      </c>
      <c r="I101" s="74" t="str">
        <f>IF($D$48,[1]!obget([1]!obcall("",$C101,"get",[1]!obMake("","int",COLUMN()))),"")</f>
        <v/>
      </c>
      <c r="J101" s="61" t="str">
        <f>IF($D$48,[1]!obget([1]!obcall("",$C101,"get",[1]!obMake("","int",COLUMN()))),"")</f>
        <v/>
      </c>
      <c r="K101" s="61" t="str">
        <f>IF($D$48,[1]!obget([1]!obcall("",$C101,"get",[1]!obMake("","int",COLUMN()))),"")</f>
        <v/>
      </c>
      <c r="L101" s="61" t="str">
        <f>IF($D$48,[1]!obget([1]!obcall("",$C101,"get",[1]!obMake("","int",COLUMN()))),"")</f>
        <v/>
      </c>
      <c r="M101" s="61" t="str">
        <f>IF($D$48,[1]!obget([1]!obcall("",$C101,"get",[1]!obMake("","int",COLUMN()))),"")</f>
        <v/>
      </c>
      <c r="N101" s="61" t="str">
        <f>IF($D$48,[1]!obget([1]!obcall("",$C101,"get",[1]!obMake("","int",COLUMN()))),"")</f>
        <v/>
      </c>
      <c r="O101" s="61" t="str">
        <f>IF($D$48,[1]!obget([1]!obcall("",$C101,"get",[1]!obMake("","int",COLUMN()))),"")</f>
        <v/>
      </c>
      <c r="P101" s="61" t="str">
        <f>IF($D$48,[1]!obget([1]!obcall("",$C101,"get",[1]!obMake("","int",COLUMN()))),"")</f>
        <v/>
      </c>
      <c r="Q101" s="61" t="str">
        <f>IF($D$48,[1]!obget([1]!obcall("",$C101,"get",[1]!obMake("","int",COLUMN()))),"")</f>
        <v/>
      </c>
      <c r="R101" s="61" t="str">
        <f>IF($D$48,[1]!obget([1]!obcall("",$C101,"get",[1]!obMake("","int",COLUMN()))),"")</f>
        <v/>
      </c>
      <c r="S101" s="50"/>
      <c r="T101" s="50"/>
      <c r="U101" s="50"/>
      <c r="V101" s="50"/>
      <c r="W101" s="50"/>
      <c r="X101" s="50"/>
      <c r="AH101" s="36"/>
      <c r="AI101" s="36"/>
      <c r="IW101" s="50"/>
      <c r="IX101" s="50"/>
    </row>
    <row r="102" spans="1:258" ht="11.85" customHeight="1" x14ac:dyDescent="0.3">
      <c r="A102" s="50" t="str">
        <f t="shared" si="3"/>
        <v/>
      </c>
      <c r="B102" s="50" t="str">
        <f t="shared" si="4"/>
        <v/>
      </c>
      <c r="C102" s="50" t="str">
        <f>IF($D$48,[1]!obMake("RVBermudan"&amp;ROW(),obLibs&amp;"net.finmath.montecarlo.RandomVariable",[1]!obcall("",$C$39,"getInitialMargin",[1]!obMake("","double",$B102),LIBORMarketModel!$J$15,[1]!obMake("","String","EUR"),[1]!obcall("SensitivityMode",$B$7&amp;"$SensitivityMode","valueOf",[1]!obMake("","String",$D$53)),$B$43:$D$43)),"")</f>
        <v/>
      </c>
      <c r="D102" s="94" t="str">
        <f>IF($D$48,[1]!obget([1]!obcall("",$C102,"getAverage")),"")</f>
        <v/>
      </c>
      <c r="E102" s="72" t="str">
        <f>IF(AND($D$47,$F$44&gt;=$B102),[1]!obget([1]!obcall("",[1]!obcall("",$C$39,"getInitialMargin",[1]!obMake("","double",$B102),LIBORMarketModel!$J$15,[1]!obMake("","String","EUR"),[1]!obcall("SensitivityMode",$B$7&amp;"$SensitivityMode","valueOf",[1]!obMake("","String",E$53)),$B$43:$D$43),"getAverage")),"")</f>
        <v/>
      </c>
      <c r="F102" s="72" t="str">
        <f>IF(AND($D$46,$F$44&gt;=$B102),[1]!obget([1]!obcall("",[1]!obcall("",$C$39,"getInitialMargin",[1]!obMake("","double",$B102),LIBORMarketModel!$J$15,[1]!obMake("","String","EUR"),[1]!obcall("SensitivityMode",$B$7&amp;"$SensitivityMode","valueOf",[1]!obMake("","String",F$53)),$B$43:$D$43),"getAverage")),"")</f>
        <v/>
      </c>
      <c r="G102" s="74" t="str">
        <f>IF($D$48,[1]!obget([1]!obcall("",$C102,"getQuantile",[1]!obMake("","double",G$53))),"")</f>
        <v/>
      </c>
      <c r="H102" s="74" t="str">
        <f>IF($D$48,[1]!obget([1]!obcall("",$C102,"getQuantile",[1]!obMake("","double",H$53))),"")</f>
        <v/>
      </c>
      <c r="I102" s="74" t="str">
        <f>IF($D$48,[1]!obget([1]!obcall("",$C102,"get",[1]!obMake("","int",COLUMN()))),"")</f>
        <v/>
      </c>
      <c r="J102" s="61" t="str">
        <f>IF($D$48,[1]!obget([1]!obcall("",$C102,"get",[1]!obMake("","int",COLUMN()))),"")</f>
        <v/>
      </c>
      <c r="K102" s="61" t="str">
        <f>IF($D$48,[1]!obget([1]!obcall("",$C102,"get",[1]!obMake("","int",COLUMN()))),"")</f>
        <v/>
      </c>
      <c r="L102" s="61" t="str">
        <f>IF($D$48,[1]!obget([1]!obcall("",$C102,"get",[1]!obMake("","int",COLUMN()))),"")</f>
        <v/>
      </c>
      <c r="M102" s="61" t="str">
        <f>IF($D$48,[1]!obget([1]!obcall("",$C102,"get",[1]!obMake("","int",COLUMN()))),"")</f>
        <v/>
      </c>
      <c r="N102" s="61" t="str">
        <f>IF($D$48,[1]!obget([1]!obcall("",$C102,"get",[1]!obMake("","int",COLUMN()))),"")</f>
        <v/>
      </c>
      <c r="O102" s="61" t="str">
        <f>IF($D$48,[1]!obget([1]!obcall("",$C102,"get",[1]!obMake("","int",COLUMN()))),"")</f>
        <v/>
      </c>
      <c r="P102" s="61" t="str">
        <f>IF($D$48,[1]!obget([1]!obcall("",$C102,"get",[1]!obMake("","int",COLUMN()))),"")</f>
        <v/>
      </c>
      <c r="Q102" s="61" t="str">
        <f>IF($D$48,[1]!obget([1]!obcall("",$C102,"get",[1]!obMake("","int",COLUMN()))),"")</f>
        <v/>
      </c>
      <c r="R102" s="61" t="str">
        <f>IF($D$48,[1]!obget([1]!obcall("",$C102,"get",[1]!obMake("","int",COLUMN()))),"")</f>
        <v/>
      </c>
      <c r="S102" s="50"/>
      <c r="T102" s="50"/>
      <c r="U102" s="50"/>
      <c r="V102" s="50"/>
      <c r="W102" s="50"/>
      <c r="X102" s="50"/>
      <c r="AH102" s="36"/>
      <c r="AI102" s="36"/>
      <c r="IW102" s="50"/>
      <c r="IX102" s="50"/>
    </row>
    <row r="103" spans="1:258" ht="11.85" customHeight="1" x14ac:dyDescent="0.3">
      <c r="A103" s="50" t="str">
        <f t="shared" si="3"/>
        <v/>
      </c>
      <c r="B103" s="50" t="str">
        <f t="shared" si="4"/>
        <v/>
      </c>
      <c r="C103" s="50" t="str">
        <f>IF($D$48,[1]!obMake("RVBermudan"&amp;ROW(),obLibs&amp;"net.finmath.montecarlo.RandomVariable",[1]!obcall("",$C$39,"getInitialMargin",[1]!obMake("","double",$B103),LIBORMarketModel!$J$15,[1]!obMake("","String","EUR"),[1]!obcall("SensitivityMode",$B$7&amp;"$SensitivityMode","valueOf",[1]!obMake("","String",$D$53)),$B$43:$D$43)),"")</f>
        <v/>
      </c>
      <c r="D103" s="94" t="str">
        <f>IF($D$48,[1]!obget([1]!obcall("",$C103,"getAverage")),"")</f>
        <v/>
      </c>
      <c r="E103" s="72" t="str">
        <f>IF(AND($D$47,$F$44&gt;=$B103),[1]!obget([1]!obcall("",[1]!obcall("",$C$39,"getInitialMargin",[1]!obMake("","double",$B103),LIBORMarketModel!$J$15,[1]!obMake("","String","EUR"),[1]!obcall("SensitivityMode",$B$7&amp;"$SensitivityMode","valueOf",[1]!obMake("","String",E$53)),$B$43:$D$43),"getAverage")),"")</f>
        <v/>
      </c>
      <c r="F103" s="72" t="str">
        <f>IF(AND($D$46,$F$44&gt;=$B103),[1]!obget([1]!obcall("",[1]!obcall("",$C$39,"getInitialMargin",[1]!obMake("","double",$B103),LIBORMarketModel!$J$15,[1]!obMake("","String","EUR"),[1]!obcall("SensitivityMode",$B$7&amp;"$SensitivityMode","valueOf",[1]!obMake("","String",F$53)),$B$43:$D$43),"getAverage")),"")</f>
        <v/>
      </c>
      <c r="G103" s="74" t="str">
        <f>IF($D$48,[1]!obget([1]!obcall("",$C103,"getQuantile",[1]!obMake("","double",G$53))),"")</f>
        <v/>
      </c>
      <c r="H103" s="74" t="str">
        <f>IF($D$48,[1]!obget([1]!obcall("",$C103,"getQuantile",[1]!obMake("","double",H$53))),"")</f>
        <v/>
      </c>
      <c r="I103" s="74" t="str">
        <f>IF($D$48,[1]!obget([1]!obcall("",$C103,"get",[1]!obMake("","int",COLUMN()))),"")</f>
        <v/>
      </c>
      <c r="J103" s="61" t="str">
        <f>IF($D$48,[1]!obget([1]!obcall("",$C103,"get",[1]!obMake("","int",COLUMN()))),"")</f>
        <v/>
      </c>
      <c r="K103" s="61" t="str">
        <f>IF($D$48,[1]!obget([1]!obcall("",$C103,"get",[1]!obMake("","int",COLUMN()))),"")</f>
        <v/>
      </c>
      <c r="L103" s="61" t="str">
        <f>IF($D$48,[1]!obget([1]!obcall("",$C103,"get",[1]!obMake("","int",COLUMN()))),"")</f>
        <v/>
      </c>
      <c r="M103" s="61" t="str">
        <f>IF($D$48,[1]!obget([1]!obcall("",$C103,"get",[1]!obMake("","int",COLUMN()))),"")</f>
        <v/>
      </c>
      <c r="N103" s="61" t="str">
        <f>IF($D$48,[1]!obget([1]!obcall("",$C103,"get",[1]!obMake("","int",COLUMN()))),"")</f>
        <v/>
      </c>
      <c r="O103" s="61" t="str">
        <f>IF($D$48,[1]!obget([1]!obcall("",$C103,"get",[1]!obMake("","int",COLUMN()))),"")</f>
        <v/>
      </c>
      <c r="P103" s="61" t="str">
        <f>IF($D$48,[1]!obget([1]!obcall("",$C103,"get",[1]!obMake("","int",COLUMN()))),"")</f>
        <v/>
      </c>
      <c r="Q103" s="61" t="str">
        <f>IF($D$48,[1]!obget([1]!obcall("",$C103,"get",[1]!obMake("","int",COLUMN()))),"")</f>
        <v/>
      </c>
      <c r="R103" s="61" t="str">
        <f>IF($D$48,[1]!obget([1]!obcall("",$C103,"get",[1]!obMake("","int",COLUMN()))),"")</f>
        <v/>
      </c>
      <c r="S103" s="50"/>
      <c r="T103" s="50"/>
      <c r="U103" s="50"/>
      <c r="V103" s="50"/>
      <c r="W103" s="50"/>
      <c r="X103" s="50"/>
      <c r="AH103" s="36"/>
      <c r="AI103" s="36"/>
      <c r="IW103" s="50"/>
      <c r="IX103" s="50"/>
    </row>
    <row r="104" spans="1:258" ht="11.85" customHeight="1" x14ac:dyDescent="0.3">
      <c r="A104" s="50" t="str">
        <f t="shared" si="3"/>
        <v/>
      </c>
      <c r="B104" s="50" t="str">
        <f t="shared" si="4"/>
        <v/>
      </c>
      <c r="C104" s="50" t="str">
        <f>IF($D$48,[1]!obMake("RVBermudan"&amp;ROW(),obLibs&amp;"net.finmath.montecarlo.RandomVariable",[1]!obcall("",$C$39,"getInitialMargin",[1]!obMake("","double",$B104),LIBORMarketModel!$J$15,[1]!obMake("","String","EUR"),[1]!obcall("SensitivityMode",$B$7&amp;"$SensitivityMode","valueOf",[1]!obMake("","String",$D$53)),$B$43:$D$43)),"")</f>
        <v/>
      </c>
      <c r="D104" s="94" t="str">
        <f>IF($D$48,[1]!obget([1]!obcall("",$C104,"getAverage")),"")</f>
        <v/>
      </c>
      <c r="E104" s="72" t="str">
        <f>IF(AND($D$47,$F$44&gt;=$B104),[1]!obget([1]!obcall("",[1]!obcall("",$C$39,"getInitialMargin",[1]!obMake("","double",$B104),LIBORMarketModel!$J$15,[1]!obMake("","String","EUR"),[1]!obcall("SensitivityMode",$B$7&amp;"$SensitivityMode","valueOf",[1]!obMake("","String",E$53)),$B$43:$D$43),"getAverage")),"")</f>
        <v/>
      </c>
      <c r="F104" s="72" t="str">
        <f>IF(AND($D$46,$F$44&gt;=$B104),[1]!obget([1]!obcall("",[1]!obcall("",$C$39,"getInitialMargin",[1]!obMake("","double",$B104),LIBORMarketModel!$J$15,[1]!obMake("","String","EUR"),[1]!obcall("SensitivityMode",$B$7&amp;"$SensitivityMode","valueOf",[1]!obMake("","String",F$53)),$B$43:$D$43),"getAverage")),"")</f>
        <v/>
      </c>
      <c r="G104" s="74" t="str">
        <f>IF($D$48,[1]!obget([1]!obcall("",$C104,"getQuantile",[1]!obMake("","double",G$53))),"")</f>
        <v/>
      </c>
      <c r="H104" s="74" t="str">
        <f>IF($D$48,[1]!obget([1]!obcall("",$C104,"getQuantile",[1]!obMake("","double",H$53))),"")</f>
        <v/>
      </c>
      <c r="I104" s="74" t="str">
        <f>IF($D$48,[1]!obget([1]!obcall("",$C104,"get",[1]!obMake("","int",COLUMN()))),"")</f>
        <v/>
      </c>
      <c r="J104" s="61" t="str">
        <f>IF($D$48,[1]!obget([1]!obcall("",$C104,"get",[1]!obMake("","int",COLUMN()))),"")</f>
        <v/>
      </c>
      <c r="K104" s="61" t="str">
        <f>IF($D$48,[1]!obget([1]!obcall("",$C104,"get",[1]!obMake("","int",COLUMN()))),"")</f>
        <v/>
      </c>
      <c r="L104" s="61" t="str">
        <f>IF($D$48,[1]!obget([1]!obcall("",$C104,"get",[1]!obMake("","int",COLUMN()))),"")</f>
        <v/>
      </c>
      <c r="M104" s="61" t="str">
        <f>IF($D$48,[1]!obget([1]!obcall("",$C104,"get",[1]!obMake("","int",COLUMN()))),"")</f>
        <v/>
      </c>
      <c r="N104" s="61" t="str">
        <f>IF($D$48,[1]!obget([1]!obcall("",$C104,"get",[1]!obMake("","int",COLUMN()))),"")</f>
        <v/>
      </c>
      <c r="O104" s="61" t="str">
        <f>IF($D$48,[1]!obget([1]!obcall("",$C104,"get",[1]!obMake("","int",COLUMN()))),"")</f>
        <v/>
      </c>
      <c r="P104" s="61" t="str">
        <f>IF($D$48,[1]!obget([1]!obcall("",$C104,"get",[1]!obMake("","int",COLUMN()))),"")</f>
        <v/>
      </c>
      <c r="Q104" s="61" t="str">
        <f>IF($D$48,[1]!obget([1]!obcall("",$C104,"get",[1]!obMake("","int",COLUMN()))),"")</f>
        <v/>
      </c>
      <c r="R104" s="61" t="str">
        <f>IF($D$48,[1]!obget([1]!obcall("",$C104,"get",[1]!obMake("","int",COLUMN()))),"")</f>
        <v/>
      </c>
      <c r="S104" s="50"/>
      <c r="T104" s="50"/>
      <c r="U104" s="50"/>
      <c r="V104" s="50"/>
      <c r="W104" s="50"/>
      <c r="X104" s="50"/>
      <c r="AH104" s="36"/>
      <c r="AI104" s="36"/>
      <c r="IW104" s="50"/>
      <c r="IX104" s="50"/>
    </row>
    <row r="105" spans="1:258" ht="11.85" customHeight="1" x14ac:dyDescent="0.3">
      <c r="A105" s="50" t="str">
        <f t="shared" si="3"/>
        <v/>
      </c>
      <c r="B105" s="50" t="str">
        <f t="shared" si="4"/>
        <v/>
      </c>
      <c r="C105" s="50" t="str">
        <f>IF($D$48,[1]!obMake("RVBermudan"&amp;ROW(),obLibs&amp;"net.finmath.montecarlo.RandomVariable",[1]!obcall("",$C$39,"getInitialMargin",[1]!obMake("","double",$B105),LIBORMarketModel!$J$15,[1]!obMake("","String","EUR"),[1]!obcall("SensitivityMode",$B$7&amp;"$SensitivityMode","valueOf",[1]!obMake("","String",$D$53)),$B$43:$D$43)),"")</f>
        <v/>
      </c>
      <c r="D105" s="94" t="str">
        <f>IF($D$48,[1]!obget([1]!obcall("",$C105,"getAverage")),"")</f>
        <v/>
      </c>
      <c r="E105" s="72" t="str">
        <f>IF(AND($D$47,$F$44&gt;=$B105),[1]!obget([1]!obcall("",[1]!obcall("",$C$39,"getInitialMargin",[1]!obMake("","double",$B105),LIBORMarketModel!$J$15,[1]!obMake("","String","EUR"),[1]!obcall("SensitivityMode",$B$7&amp;"$SensitivityMode","valueOf",[1]!obMake("","String",E$53)),$B$43:$D$43),"getAverage")),"")</f>
        <v/>
      </c>
      <c r="F105" s="72" t="str">
        <f>IF(AND($D$46,$F$44&gt;=$B105),[1]!obget([1]!obcall("",[1]!obcall("",$C$39,"getInitialMargin",[1]!obMake("","double",$B105),LIBORMarketModel!$J$15,[1]!obMake("","String","EUR"),[1]!obcall("SensitivityMode",$B$7&amp;"$SensitivityMode","valueOf",[1]!obMake("","String",F$53)),$B$43:$D$43),"getAverage")),"")</f>
        <v/>
      </c>
      <c r="G105" s="74" t="str">
        <f>IF($D$48,[1]!obget([1]!obcall("",$C105,"getQuantile",[1]!obMake("","double",G$53))),"")</f>
        <v/>
      </c>
      <c r="H105" s="74" t="str">
        <f>IF($D$48,[1]!obget([1]!obcall("",$C105,"getQuantile",[1]!obMake("","double",H$53))),"")</f>
        <v/>
      </c>
      <c r="I105" s="74" t="str">
        <f>IF($D$48,[1]!obget([1]!obcall("",$C105,"get",[1]!obMake("","int",COLUMN()))),"")</f>
        <v/>
      </c>
      <c r="J105" s="61" t="str">
        <f>IF($D$48,[1]!obget([1]!obcall("",$C105,"get",[1]!obMake("","int",COLUMN()))),"")</f>
        <v/>
      </c>
      <c r="K105" s="61" t="str">
        <f>IF($D$48,[1]!obget([1]!obcall("",$C105,"get",[1]!obMake("","int",COLUMN()))),"")</f>
        <v/>
      </c>
      <c r="L105" s="61" t="str">
        <f>IF($D$48,[1]!obget([1]!obcall("",$C105,"get",[1]!obMake("","int",COLUMN()))),"")</f>
        <v/>
      </c>
      <c r="M105" s="61" t="str">
        <f>IF($D$48,[1]!obget([1]!obcall("",$C105,"get",[1]!obMake("","int",COLUMN()))),"")</f>
        <v/>
      </c>
      <c r="N105" s="61" t="str">
        <f>IF($D$48,[1]!obget([1]!obcall("",$C105,"get",[1]!obMake("","int",COLUMN()))),"")</f>
        <v/>
      </c>
      <c r="O105" s="61" t="str">
        <f>IF($D$48,[1]!obget([1]!obcall("",$C105,"get",[1]!obMake("","int",COLUMN()))),"")</f>
        <v/>
      </c>
      <c r="P105" s="61" t="str">
        <f>IF($D$48,[1]!obget([1]!obcall("",$C105,"get",[1]!obMake("","int",COLUMN()))),"")</f>
        <v/>
      </c>
      <c r="Q105" s="61" t="str">
        <f>IF($D$48,[1]!obget([1]!obcall("",$C105,"get",[1]!obMake("","int",COLUMN()))),"")</f>
        <v/>
      </c>
      <c r="R105" s="61" t="str">
        <f>IF($D$48,[1]!obget([1]!obcall("",$C105,"get",[1]!obMake("","int",COLUMN()))),"")</f>
        <v/>
      </c>
      <c r="S105" s="50"/>
      <c r="T105" s="50"/>
      <c r="U105" s="50"/>
      <c r="V105" s="50"/>
      <c r="W105" s="50"/>
      <c r="X105" s="50"/>
      <c r="AH105" s="36"/>
      <c r="AI105" s="36"/>
      <c r="IW105" s="50"/>
      <c r="IX105" s="50"/>
    </row>
    <row r="106" spans="1:258" ht="11.85" customHeight="1" x14ac:dyDescent="0.3">
      <c r="A106" s="50" t="str">
        <f t="shared" si="3"/>
        <v/>
      </c>
      <c r="B106" s="50" t="str">
        <f t="shared" si="4"/>
        <v/>
      </c>
      <c r="C106" s="50" t="str">
        <f>IF($D$48,[1]!obMake("RVBermudan"&amp;ROW(),obLibs&amp;"net.finmath.montecarlo.RandomVariable",[1]!obcall("",$C$39,"getInitialMargin",[1]!obMake("","double",$B106),LIBORMarketModel!$J$15,[1]!obMake("","String","EUR"),[1]!obcall("SensitivityMode",$B$7&amp;"$SensitivityMode","valueOf",[1]!obMake("","String",$D$53)),$B$43:$D$43)),"")</f>
        <v/>
      </c>
      <c r="D106" s="94" t="str">
        <f>IF($D$48,[1]!obget([1]!obcall("",$C106,"getAverage")),"")</f>
        <v/>
      </c>
      <c r="E106" s="72" t="str">
        <f>IF(AND($D$47,$F$44&gt;=$B106),[1]!obget([1]!obcall("",[1]!obcall("",$C$39,"getInitialMargin",[1]!obMake("","double",$B106),LIBORMarketModel!$J$15,[1]!obMake("","String","EUR"),[1]!obcall("SensitivityMode",$B$7&amp;"$SensitivityMode","valueOf",[1]!obMake("","String",E$53)),$B$43:$D$43),"getAverage")),"")</f>
        <v/>
      </c>
      <c r="F106" s="72" t="str">
        <f>IF(AND($D$46,$F$44&gt;=$B106),[1]!obget([1]!obcall("",[1]!obcall("",$C$39,"getInitialMargin",[1]!obMake("","double",$B106),LIBORMarketModel!$J$15,[1]!obMake("","String","EUR"),[1]!obcall("SensitivityMode",$B$7&amp;"$SensitivityMode","valueOf",[1]!obMake("","String",F$53)),$B$43:$D$43),"getAverage")),"")</f>
        <v/>
      </c>
      <c r="G106" s="74" t="str">
        <f>IF($D$48,[1]!obget([1]!obcall("",$C106,"getQuantile",[1]!obMake("","double",G$53))),"")</f>
        <v/>
      </c>
      <c r="H106" s="74" t="str">
        <f>IF($D$48,[1]!obget([1]!obcall("",$C106,"getQuantile",[1]!obMake("","double",H$53))),"")</f>
        <v/>
      </c>
      <c r="I106" s="74" t="str">
        <f>IF($D$48,[1]!obget([1]!obcall("",$C106,"get",[1]!obMake("","int",COLUMN()))),"")</f>
        <v/>
      </c>
      <c r="J106" s="61" t="str">
        <f>IF($D$48,[1]!obget([1]!obcall("",$C106,"get",[1]!obMake("","int",COLUMN()))),"")</f>
        <v/>
      </c>
      <c r="K106" s="61" t="str">
        <f>IF($D$48,[1]!obget([1]!obcall("",$C106,"get",[1]!obMake("","int",COLUMN()))),"")</f>
        <v/>
      </c>
      <c r="L106" s="61" t="str">
        <f>IF($D$48,[1]!obget([1]!obcall("",$C106,"get",[1]!obMake("","int",COLUMN()))),"")</f>
        <v/>
      </c>
      <c r="M106" s="61" t="str">
        <f>IF($D$48,[1]!obget([1]!obcall("",$C106,"get",[1]!obMake("","int",COLUMN()))),"")</f>
        <v/>
      </c>
      <c r="N106" s="61" t="str">
        <f>IF($D$48,[1]!obget([1]!obcall("",$C106,"get",[1]!obMake("","int",COLUMN()))),"")</f>
        <v/>
      </c>
      <c r="O106" s="61" t="str">
        <f>IF($D$48,[1]!obget([1]!obcall("",$C106,"get",[1]!obMake("","int",COLUMN()))),"")</f>
        <v/>
      </c>
      <c r="P106" s="61" t="str">
        <f>IF($D$48,[1]!obget([1]!obcall("",$C106,"get",[1]!obMake("","int",COLUMN()))),"")</f>
        <v/>
      </c>
      <c r="Q106" s="61" t="str">
        <f>IF($D$48,[1]!obget([1]!obcall("",$C106,"get",[1]!obMake("","int",COLUMN()))),"")</f>
        <v/>
      </c>
      <c r="R106" s="61" t="str">
        <f>IF($D$48,[1]!obget([1]!obcall("",$C106,"get",[1]!obMake("","int",COLUMN()))),"")</f>
        <v/>
      </c>
      <c r="S106" s="50"/>
      <c r="T106" s="50"/>
      <c r="U106" s="50"/>
      <c r="V106" s="50"/>
      <c r="W106" s="50"/>
      <c r="X106" s="50"/>
      <c r="AH106" s="36"/>
      <c r="AI106" s="36"/>
      <c r="IW106" s="50"/>
      <c r="IX106" s="50"/>
    </row>
    <row r="107" spans="1:258" ht="11.85" customHeight="1" x14ac:dyDescent="0.3">
      <c r="A107" s="50" t="str">
        <f t="shared" si="3"/>
        <v/>
      </c>
      <c r="B107" s="50" t="str">
        <f t="shared" si="4"/>
        <v/>
      </c>
      <c r="C107" s="50" t="str">
        <f>IF($D$48,[1]!obMake("RVBermudan"&amp;ROW(),obLibs&amp;"net.finmath.montecarlo.RandomVariable",[1]!obcall("",$C$39,"getInitialMargin",[1]!obMake("","double",$B107),LIBORMarketModel!$J$15,[1]!obMake("","String","EUR"),[1]!obcall("SensitivityMode",$B$7&amp;"$SensitivityMode","valueOf",[1]!obMake("","String",$D$53)),$B$43:$D$43)),"")</f>
        <v/>
      </c>
      <c r="D107" s="94" t="str">
        <f>IF($D$48,[1]!obget([1]!obcall("",$C107,"getAverage")),"")</f>
        <v/>
      </c>
      <c r="E107" s="72" t="str">
        <f>IF(AND($D$47,$F$44&gt;=$B107),[1]!obget([1]!obcall("",[1]!obcall("",$C$39,"getInitialMargin",[1]!obMake("","double",$B107),LIBORMarketModel!$J$15,[1]!obMake("","String","EUR"),[1]!obcall("SensitivityMode",$B$7&amp;"$SensitivityMode","valueOf",[1]!obMake("","String",E$53)),$B$43:$D$43),"getAverage")),"")</f>
        <v/>
      </c>
      <c r="F107" s="72" t="str">
        <f>IF(AND($D$46,$F$44&gt;=$B107),[1]!obget([1]!obcall("",[1]!obcall("",$C$39,"getInitialMargin",[1]!obMake("","double",$B107),LIBORMarketModel!$J$15,[1]!obMake("","String","EUR"),[1]!obcall("SensitivityMode",$B$7&amp;"$SensitivityMode","valueOf",[1]!obMake("","String",F$53)),$B$43:$D$43),"getAverage")),"")</f>
        <v/>
      </c>
      <c r="G107" s="74" t="str">
        <f>IF($D$48,[1]!obget([1]!obcall("",$C107,"getQuantile",[1]!obMake("","double",G$53))),"")</f>
        <v/>
      </c>
      <c r="H107" s="74" t="str">
        <f>IF($D$48,[1]!obget([1]!obcall("",$C107,"getQuantile",[1]!obMake("","double",H$53))),"")</f>
        <v/>
      </c>
      <c r="I107" s="74" t="str">
        <f>IF($D$48,[1]!obget([1]!obcall("",$C107,"get",[1]!obMake("","int",COLUMN()))),"")</f>
        <v/>
      </c>
      <c r="J107" s="61" t="str">
        <f>IF($D$48,[1]!obget([1]!obcall("",$C107,"get",[1]!obMake("","int",COLUMN()))),"")</f>
        <v/>
      </c>
      <c r="K107" s="61" t="str">
        <f>IF($D$48,[1]!obget([1]!obcall("",$C107,"get",[1]!obMake("","int",COLUMN()))),"")</f>
        <v/>
      </c>
      <c r="L107" s="61" t="str">
        <f>IF($D$48,[1]!obget([1]!obcall("",$C107,"get",[1]!obMake("","int",COLUMN()))),"")</f>
        <v/>
      </c>
      <c r="M107" s="61" t="str">
        <f>IF($D$48,[1]!obget([1]!obcall("",$C107,"get",[1]!obMake("","int",COLUMN()))),"")</f>
        <v/>
      </c>
      <c r="N107" s="61" t="str">
        <f>IF($D$48,[1]!obget([1]!obcall("",$C107,"get",[1]!obMake("","int",COLUMN()))),"")</f>
        <v/>
      </c>
      <c r="O107" s="61" t="str">
        <f>IF($D$48,[1]!obget([1]!obcall("",$C107,"get",[1]!obMake("","int",COLUMN()))),"")</f>
        <v/>
      </c>
      <c r="P107" s="61" t="str">
        <f>IF($D$48,[1]!obget([1]!obcall("",$C107,"get",[1]!obMake("","int",COLUMN()))),"")</f>
        <v/>
      </c>
      <c r="Q107" s="61" t="str">
        <f>IF($D$48,[1]!obget([1]!obcall("",$C107,"get",[1]!obMake("","int",COLUMN()))),"")</f>
        <v/>
      </c>
      <c r="R107" s="61" t="str">
        <f>IF($D$48,[1]!obget([1]!obcall("",$C107,"get",[1]!obMake("","int",COLUMN()))),"")</f>
        <v/>
      </c>
      <c r="S107" s="50"/>
      <c r="T107" s="50"/>
      <c r="U107" s="50"/>
      <c r="V107" s="50"/>
      <c r="W107" s="50"/>
      <c r="X107" s="50"/>
      <c r="AH107" s="36"/>
      <c r="AI107" s="36"/>
      <c r="IW107" s="50"/>
      <c r="IX107" s="50"/>
    </row>
    <row r="108" spans="1:258" ht="11.85" customHeight="1" x14ac:dyDescent="0.3">
      <c r="A108" s="50" t="str">
        <f t="shared" si="3"/>
        <v/>
      </c>
      <c r="B108" s="50" t="str">
        <f t="shared" si="4"/>
        <v/>
      </c>
      <c r="C108" s="50" t="str">
        <f>IF($D$48,[1]!obMake("RVBermudan"&amp;ROW(),obLibs&amp;"net.finmath.montecarlo.RandomVariable",[1]!obcall("",$C$39,"getInitialMargin",[1]!obMake("","double",$B108),LIBORMarketModel!$J$15,[1]!obMake("","String","EUR"),[1]!obcall("SensitivityMode",$B$7&amp;"$SensitivityMode","valueOf",[1]!obMake("","String",$D$53)),$B$43:$D$43)),"")</f>
        <v/>
      </c>
      <c r="D108" s="94" t="str">
        <f>IF($D$48,[1]!obget([1]!obcall("",$C108,"getAverage")),"")</f>
        <v/>
      </c>
      <c r="E108" s="72" t="str">
        <f>IF(AND($D$47,$F$44&gt;=$B108),[1]!obget([1]!obcall("",[1]!obcall("",$C$39,"getInitialMargin",[1]!obMake("","double",$B108),LIBORMarketModel!$J$15,[1]!obMake("","String","EUR"),[1]!obcall("SensitivityMode",$B$7&amp;"$SensitivityMode","valueOf",[1]!obMake("","String",E$53)),$B$43:$D$43),"getAverage")),"")</f>
        <v/>
      </c>
      <c r="F108" s="72" t="str">
        <f>IF(AND($D$46,$F$44&gt;=$B108),[1]!obget([1]!obcall("",[1]!obcall("",$C$39,"getInitialMargin",[1]!obMake("","double",$B108),LIBORMarketModel!$J$15,[1]!obMake("","String","EUR"),[1]!obcall("SensitivityMode",$B$7&amp;"$SensitivityMode","valueOf",[1]!obMake("","String",F$53)),$B$43:$D$43),"getAverage")),"")</f>
        <v/>
      </c>
      <c r="G108" s="74" t="str">
        <f>IF($D$48,[1]!obget([1]!obcall("",$C108,"getQuantile",[1]!obMake("","double",G$53))),"")</f>
        <v/>
      </c>
      <c r="H108" s="74" t="str">
        <f>IF($D$48,[1]!obget([1]!obcall("",$C108,"getQuantile",[1]!obMake("","double",H$53))),"")</f>
        <v/>
      </c>
      <c r="I108" s="74" t="str">
        <f>IF($D$48,[1]!obget([1]!obcall("",$C108,"get",[1]!obMake("","int",COLUMN()))),"")</f>
        <v/>
      </c>
      <c r="J108" s="61" t="str">
        <f>IF($D$48,[1]!obget([1]!obcall("",$C108,"get",[1]!obMake("","int",COLUMN()))),"")</f>
        <v/>
      </c>
      <c r="K108" s="61" t="str">
        <f>IF($D$48,[1]!obget([1]!obcall("",$C108,"get",[1]!obMake("","int",COLUMN()))),"")</f>
        <v/>
      </c>
      <c r="L108" s="61" t="str">
        <f>IF($D$48,[1]!obget([1]!obcall("",$C108,"get",[1]!obMake("","int",COLUMN()))),"")</f>
        <v/>
      </c>
      <c r="M108" s="61" t="str">
        <f>IF($D$48,[1]!obget([1]!obcall("",$C108,"get",[1]!obMake("","int",COLUMN()))),"")</f>
        <v/>
      </c>
      <c r="N108" s="61" t="str">
        <f>IF($D$48,[1]!obget([1]!obcall("",$C108,"get",[1]!obMake("","int",COLUMN()))),"")</f>
        <v/>
      </c>
      <c r="O108" s="61" t="str">
        <f>IF($D$48,[1]!obget([1]!obcall("",$C108,"get",[1]!obMake("","int",COLUMN()))),"")</f>
        <v/>
      </c>
      <c r="P108" s="61" t="str">
        <f>IF($D$48,[1]!obget([1]!obcall("",$C108,"get",[1]!obMake("","int",COLUMN()))),"")</f>
        <v/>
      </c>
      <c r="Q108" s="61" t="str">
        <f>IF($D$48,[1]!obget([1]!obcall("",$C108,"get",[1]!obMake("","int",COLUMN()))),"")</f>
        <v/>
      </c>
      <c r="R108" s="61" t="str">
        <f>IF($D$48,[1]!obget([1]!obcall("",$C108,"get",[1]!obMake("","int",COLUMN()))),"")</f>
        <v/>
      </c>
      <c r="S108" s="50"/>
      <c r="T108" s="50"/>
      <c r="U108" s="50"/>
      <c r="V108" s="50"/>
      <c r="W108" s="50"/>
      <c r="X108" s="50"/>
      <c r="AH108" s="36"/>
      <c r="AI108" s="36"/>
      <c r="IW108" s="50"/>
      <c r="IX108" s="50"/>
    </row>
    <row r="109" spans="1:258" ht="11.85" customHeight="1" x14ac:dyDescent="0.3">
      <c r="A109" s="50" t="str">
        <f t="shared" si="3"/>
        <v/>
      </c>
      <c r="B109" s="50" t="str">
        <f t="shared" si="4"/>
        <v/>
      </c>
      <c r="C109" s="50" t="str">
        <f>IF($D$48,[1]!obMake("RVBermudan"&amp;ROW(),obLibs&amp;"net.finmath.montecarlo.RandomVariable",[1]!obcall("",$C$39,"getInitialMargin",[1]!obMake("","double",$B109),LIBORMarketModel!$J$15,[1]!obMake("","String","EUR"),[1]!obcall("SensitivityMode",$B$7&amp;"$SensitivityMode","valueOf",[1]!obMake("","String",$D$53)),$B$43:$D$43)),"")</f>
        <v/>
      </c>
      <c r="D109" s="94" t="str">
        <f>IF($D$48,[1]!obget([1]!obcall("",$C109,"getAverage")),"")</f>
        <v/>
      </c>
      <c r="E109" s="72" t="str">
        <f>IF(AND($D$47,$F$44&gt;=$B109),[1]!obget([1]!obcall("",[1]!obcall("",$C$39,"getInitialMargin",[1]!obMake("","double",$B109),LIBORMarketModel!$J$15,[1]!obMake("","String","EUR"),[1]!obcall("SensitivityMode",$B$7&amp;"$SensitivityMode","valueOf",[1]!obMake("","String",E$53)),$B$43:$D$43),"getAverage")),"")</f>
        <v/>
      </c>
      <c r="F109" s="72" t="str">
        <f>IF(AND($D$46,$F$44&gt;=$B109),[1]!obget([1]!obcall("",[1]!obcall("",$C$39,"getInitialMargin",[1]!obMake("","double",$B109),LIBORMarketModel!$J$15,[1]!obMake("","String","EUR"),[1]!obcall("SensitivityMode",$B$7&amp;"$SensitivityMode","valueOf",[1]!obMake("","String",F$53)),$B$43:$D$43),"getAverage")),"")</f>
        <v/>
      </c>
      <c r="G109" s="74" t="str">
        <f>IF($D$48,[1]!obget([1]!obcall("",$C109,"getQuantile",[1]!obMake("","double",G$53))),"")</f>
        <v/>
      </c>
      <c r="H109" s="74" t="str">
        <f>IF($D$48,[1]!obget([1]!obcall("",$C109,"getQuantile",[1]!obMake("","double",H$53))),"")</f>
        <v/>
      </c>
      <c r="I109" s="74" t="str">
        <f>IF($D$48,[1]!obget([1]!obcall("",$C109,"get",[1]!obMake("","int",COLUMN()))),"")</f>
        <v/>
      </c>
      <c r="J109" s="61" t="str">
        <f>IF($D$48,[1]!obget([1]!obcall("",$C109,"get",[1]!obMake("","int",COLUMN()))),"")</f>
        <v/>
      </c>
      <c r="K109" s="61" t="str">
        <f>IF($D$48,[1]!obget([1]!obcall("",$C109,"get",[1]!obMake("","int",COLUMN()))),"")</f>
        <v/>
      </c>
      <c r="L109" s="61" t="str">
        <f>IF($D$48,[1]!obget([1]!obcall("",$C109,"get",[1]!obMake("","int",COLUMN()))),"")</f>
        <v/>
      </c>
      <c r="M109" s="61" t="str">
        <f>IF($D$48,[1]!obget([1]!obcall("",$C109,"get",[1]!obMake("","int",COLUMN()))),"")</f>
        <v/>
      </c>
      <c r="N109" s="61" t="str">
        <f>IF($D$48,[1]!obget([1]!obcall("",$C109,"get",[1]!obMake("","int",COLUMN()))),"")</f>
        <v/>
      </c>
      <c r="O109" s="61" t="str">
        <f>IF($D$48,[1]!obget([1]!obcall("",$C109,"get",[1]!obMake("","int",COLUMN()))),"")</f>
        <v/>
      </c>
      <c r="P109" s="61" t="str">
        <f>IF($D$48,[1]!obget([1]!obcall("",$C109,"get",[1]!obMake("","int",COLUMN()))),"")</f>
        <v/>
      </c>
      <c r="Q109" s="61" t="str">
        <f>IF($D$48,[1]!obget([1]!obcall("",$C109,"get",[1]!obMake("","int",COLUMN()))),"")</f>
        <v/>
      </c>
      <c r="R109" s="61" t="str">
        <f>IF($D$48,[1]!obget([1]!obcall("",$C109,"get",[1]!obMake("","int",COLUMN()))),"")</f>
        <v/>
      </c>
      <c r="S109" s="50"/>
      <c r="T109" s="50"/>
      <c r="U109" s="50"/>
      <c r="V109" s="50"/>
      <c r="W109" s="50"/>
      <c r="X109" s="50"/>
      <c r="AH109" s="36"/>
      <c r="AI109" s="36"/>
      <c r="IW109" s="50"/>
      <c r="IX109" s="50"/>
    </row>
    <row r="110" spans="1:258" ht="11.85" customHeight="1" x14ac:dyDescent="0.3">
      <c r="A110" s="50" t="str">
        <f t="shared" si="3"/>
        <v/>
      </c>
      <c r="B110" s="50" t="str">
        <f t="shared" si="4"/>
        <v/>
      </c>
      <c r="C110" s="50" t="str">
        <f>IF($D$48,[1]!obMake("RVBermudan"&amp;ROW(),obLibs&amp;"net.finmath.montecarlo.RandomVariable",[1]!obcall("",$C$39,"getInitialMargin",[1]!obMake("","double",$B110),LIBORMarketModel!$J$15,[1]!obMake("","String","EUR"),[1]!obcall("SensitivityMode",$B$7&amp;"$SensitivityMode","valueOf",[1]!obMake("","String",$D$53)),$B$43:$D$43)),"")</f>
        <v/>
      </c>
      <c r="D110" s="94" t="str">
        <f>IF($D$48,[1]!obget([1]!obcall("",$C110,"getAverage")),"")</f>
        <v/>
      </c>
      <c r="E110" s="72" t="str">
        <f>IF(AND($D$47,$F$44&gt;=$B110),[1]!obget([1]!obcall("",[1]!obcall("",$C$39,"getInitialMargin",[1]!obMake("","double",$B110),LIBORMarketModel!$J$15,[1]!obMake("","String","EUR"),[1]!obcall("SensitivityMode",$B$7&amp;"$SensitivityMode","valueOf",[1]!obMake("","String",E$53)),$B$43:$D$43),"getAverage")),"")</f>
        <v/>
      </c>
      <c r="F110" s="72" t="str">
        <f>IF(AND($D$46,$F$44&gt;=$B110),[1]!obget([1]!obcall("",[1]!obcall("",$C$39,"getInitialMargin",[1]!obMake("","double",$B110),LIBORMarketModel!$J$15,[1]!obMake("","String","EUR"),[1]!obcall("SensitivityMode",$B$7&amp;"$SensitivityMode","valueOf",[1]!obMake("","String",F$53)),$B$43:$D$43),"getAverage")),"")</f>
        <v/>
      </c>
      <c r="G110" s="74" t="str">
        <f>IF($D$48,[1]!obget([1]!obcall("",$C110,"getQuantile",[1]!obMake("","double",G$53))),"")</f>
        <v/>
      </c>
      <c r="H110" s="74" t="str">
        <f>IF($D$48,[1]!obget([1]!obcall("",$C110,"getQuantile",[1]!obMake("","double",H$53))),"")</f>
        <v/>
      </c>
      <c r="I110" s="74" t="str">
        <f>IF($D$48,[1]!obget([1]!obcall("",$C110,"get",[1]!obMake("","int",COLUMN()))),"")</f>
        <v/>
      </c>
      <c r="J110" s="61" t="str">
        <f>IF($D$48,[1]!obget([1]!obcall("",$C110,"get",[1]!obMake("","int",COLUMN()))),"")</f>
        <v/>
      </c>
      <c r="K110" s="61" t="str">
        <f>IF($D$48,[1]!obget([1]!obcall("",$C110,"get",[1]!obMake("","int",COLUMN()))),"")</f>
        <v/>
      </c>
      <c r="L110" s="61" t="str">
        <f>IF($D$48,[1]!obget([1]!obcall("",$C110,"get",[1]!obMake("","int",COLUMN()))),"")</f>
        <v/>
      </c>
      <c r="M110" s="61" t="str">
        <f>IF($D$48,[1]!obget([1]!obcall("",$C110,"get",[1]!obMake("","int",COLUMN()))),"")</f>
        <v/>
      </c>
      <c r="N110" s="61" t="str">
        <f>IF($D$48,[1]!obget([1]!obcall("",$C110,"get",[1]!obMake("","int",COLUMN()))),"")</f>
        <v/>
      </c>
      <c r="O110" s="61" t="str">
        <f>IF($D$48,[1]!obget([1]!obcall("",$C110,"get",[1]!obMake("","int",COLUMN()))),"")</f>
        <v/>
      </c>
      <c r="P110" s="61" t="str">
        <f>IF($D$48,[1]!obget([1]!obcall("",$C110,"get",[1]!obMake("","int",COLUMN()))),"")</f>
        <v/>
      </c>
      <c r="Q110" s="61" t="str">
        <f>IF($D$48,[1]!obget([1]!obcall("",$C110,"get",[1]!obMake("","int",COLUMN()))),"")</f>
        <v/>
      </c>
      <c r="R110" s="61" t="str">
        <f>IF($D$48,[1]!obget([1]!obcall("",$C110,"get",[1]!obMake("","int",COLUMN()))),"")</f>
        <v/>
      </c>
      <c r="S110" s="50"/>
      <c r="T110" s="50"/>
      <c r="U110" s="50"/>
      <c r="V110" s="50"/>
      <c r="W110" s="50"/>
      <c r="X110" s="50"/>
      <c r="AH110" s="36"/>
      <c r="AI110" s="36"/>
      <c r="IW110" s="50"/>
      <c r="IX110" s="50"/>
    </row>
    <row r="111" spans="1:258" ht="11.85" customHeight="1" x14ac:dyDescent="0.3">
      <c r="A111" s="50" t="str">
        <f t="shared" si="3"/>
        <v/>
      </c>
      <c r="B111" s="50" t="str">
        <f t="shared" si="4"/>
        <v/>
      </c>
      <c r="C111" s="50" t="str">
        <f>IF($D$48,[1]!obMake("RVBermudan"&amp;ROW(),obLibs&amp;"net.finmath.montecarlo.RandomVariable",[1]!obcall("",$C$39,"getInitialMargin",[1]!obMake("","double",$B111),LIBORMarketModel!$J$15,[1]!obMake("","String","EUR"),[1]!obcall("SensitivityMode",$B$7&amp;"$SensitivityMode","valueOf",[1]!obMake("","String",$D$53)),$B$43:$D$43)),"")</f>
        <v/>
      </c>
      <c r="D111" s="94" t="str">
        <f>IF($D$48,[1]!obget([1]!obcall("",$C111,"getAverage")),"")</f>
        <v/>
      </c>
      <c r="E111" s="72" t="str">
        <f>IF(AND($D$47,$F$44&gt;=$B111),[1]!obget([1]!obcall("",[1]!obcall("",$C$39,"getInitialMargin",[1]!obMake("","double",$B111),LIBORMarketModel!$J$15,[1]!obMake("","String","EUR"),[1]!obcall("SensitivityMode",$B$7&amp;"$SensitivityMode","valueOf",[1]!obMake("","String",E$53)),$B$43:$D$43),"getAverage")),"")</f>
        <v/>
      </c>
      <c r="F111" s="72" t="str">
        <f>IF(AND($D$46,$F$44&gt;=$B111),[1]!obget([1]!obcall("",[1]!obcall("",$C$39,"getInitialMargin",[1]!obMake("","double",$B111),LIBORMarketModel!$J$15,[1]!obMake("","String","EUR"),[1]!obcall("SensitivityMode",$B$7&amp;"$SensitivityMode","valueOf",[1]!obMake("","String",F$53)),$B$43:$D$43),"getAverage")),"")</f>
        <v/>
      </c>
      <c r="G111" s="74" t="str">
        <f>IF($D$48,[1]!obget([1]!obcall("",$C111,"getQuantile",[1]!obMake("","double",G$53))),"")</f>
        <v/>
      </c>
      <c r="H111" s="74" t="str">
        <f>IF($D$48,[1]!obget([1]!obcall("",$C111,"getQuantile",[1]!obMake("","double",H$53))),"")</f>
        <v/>
      </c>
      <c r="I111" s="74" t="str">
        <f>IF($D$48,[1]!obget([1]!obcall("",$C111,"get",[1]!obMake("","int",COLUMN()))),"")</f>
        <v/>
      </c>
      <c r="J111" s="61" t="str">
        <f>IF($D$48,[1]!obget([1]!obcall("",$C111,"get",[1]!obMake("","int",COLUMN()))),"")</f>
        <v/>
      </c>
      <c r="K111" s="61" t="str">
        <f>IF($D$48,[1]!obget([1]!obcall("",$C111,"get",[1]!obMake("","int",COLUMN()))),"")</f>
        <v/>
      </c>
      <c r="L111" s="61" t="str">
        <f>IF($D$48,[1]!obget([1]!obcall("",$C111,"get",[1]!obMake("","int",COLUMN()))),"")</f>
        <v/>
      </c>
      <c r="M111" s="61" t="str">
        <f>IF($D$48,[1]!obget([1]!obcall("",$C111,"get",[1]!obMake("","int",COLUMN()))),"")</f>
        <v/>
      </c>
      <c r="N111" s="61" t="str">
        <f>IF($D$48,[1]!obget([1]!obcall("",$C111,"get",[1]!obMake("","int",COLUMN()))),"")</f>
        <v/>
      </c>
      <c r="O111" s="61" t="str">
        <f>IF($D$48,[1]!obget([1]!obcall("",$C111,"get",[1]!obMake("","int",COLUMN()))),"")</f>
        <v/>
      </c>
      <c r="P111" s="61" t="str">
        <f>IF($D$48,[1]!obget([1]!obcall("",$C111,"get",[1]!obMake("","int",COLUMN()))),"")</f>
        <v/>
      </c>
      <c r="Q111" s="61" t="str">
        <f>IF($D$48,[1]!obget([1]!obcall("",$C111,"get",[1]!obMake("","int",COLUMN()))),"")</f>
        <v/>
      </c>
      <c r="R111" s="61" t="str">
        <f>IF($D$48,[1]!obget([1]!obcall("",$C111,"get",[1]!obMake("","int",COLUMN()))),"")</f>
        <v/>
      </c>
      <c r="S111" s="50"/>
      <c r="T111" s="50"/>
      <c r="U111" s="50"/>
      <c r="V111" s="50"/>
      <c r="W111" s="50"/>
      <c r="X111" s="50"/>
      <c r="AH111" s="36"/>
      <c r="AI111" s="36"/>
      <c r="IW111" s="50"/>
      <c r="IX111" s="50"/>
    </row>
    <row r="112" spans="1:258" ht="11.85" customHeight="1" x14ac:dyDescent="0.3">
      <c r="A112" s="50" t="str">
        <f t="shared" si="3"/>
        <v/>
      </c>
      <c r="B112" s="50" t="str">
        <f t="shared" si="4"/>
        <v/>
      </c>
      <c r="C112" s="50" t="str">
        <f>IF($D$48,[1]!obMake("RVBermudan"&amp;ROW(),obLibs&amp;"net.finmath.montecarlo.RandomVariable",[1]!obcall("",$C$39,"getInitialMargin",[1]!obMake("","double",$B112),LIBORMarketModel!$J$15,[1]!obMake("","String","EUR"),[1]!obcall("SensitivityMode",$B$7&amp;"$SensitivityMode","valueOf",[1]!obMake("","String",$D$53)),$B$43:$D$43)),"")</f>
        <v/>
      </c>
      <c r="D112" s="94" t="str">
        <f>IF($D$48,[1]!obget([1]!obcall("",$C112,"getAverage")),"")</f>
        <v/>
      </c>
      <c r="E112" s="72" t="str">
        <f>IF(AND($D$47,$F$44&gt;=$B112),[1]!obget([1]!obcall("",[1]!obcall("",$C$39,"getInitialMargin",[1]!obMake("","double",$B112),LIBORMarketModel!$J$15,[1]!obMake("","String","EUR"),[1]!obcall("SensitivityMode",$B$7&amp;"$SensitivityMode","valueOf",[1]!obMake("","String",E$53)),$B$43:$D$43),"getAverage")),"")</f>
        <v/>
      </c>
      <c r="F112" s="72" t="str">
        <f>IF(AND($D$46,$F$44&gt;=$B112),[1]!obget([1]!obcall("",[1]!obcall("",$C$39,"getInitialMargin",[1]!obMake("","double",$B112),LIBORMarketModel!$J$15,[1]!obMake("","String","EUR"),[1]!obcall("SensitivityMode",$B$7&amp;"$SensitivityMode","valueOf",[1]!obMake("","String",F$53)),$B$43:$D$43),"getAverage")),"")</f>
        <v/>
      </c>
      <c r="G112" s="74" t="str">
        <f>IF($D$48,[1]!obget([1]!obcall("",$C112,"getQuantile",[1]!obMake("","double",G$53))),"")</f>
        <v/>
      </c>
      <c r="H112" s="74" t="str">
        <f>IF($D$48,[1]!obget([1]!obcall("",$C112,"getQuantile",[1]!obMake("","double",H$53))),"")</f>
        <v/>
      </c>
      <c r="I112" s="74" t="str">
        <f>IF($D$48,[1]!obget([1]!obcall("",$C112,"get",[1]!obMake("","int",COLUMN()))),"")</f>
        <v/>
      </c>
      <c r="J112" s="61" t="str">
        <f>IF($D$48,[1]!obget([1]!obcall("",$C112,"get",[1]!obMake("","int",COLUMN()))),"")</f>
        <v/>
      </c>
      <c r="K112" s="61" t="str">
        <f>IF($D$48,[1]!obget([1]!obcall("",$C112,"get",[1]!obMake("","int",COLUMN()))),"")</f>
        <v/>
      </c>
      <c r="L112" s="61" t="str">
        <f>IF($D$48,[1]!obget([1]!obcall("",$C112,"get",[1]!obMake("","int",COLUMN()))),"")</f>
        <v/>
      </c>
      <c r="M112" s="61" t="str">
        <f>IF($D$48,[1]!obget([1]!obcall("",$C112,"get",[1]!obMake("","int",COLUMN()))),"")</f>
        <v/>
      </c>
      <c r="N112" s="61" t="str">
        <f>IF($D$48,[1]!obget([1]!obcall("",$C112,"get",[1]!obMake("","int",COLUMN()))),"")</f>
        <v/>
      </c>
      <c r="O112" s="61" t="str">
        <f>IF($D$48,[1]!obget([1]!obcall("",$C112,"get",[1]!obMake("","int",COLUMN()))),"")</f>
        <v/>
      </c>
      <c r="P112" s="61" t="str">
        <f>IF($D$48,[1]!obget([1]!obcall("",$C112,"get",[1]!obMake("","int",COLUMN()))),"")</f>
        <v/>
      </c>
      <c r="Q112" s="61" t="str">
        <f>IF($D$48,[1]!obget([1]!obcall("",$C112,"get",[1]!obMake("","int",COLUMN()))),"")</f>
        <v/>
      </c>
      <c r="R112" s="61" t="str">
        <f>IF($D$48,[1]!obget([1]!obcall("",$C112,"get",[1]!obMake("","int",COLUMN()))),"")</f>
        <v/>
      </c>
      <c r="S112" s="50"/>
      <c r="T112" s="50"/>
      <c r="U112" s="50"/>
      <c r="V112" s="50"/>
      <c r="W112" s="50"/>
      <c r="X112" s="50"/>
      <c r="AH112" s="36"/>
      <c r="AI112" s="36"/>
      <c r="IW112" s="50"/>
      <c r="IX112" s="50"/>
    </row>
    <row r="113" spans="1:258" ht="11.85" customHeight="1" x14ac:dyDescent="0.3">
      <c r="A113" s="50" t="str">
        <f t="shared" si="3"/>
        <v/>
      </c>
      <c r="B113" s="50" t="str">
        <f t="shared" si="4"/>
        <v/>
      </c>
      <c r="C113" s="50" t="str">
        <f>IF($D$48,[1]!obMake("RVBermudan"&amp;ROW(),obLibs&amp;"net.finmath.montecarlo.RandomVariable",[1]!obcall("",$C$39,"getInitialMargin",[1]!obMake("","double",$B113),LIBORMarketModel!$J$15,[1]!obMake("","String","EUR"),[1]!obcall("SensitivityMode",$B$7&amp;"$SensitivityMode","valueOf",[1]!obMake("","String",$D$53)),$B$43:$D$43)),"")</f>
        <v/>
      </c>
      <c r="D113" s="94" t="str">
        <f>IF($D$48,[1]!obget([1]!obcall("",$C113,"getAverage")),"")</f>
        <v/>
      </c>
      <c r="E113" s="72" t="str">
        <f>IF(AND($D$47,$F$44&gt;=$B113),[1]!obget([1]!obcall("",[1]!obcall("",$C$39,"getInitialMargin",[1]!obMake("","double",$B113),LIBORMarketModel!$J$15,[1]!obMake("","String","EUR"),[1]!obcall("SensitivityMode",$B$7&amp;"$SensitivityMode","valueOf",[1]!obMake("","String",E$53)),$B$43:$D$43),"getAverage")),"")</f>
        <v/>
      </c>
      <c r="F113" s="72" t="str">
        <f>IF(AND($D$46,$F$44&gt;=$B113),[1]!obget([1]!obcall("",[1]!obcall("",$C$39,"getInitialMargin",[1]!obMake("","double",$B113),LIBORMarketModel!$J$15,[1]!obMake("","String","EUR"),[1]!obcall("SensitivityMode",$B$7&amp;"$SensitivityMode","valueOf",[1]!obMake("","String",F$53)),$B$43:$D$43),"getAverage")),"")</f>
        <v/>
      </c>
      <c r="G113" s="74" t="str">
        <f>IF($D$48,[1]!obget([1]!obcall("",$C113,"getQuantile",[1]!obMake("","double",G$53))),"")</f>
        <v/>
      </c>
      <c r="H113" s="74" t="str">
        <f>IF($D$48,[1]!obget([1]!obcall("",$C113,"getQuantile",[1]!obMake("","double",H$53))),"")</f>
        <v/>
      </c>
      <c r="I113" s="74" t="str">
        <f>IF($D$48,[1]!obget([1]!obcall("",$C113,"get",[1]!obMake("","int",COLUMN()))),"")</f>
        <v/>
      </c>
      <c r="J113" s="61" t="str">
        <f>IF($D$48,[1]!obget([1]!obcall("",$C113,"get",[1]!obMake("","int",COLUMN()))),"")</f>
        <v/>
      </c>
      <c r="K113" s="61" t="str">
        <f>IF($D$48,[1]!obget([1]!obcall("",$C113,"get",[1]!obMake("","int",COLUMN()))),"")</f>
        <v/>
      </c>
      <c r="L113" s="61" t="str">
        <f>IF($D$48,[1]!obget([1]!obcall("",$C113,"get",[1]!obMake("","int",COLUMN()))),"")</f>
        <v/>
      </c>
      <c r="M113" s="61" t="str">
        <f>IF($D$48,[1]!obget([1]!obcall("",$C113,"get",[1]!obMake("","int",COLUMN()))),"")</f>
        <v/>
      </c>
      <c r="N113" s="61" t="str">
        <f>IF($D$48,[1]!obget([1]!obcall("",$C113,"get",[1]!obMake("","int",COLUMN()))),"")</f>
        <v/>
      </c>
      <c r="O113" s="61" t="str">
        <f>IF($D$48,[1]!obget([1]!obcall("",$C113,"get",[1]!obMake("","int",COLUMN()))),"")</f>
        <v/>
      </c>
      <c r="P113" s="61" t="str">
        <f>IF($D$48,[1]!obget([1]!obcall("",$C113,"get",[1]!obMake("","int",COLUMN()))),"")</f>
        <v/>
      </c>
      <c r="Q113" s="61" t="str">
        <f>IF($D$48,[1]!obget([1]!obcall("",$C113,"get",[1]!obMake("","int",COLUMN()))),"")</f>
        <v/>
      </c>
      <c r="R113" s="61" t="str">
        <f>IF($D$48,[1]!obget([1]!obcall("",$C113,"get",[1]!obMake("","int",COLUMN()))),"")</f>
        <v/>
      </c>
      <c r="S113" s="50"/>
      <c r="T113" s="50"/>
      <c r="U113" s="50"/>
      <c r="V113" s="50"/>
      <c r="W113" s="50"/>
      <c r="X113" s="50"/>
      <c r="AH113" s="36"/>
      <c r="AI113" s="36"/>
      <c r="IW113" s="50"/>
      <c r="IX113" s="50"/>
    </row>
    <row r="114" spans="1:258" ht="11.85" customHeight="1" x14ac:dyDescent="0.3">
      <c r="A114" s="50" t="str">
        <f t="shared" si="3"/>
        <v/>
      </c>
      <c r="B114" s="50" t="str">
        <f t="shared" si="4"/>
        <v/>
      </c>
      <c r="C114" s="50" t="str">
        <f>IF($D$48,[1]!obMake("RVBermudan"&amp;ROW(),obLibs&amp;"net.finmath.montecarlo.RandomVariable",[1]!obcall("",$C$39,"getInitialMargin",[1]!obMake("","double",$B114),LIBORMarketModel!$J$15,[1]!obMake("","String","EUR"),[1]!obcall("SensitivityMode",$B$7&amp;"$SensitivityMode","valueOf",[1]!obMake("","String",$D$53)),$B$43:$D$43)),"")</f>
        <v/>
      </c>
      <c r="D114" s="94" t="str">
        <f>IF($D$48,[1]!obget([1]!obcall("",$C114,"getAverage")),"")</f>
        <v/>
      </c>
      <c r="E114" s="72" t="str">
        <f>IF(AND($D$47,$F$44&gt;=$B114),[1]!obget([1]!obcall("",[1]!obcall("",$C$39,"getInitialMargin",[1]!obMake("","double",$B114),LIBORMarketModel!$J$15,[1]!obMake("","String","EUR"),[1]!obcall("SensitivityMode",$B$7&amp;"$SensitivityMode","valueOf",[1]!obMake("","String",E$53)),$B$43:$D$43),"getAverage")),"")</f>
        <v/>
      </c>
      <c r="F114" s="72" t="str">
        <f>IF(AND($D$46,$F$44&gt;=$B114),[1]!obget([1]!obcall("",[1]!obcall("",$C$39,"getInitialMargin",[1]!obMake("","double",$B114),LIBORMarketModel!$J$15,[1]!obMake("","String","EUR"),[1]!obcall("SensitivityMode",$B$7&amp;"$SensitivityMode","valueOf",[1]!obMake("","String",F$53)),$B$43:$D$43),"getAverage")),"")</f>
        <v/>
      </c>
      <c r="G114" s="74" t="str">
        <f>IF($D$48,[1]!obget([1]!obcall("",$C114,"getQuantile",[1]!obMake("","double",G$53))),"")</f>
        <v/>
      </c>
      <c r="H114" s="74" t="str">
        <f>IF($D$48,[1]!obget([1]!obcall("",$C114,"getQuantile",[1]!obMake("","double",H$53))),"")</f>
        <v/>
      </c>
      <c r="I114" s="74" t="str">
        <f>IF($D$48,[1]!obget([1]!obcall("",$C114,"get",[1]!obMake("","int",COLUMN()))),"")</f>
        <v/>
      </c>
      <c r="J114" s="61" t="str">
        <f>IF($D$48,[1]!obget([1]!obcall("",$C114,"get",[1]!obMake("","int",COLUMN()))),"")</f>
        <v/>
      </c>
      <c r="K114" s="61" t="str">
        <f>IF($D$48,[1]!obget([1]!obcall("",$C114,"get",[1]!obMake("","int",COLUMN()))),"")</f>
        <v/>
      </c>
      <c r="L114" s="61" t="str">
        <f>IF($D$48,[1]!obget([1]!obcall("",$C114,"get",[1]!obMake("","int",COLUMN()))),"")</f>
        <v/>
      </c>
      <c r="M114" s="61" t="str">
        <f>IF($D$48,[1]!obget([1]!obcall("",$C114,"get",[1]!obMake("","int",COLUMN()))),"")</f>
        <v/>
      </c>
      <c r="N114" s="61" t="str">
        <f>IF($D$48,[1]!obget([1]!obcall("",$C114,"get",[1]!obMake("","int",COLUMN()))),"")</f>
        <v/>
      </c>
      <c r="O114" s="61" t="str">
        <f>IF($D$48,[1]!obget([1]!obcall("",$C114,"get",[1]!obMake("","int",COLUMN()))),"")</f>
        <v/>
      </c>
      <c r="P114" s="61" t="str">
        <f>IF($D$48,[1]!obget([1]!obcall("",$C114,"get",[1]!obMake("","int",COLUMN()))),"")</f>
        <v/>
      </c>
      <c r="Q114" s="61" t="str">
        <f>IF($D$48,[1]!obget([1]!obcall("",$C114,"get",[1]!obMake("","int",COLUMN()))),"")</f>
        <v/>
      </c>
      <c r="R114" s="61" t="str">
        <f>IF($D$48,[1]!obget([1]!obcall("",$C114,"get",[1]!obMake("","int",COLUMN()))),"")</f>
        <v/>
      </c>
      <c r="S114" s="50"/>
      <c r="T114" s="50"/>
      <c r="U114" s="50"/>
      <c r="V114" s="50"/>
      <c r="W114" s="50"/>
      <c r="X114" s="50"/>
      <c r="AH114" s="36"/>
      <c r="AI114" s="36"/>
      <c r="IW114" s="50"/>
      <c r="IX114" s="50"/>
    </row>
    <row r="115" spans="1:258" ht="11.85" customHeight="1" x14ac:dyDescent="0.3">
      <c r="A115" s="50" t="str">
        <f t="shared" si="3"/>
        <v/>
      </c>
      <c r="B115" s="50" t="str">
        <f t="shared" si="4"/>
        <v/>
      </c>
      <c r="C115" s="50" t="str">
        <f>IF($D$48,[1]!obMake("RVBermudan"&amp;ROW(),obLibs&amp;"net.finmath.montecarlo.RandomVariable",[1]!obcall("",$C$39,"getInitialMargin",[1]!obMake("","double",$B115),LIBORMarketModel!$J$15,[1]!obMake("","String","EUR"),[1]!obcall("SensitivityMode",$B$7&amp;"$SensitivityMode","valueOf",[1]!obMake("","String",$D$53)),$B$43:$D$43)),"")</f>
        <v/>
      </c>
      <c r="D115" s="94" t="str">
        <f>IF($D$48,[1]!obget([1]!obcall("",$C115,"getAverage")),"")</f>
        <v/>
      </c>
      <c r="E115" s="72" t="str">
        <f>IF(AND($D$47,$F$44&gt;=$B115),[1]!obget([1]!obcall("",[1]!obcall("",$C$39,"getInitialMargin",[1]!obMake("","double",$B115),LIBORMarketModel!$J$15,[1]!obMake("","String","EUR"),[1]!obcall("SensitivityMode",$B$7&amp;"$SensitivityMode","valueOf",[1]!obMake("","String",E$53)),$B$43:$D$43),"getAverage")),"")</f>
        <v/>
      </c>
      <c r="F115" s="72" t="str">
        <f>IF(AND($D$46,$F$44&gt;=$B115),[1]!obget([1]!obcall("",[1]!obcall("",$C$39,"getInitialMargin",[1]!obMake("","double",$B115),LIBORMarketModel!$J$15,[1]!obMake("","String","EUR"),[1]!obcall("SensitivityMode",$B$7&amp;"$SensitivityMode","valueOf",[1]!obMake("","String",F$53)),$B$43:$D$43),"getAverage")),"")</f>
        <v/>
      </c>
      <c r="G115" s="74" t="str">
        <f>IF($D$48,[1]!obget([1]!obcall("",$C115,"getQuantile",[1]!obMake("","double",G$53))),"")</f>
        <v/>
      </c>
      <c r="H115" s="74" t="str">
        <f>IF($D$48,[1]!obget([1]!obcall("",$C115,"getQuantile",[1]!obMake("","double",H$53))),"")</f>
        <v/>
      </c>
      <c r="I115" s="74" t="str">
        <f>IF($D$48,[1]!obget([1]!obcall("",$C115,"get",[1]!obMake("","int",COLUMN()))),"")</f>
        <v/>
      </c>
      <c r="J115" s="61" t="str">
        <f>IF($D$48,[1]!obget([1]!obcall("",$C115,"get",[1]!obMake("","int",COLUMN()))),"")</f>
        <v/>
      </c>
      <c r="K115" s="61" t="str">
        <f>IF($D$48,[1]!obget([1]!obcall("",$C115,"get",[1]!obMake("","int",COLUMN()))),"")</f>
        <v/>
      </c>
      <c r="L115" s="61" t="str">
        <f>IF($D$48,[1]!obget([1]!obcall("",$C115,"get",[1]!obMake("","int",COLUMN()))),"")</f>
        <v/>
      </c>
      <c r="M115" s="61" t="str">
        <f>IF($D$48,[1]!obget([1]!obcall("",$C115,"get",[1]!obMake("","int",COLUMN()))),"")</f>
        <v/>
      </c>
      <c r="N115" s="61" t="str">
        <f>IF($D$48,[1]!obget([1]!obcall("",$C115,"get",[1]!obMake("","int",COLUMN()))),"")</f>
        <v/>
      </c>
      <c r="O115" s="61" t="str">
        <f>IF($D$48,[1]!obget([1]!obcall("",$C115,"get",[1]!obMake("","int",COLUMN()))),"")</f>
        <v/>
      </c>
      <c r="P115" s="61" t="str">
        <f>IF($D$48,[1]!obget([1]!obcall("",$C115,"get",[1]!obMake("","int",COLUMN()))),"")</f>
        <v/>
      </c>
      <c r="Q115" s="61" t="str">
        <f>IF($D$48,[1]!obget([1]!obcall("",$C115,"get",[1]!obMake("","int",COLUMN()))),"")</f>
        <v/>
      </c>
      <c r="R115" s="61" t="str">
        <f>IF($D$48,[1]!obget([1]!obcall("",$C115,"get",[1]!obMake("","int",COLUMN()))),"")</f>
        <v/>
      </c>
      <c r="S115" s="50"/>
      <c r="T115" s="50"/>
      <c r="U115" s="50"/>
      <c r="V115" s="50"/>
      <c r="W115" s="50"/>
      <c r="X115" s="50"/>
      <c r="AH115" s="36"/>
      <c r="AI115" s="36"/>
      <c r="IW115" s="50"/>
      <c r="IX115" s="50"/>
    </row>
    <row r="116" spans="1:258" ht="11.85" customHeight="1" x14ac:dyDescent="0.3">
      <c r="A116" s="50" t="str">
        <f t="shared" si="3"/>
        <v/>
      </c>
      <c r="B116" s="50" t="str">
        <f t="shared" si="4"/>
        <v/>
      </c>
      <c r="C116" s="50" t="str">
        <f>IF($D$48,[1]!obMake("RVBermudan"&amp;ROW(),obLibs&amp;"net.finmath.montecarlo.RandomVariable",[1]!obcall("",$C$39,"getInitialMargin",[1]!obMake("","double",$B116),LIBORMarketModel!$J$15,[1]!obMake("","String","EUR"),[1]!obcall("SensitivityMode",$B$7&amp;"$SensitivityMode","valueOf",[1]!obMake("","String",$D$53)),$B$43:$D$43)),"")</f>
        <v/>
      </c>
      <c r="D116" s="94" t="str">
        <f>IF($D$48,[1]!obget([1]!obcall("",$C116,"getAverage")),"")</f>
        <v/>
      </c>
      <c r="E116" s="72" t="str">
        <f>IF(AND($D$47,$F$44&gt;=$B116),[1]!obget([1]!obcall("",[1]!obcall("",$C$39,"getInitialMargin",[1]!obMake("","double",$B116),LIBORMarketModel!$J$15,[1]!obMake("","String","EUR"),[1]!obcall("SensitivityMode",$B$7&amp;"$SensitivityMode","valueOf",[1]!obMake("","String",E$53)),$B$43:$D$43),"getAverage")),"")</f>
        <v/>
      </c>
      <c r="F116" s="72" t="str">
        <f>IF(AND($D$46,$F$44&gt;=$B116),[1]!obget([1]!obcall("",[1]!obcall("",$C$39,"getInitialMargin",[1]!obMake("","double",$B116),LIBORMarketModel!$J$15,[1]!obMake("","String","EUR"),[1]!obcall("SensitivityMode",$B$7&amp;"$SensitivityMode","valueOf",[1]!obMake("","String",F$53)),$B$43:$D$43),"getAverage")),"")</f>
        <v/>
      </c>
      <c r="G116" s="74" t="str">
        <f>IF($D$48,[1]!obget([1]!obcall("",$C116,"getQuantile",[1]!obMake("","double",G$53))),"")</f>
        <v/>
      </c>
      <c r="H116" s="74" t="str">
        <f>IF($D$48,[1]!obget([1]!obcall("",$C116,"getQuantile",[1]!obMake("","double",H$53))),"")</f>
        <v/>
      </c>
      <c r="I116" s="74" t="str">
        <f>IF($D$48,[1]!obget([1]!obcall("",$C116,"get",[1]!obMake("","int",COLUMN()))),"")</f>
        <v/>
      </c>
      <c r="J116" s="61" t="str">
        <f>IF($D$48,[1]!obget([1]!obcall("",$C116,"get",[1]!obMake("","int",COLUMN()))),"")</f>
        <v/>
      </c>
      <c r="K116" s="61" t="str">
        <f>IF($D$48,[1]!obget([1]!obcall("",$C116,"get",[1]!obMake("","int",COLUMN()))),"")</f>
        <v/>
      </c>
      <c r="L116" s="61" t="str">
        <f>IF($D$48,[1]!obget([1]!obcall("",$C116,"get",[1]!obMake("","int",COLUMN()))),"")</f>
        <v/>
      </c>
      <c r="M116" s="61" t="str">
        <f>IF($D$48,[1]!obget([1]!obcall("",$C116,"get",[1]!obMake("","int",COLUMN()))),"")</f>
        <v/>
      </c>
      <c r="N116" s="61" t="str">
        <f>IF($D$48,[1]!obget([1]!obcall("",$C116,"get",[1]!obMake("","int",COLUMN()))),"")</f>
        <v/>
      </c>
      <c r="O116" s="61" t="str">
        <f>IF($D$48,[1]!obget([1]!obcall("",$C116,"get",[1]!obMake("","int",COLUMN()))),"")</f>
        <v/>
      </c>
      <c r="P116" s="61" t="str">
        <f>IF($D$48,[1]!obget([1]!obcall("",$C116,"get",[1]!obMake("","int",COLUMN()))),"")</f>
        <v/>
      </c>
      <c r="Q116" s="61" t="str">
        <f>IF($D$48,[1]!obget([1]!obcall("",$C116,"get",[1]!obMake("","int",COLUMN()))),"")</f>
        <v/>
      </c>
      <c r="R116" s="61" t="str">
        <f>IF($D$48,[1]!obget([1]!obcall("",$C116,"get",[1]!obMake("","int",COLUMN()))),"")</f>
        <v/>
      </c>
      <c r="S116" s="50"/>
      <c r="T116" s="50"/>
      <c r="U116" s="50"/>
      <c r="V116" s="50"/>
      <c r="W116" s="50"/>
      <c r="X116" s="50"/>
      <c r="AH116" s="36"/>
      <c r="AI116" s="36"/>
      <c r="IW116" s="50"/>
      <c r="IX116" s="50"/>
    </row>
    <row r="117" spans="1:258" ht="11.85" customHeight="1" x14ac:dyDescent="0.3">
      <c r="A117" s="50" t="str">
        <f t="shared" si="3"/>
        <v/>
      </c>
      <c r="B117" s="50" t="str">
        <f t="shared" si="4"/>
        <v/>
      </c>
      <c r="C117" s="50" t="str">
        <f>IF($D$48,[1]!obMake("RVBermudan"&amp;ROW(),obLibs&amp;"net.finmath.montecarlo.RandomVariable",[1]!obcall("",$C$39,"getInitialMargin",[1]!obMake("","double",$B117),LIBORMarketModel!$J$15,[1]!obMake("","String","EUR"),[1]!obcall("SensitivityMode",$B$7&amp;"$SensitivityMode","valueOf",[1]!obMake("","String",$D$53)),$B$43:$D$43)),"")</f>
        <v/>
      </c>
      <c r="D117" s="94" t="str">
        <f>IF($D$48,[1]!obget([1]!obcall("",$C117,"getAverage")),"")</f>
        <v/>
      </c>
      <c r="E117" s="72" t="str">
        <f>IF(AND($D$47,$F$44&gt;=$B117),[1]!obget([1]!obcall("",[1]!obcall("",$C$39,"getInitialMargin",[1]!obMake("","double",$B117),LIBORMarketModel!$J$15,[1]!obMake("","String","EUR"),[1]!obcall("SensitivityMode",$B$7&amp;"$SensitivityMode","valueOf",[1]!obMake("","String",E$53)),$B$43:$D$43),"getAverage")),"")</f>
        <v/>
      </c>
      <c r="F117" s="72" t="str">
        <f>IF(AND($D$46,$F$44&gt;=$B117),[1]!obget([1]!obcall("",[1]!obcall("",$C$39,"getInitialMargin",[1]!obMake("","double",$B117),LIBORMarketModel!$J$15,[1]!obMake("","String","EUR"),[1]!obcall("SensitivityMode",$B$7&amp;"$SensitivityMode","valueOf",[1]!obMake("","String",F$53)),$B$43:$D$43),"getAverage")),"")</f>
        <v/>
      </c>
      <c r="G117" s="74" t="str">
        <f>IF($D$48,[1]!obget([1]!obcall("",$C117,"getQuantile",[1]!obMake("","double",G$53))),"")</f>
        <v/>
      </c>
      <c r="H117" s="74" t="str">
        <f>IF($D$48,[1]!obget([1]!obcall("",$C117,"getQuantile",[1]!obMake("","double",H$53))),"")</f>
        <v/>
      </c>
      <c r="I117" s="74" t="str">
        <f>IF($D$48,[1]!obget([1]!obcall("",$C117,"get",[1]!obMake("","int",COLUMN()))),"")</f>
        <v/>
      </c>
      <c r="J117" s="61" t="str">
        <f>IF($D$48,[1]!obget([1]!obcall("",$C117,"get",[1]!obMake("","int",COLUMN()))),"")</f>
        <v/>
      </c>
      <c r="K117" s="61" t="str">
        <f>IF($D$48,[1]!obget([1]!obcall("",$C117,"get",[1]!obMake("","int",COLUMN()))),"")</f>
        <v/>
      </c>
      <c r="L117" s="61" t="str">
        <f>IF($D$48,[1]!obget([1]!obcall("",$C117,"get",[1]!obMake("","int",COLUMN()))),"")</f>
        <v/>
      </c>
      <c r="M117" s="61" t="str">
        <f>IF($D$48,[1]!obget([1]!obcall("",$C117,"get",[1]!obMake("","int",COLUMN()))),"")</f>
        <v/>
      </c>
      <c r="N117" s="61" t="str">
        <f>IF($D$48,[1]!obget([1]!obcall("",$C117,"get",[1]!obMake("","int",COLUMN()))),"")</f>
        <v/>
      </c>
      <c r="O117" s="61" t="str">
        <f>IF($D$48,[1]!obget([1]!obcall("",$C117,"get",[1]!obMake("","int",COLUMN()))),"")</f>
        <v/>
      </c>
      <c r="P117" s="61" t="str">
        <f>IF($D$48,[1]!obget([1]!obcall("",$C117,"get",[1]!obMake("","int",COLUMN()))),"")</f>
        <v/>
      </c>
      <c r="Q117" s="61" t="str">
        <f>IF($D$48,[1]!obget([1]!obcall("",$C117,"get",[1]!obMake("","int",COLUMN()))),"")</f>
        <v/>
      </c>
      <c r="R117" s="61" t="str">
        <f>IF($D$48,[1]!obget([1]!obcall("",$C117,"get",[1]!obMake("","int",COLUMN()))),"")</f>
        <v/>
      </c>
      <c r="S117" s="50"/>
      <c r="T117" s="50"/>
      <c r="U117" s="50"/>
      <c r="V117" s="50"/>
      <c r="W117" s="50"/>
      <c r="X117" s="50"/>
      <c r="AH117" s="36"/>
      <c r="AI117" s="36"/>
      <c r="IW117" s="50"/>
      <c r="IX117" s="50"/>
    </row>
    <row r="118" spans="1:258" ht="11.85" customHeight="1" x14ac:dyDescent="0.3">
      <c r="A118" s="50" t="str">
        <f t="shared" si="3"/>
        <v/>
      </c>
      <c r="B118" s="50" t="str">
        <f t="shared" si="4"/>
        <v/>
      </c>
      <c r="C118" s="50" t="str">
        <f>IF($D$48,[1]!obMake("RVBermudan"&amp;ROW(),obLibs&amp;"net.finmath.montecarlo.RandomVariable",[1]!obcall("",$C$39,"getInitialMargin",[1]!obMake("","double",$B118),LIBORMarketModel!$J$15,[1]!obMake("","String","EUR"),[1]!obcall("SensitivityMode",$B$7&amp;"$SensitivityMode","valueOf",[1]!obMake("","String",$D$53)),$B$43:$D$43)),"")</f>
        <v/>
      </c>
      <c r="D118" s="94" t="str">
        <f>IF($D$48,[1]!obget([1]!obcall("",$C118,"getAverage")),"")</f>
        <v/>
      </c>
      <c r="E118" s="72" t="str">
        <f>IF(AND($D$47,$F$44&gt;=$B118),[1]!obget([1]!obcall("",[1]!obcall("",$C$39,"getInitialMargin",[1]!obMake("","double",$B118),LIBORMarketModel!$J$15,[1]!obMake("","String","EUR"),[1]!obcall("SensitivityMode",$B$7&amp;"$SensitivityMode","valueOf",[1]!obMake("","String",E$53)),$B$43:$D$43),"getAverage")),"")</f>
        <v/>
      </c>
      <c r="F118" s="72" t="str">
        <f>IF(AND($D$46,$F$44&gt;=$B118),[1]!obget([1]!obcall("",[1]!obcall("",$C$39,"getInitialMargin",[1]!obMake("","double",$B118),LIBORMarketModel!$J$15,[1]!obMake("","String","EUR"),[1]!obcall("SensitivityMode",$B$7&amp;"$SensitivityMode","valueOf",[1]!obMake("","String",F$53)),$B$43:$D$43),"getAverage")),"")</f>
        <v/>
      </c>
      <c r="G118" s="74" t="str">
        <f>IF($D$48,[1]!obget([1]!obcall("",$C118,"getQuantile",[1]!obMake("","double",G$53))),"")</f>
        <v/>
      </c>
      <c r="H118" s="74" t="str">
        <f>IF($D$48,[1]!obget([1]!obcall("",$C118,"getQuantile",[1]!obMake("","double",H$53))),"")</f>
        <v/>
      </c>
      <c r="I118" s="74" t="str">
        <f>IF($D$48,[1]!obget([1]!obcall("",$C118,"get",[1]!obMake("","int",COLUMN()))),"")</f>
        <v/>
      </c>
      <c r="J118" s="61" t="str">
        <f>IF($D$48,[1]!obget([1]!obcall("",$C118,"get",[1]!obMake("","int",COLUMN()))),"")</f>
        <v/>
      </c>
      <c r="K118" s="61" t="str">
        <f>IF($D$48,[1]!obget([1]!obcall("",$C118,"get",[1]!obMake("","int",COLUMN()))),"")</f>
        <v/>
      </c>
      <c r="L118" s="61" t="str">
        <f>IF($D$48,[1]!obget([1]!obcall("",$C118,"get",[1]!obMake("","int",COLUMN()))),"")</f>
        <v/>
      </c>
      <c r="M118" s="61" t="str">
        <f>IF($D$48,[1]!obget([1]!obcall("",$C118,"get",[1]!obMake("","int",COLUMN()))),"")</f>
        <v/>
      </c>
      <c r="N118" s="61" t="str">
        <f>IF($D$48,[1]!obget([1]!obcall("",$C118,"get",[1]!obMake("","int",COLUMN()))),"")</f>
        <v/>
      </c>
      <c r="O118" s="61" t="str">
        <f>IF($D$48,[1]!obget([1]!obcall("",$C118,"get",[1]!obMake("","int",COLUMN()))),"")</f>
        <v/>
      </c>
      <c r="P118" s="61" t="str">
        <f>IF($D$48,[1]!obget([1]!obcall("",$C118,"get",[1]!obMake("","int",COLUMN()))),"")</f>
        <v/>
      </c>
      <c r="Q118" s="61" t="str">
        <f>IF($D$48,[1]!obget([1]!obcall("",$C118,"get",[1]!obMake("","int",COLUMN()))),"")</f>
        <v/>
      </c>
      <c r="R118" s="61" t="str">
        <f>IF($D$48,[1]!obget([1]!obcall("",$C118,"get",[1]!obMake("","int",COLUMN()))),"")</f>
        <v/>
      </c>
      <c r="S118" s="50"/>
      <c r="T118" s="50"/>
      <c r="U118" s="50"/>
      <c r="V118" s="50"/>
      <c r="W118" s="50"/>
      <c r="X118" s="50"/>
      <c r="AH118" s="36"/>
      <c r="AI118" s="36"/>
      <c r="IW118" s="50"/>
      <c r="IX118" s="50"/>
    </row>
    <row r="119" spans="1:258" ht="11.85" customHeight="1" x14ac:dyDescent="0.3">
      <c r="A119" s="50" t="str">
        <f t="shared" ref="A119:A182" si="5">IF(OR($D$48,$D$47,$D$46),IF(MOD((ROW(A119)-ROW($A$54))*$E$44,$F$44/9)&lt;0.0001,(ROW(A119)-ROW($A$54))*$E$44,""),"")</f>
        <v/>
      </c>
      <c r="B119" s="50" t="str">
        <f t="shared" si="4"/>
        <v/>
      </c>
      <c r="C119" s="50" t="str">
        <f>IF($D$48,[1]!obMake("RVBermudan"&amp;ROW(),obLibs&amp;"net.finmath.montecarlo.RandomVariable",[1]!obcall("",$C$39,"getInitialMargin",[1]!obMake("","double",$B119),LIBORMarketModel!$J$15,[1]!obMake("","String","EUR"),[1]!obcall("SensitivityMode",$B$7&amp;"$SensitivityMode","valueOf",[1]!obMake("","String",$D$53)),$B$43:$D$43)),"")</f>
        <v/>
      </c>
      <c r="D119" s="94" t="str">
        <f>IF($D$48,[1]!obget([1]!obcall("",$C119,"getAverage")),"")</f>
        <v/>
      </c>
      <c r="E119" s="72" t="str">
        <f>IF(AND($D$47,$F$44&gt;=$B119),[1]!obget([1]!obcall("",[1]!obcall("",$C$39,"getInitialMargin",[1]!obMake("","double",$B119),LIBORMarketModel!$J$15,[1]!obMake("","String","EUR"),[1]!obcall("SensitivityMode",$B$7&amp;"$SensitivityMode","valueOf",[1]!obMake("","String",E$53)),$B$43:$D$43),"getAverage")),"")</f>
        <v/>
      </c>
      <c r="F119" s="72" t="str">
        <f>IF(AND($D$46,$F$44&gt;=$B119),[1]!obget([1]!obcall("",[1]!obcall("",$C$39,"getInitialMargin",[1]!obMake("","double",$B119),LIBORMarketModel!$J$15,[1]!obMake("","String","EUR"),[1]!obcall("SensitivityMode",$B$7&amp;"$SensitivityMode","valueOf",[1]!obMake("","String",F$53)),$B$43:$D$43),"getAverage")),"")</f>
        <v/>
      </c>
      <c r="G119" s="74" t="str">
        <f>IF($D$48,[1]!obget([1]!obcall("",$C119,"getQuantile",[1]!obMake("","double",G$53))),"")</f>
        <v/>
      </c>
      <c r="H119" s="74" t="str">
        <f>IF($D$48,[1]!obget([1]!obcall("",$C119,"getQuantile",[1]!obMake("","double",H$53))),"")</f>
        <v/>
      </c>
      <c r="I119" s="74" t="str">
        <f>IF($D$48,[1]!obget([1]!obcall("",$C119,"get",[1]!obMake("","int",COLUMN()))),"")</f>
        <v/>
      </c>
      <c r="J119" s="61" t="str">
        <f>IF($D$48,[1]!obget([1]!obcall("",$C119,"get",[1]!obMake("","int",COLUMN()))),"")</f>
        <v/>
      </c>
      <c r="K119" s="61" t="str">
        <f>IF($D$48,[1]!obget([1]!obcall("",$C119,"get",[1]!obMake("","int",COLUMN()))),"")</f>
        <v/>
      </c>
      <c r="L119" s="61" t="str">
        <f>IF($D$48,[1]!obget([1]!obcall("",$C119,"get",[1]!obMake("","int",COLUMN()))),"")</f>
        <v/>
      </c>
      <c r="M119" s="61" t="str">
        <f>IF($D$48,[1]!obget([1]!obcall("",$C119,"get",[1]!obMake("","int",COLUMN()))),"")</f>
        <v/>
      </c>
      <c r="N119" s="61" t="str">
        <f>IF($D$48,[1]!obget([1]!obcall("",$C119,"get",[1]!obMake("","int",COLUMN()))),"")</f>
        <v/>
      </c>
      <c r="O119" s="61" t="str">
        <f>IF($D$48,[1]!obget([1]!obcall("",$C119,"get",[1]!obMake("","int",COLUMN()))),"")</f>
        <v/>
      </c>
      <c r="P119" s="61" t="str">
        <f>IF($D$48,[1]!obget([1]!obcall("",$C119,"get",[1]!obMake("","int",COLUMN()))),"")</f>
        <v/>
      </c>
      <c r="Q119" s="61" t="str">
        <f>IF($D$48,[1]!obget([1]!obcall("",$C119,"get",[1]!obMake("","int",COLUMN()))),"")</f>
        <v/>
      </c>
      <c r="R119" s="61" t="str">
        <f>IF($D$48,[1]!obget([1]!obcall("",$C119,"get",[1]!obMake("","int",COLUMN()))),"")</f>
        <v/>
      </c>
      <c r="S119" s="50"/>
      <c r="T119" s="50"/>
      <c r="U119" s="50"/>
      <c r="V119" s="50"/>
      <c r="W119" s="50"/>
      <c r="X119" s="50"/>
      <c r="AH119" s="36"/>
      <c r="AI119" s="36"/>
      <c r="IW119" s="50"/>
      <c r="IX119" s="50"/>
    </row>
    <row r="120" spans="1:258" ht="11.85" customHeight="1" x14ac:dyDescent="0.3">
      <c r="A120" s="50" t="str">
        <f t="shared" si="5"/>
        <v/>
      </c>
      <c r="B120" s="50" t="str">
        <f t="shared" ref="B120:B183" si="6">IF(IF(OR($D$48,$D$47,$D$46),(ROW(A122)-ROW($A$56))*$E$44,"")&lt;=$F$44,IF(OR($D$48,$D$47,$D$46),(ROW(A122)-ROW($A$56))*$E$44,""),"")</f>
        <v/>
      </c>
      <c r="C120" s="50" t="str">
        <f>IF($D$48,[1]!obMake("RVBermudan"&amp;ROW(),obLibs&amp;"net.finmath.montecarlo.RandomVariable",[1]!obcall("",$C$39,"getInitialMargin",[1]!obMake("","double",$B120),LIBORMarketModel!$J$15,[1]!obMake("","String","EUR"),[1]!obcall("SensitivityMode",$B$7&amp;"$SensitivityMode","valueOf",[1]!obMake("","String",$D$53)),$B$43:$D$43)),"")</f>
        <v/>
      </c>
      <c r="D120" s="94" t="str">
        <f>IF($D$48,[1]!obget([1]!obcall("",$C120,"getAverage")),"")</f>
        <v/>
      </c>
      <c r="E120" s="72" t="str">
        <f>IF(AND($D$47,$F$44&gt;=$B120),[1]!obget([1]!obcall("",[1]!obcall("",$C$39,"getInitialMargin",[1]!obMake("","double",$B120),LIBORMarketModel!$J$15,[1]!obMake("","String","EUR"),[1]!obcall("SensitivityMode",$B$7&amp;"$SensitivityMode","valueOf",[1]!obMake("","String",E$53)),$B$43:$D$43),"getAverage")),"")</f>
        <v/>
      </c>
      <c r="F120" s="72" t="str">
        <f>IF(AND($D$46,$F$44&gt;=$B120),[1]!obget([1]!obcall("",[1]!obcall("",$C$39,"getInitialMargin",[1]!obMake("","double",$B120),LIBORMarketModel!$J$15,[1]!obMake("","String","EUR"),[1]!obcall("SensitivityMode",$B$7&amp;"$SensitivityMode","valueOf",[1]!obMake("","String",F$53)),$B$43:$D$43),"getAverage")),"")</f>
        <v/>
      </c>
      <c r="G120" s="74" t="str">
        <f>IF($D$48,[1]!obget([1]!obcall("",$C120,"getQuantile",[1]!obMake("","double",G$53))),"")</f>
        <v/>
      </c>
      <c r="H120" s="74" t="str">
        <f>IF($D$48,[1]!obget([1]!obcall("",$C120,"getQuantile",[1]!obMake("","double",H$53))),"")</f>
        <v/>
      </c>
      <c r="I120" s="74" t="str">
        <f>IF($D$48,[1]!obget([1]!obcall("",$C120,"get",[1]!obMake("","int",COLUMN()))),"")</f>
        <v/>
      </c>
      <c r="J120" s="61" t="str">
        <f>IF($D$48,[1]!obget([1]!obcall("",$C120,"get",[1]!obMake("","int",COLUMN()))),"")</f>
        <v/>
      </c>
      <c r="K120" s="61" t="str">
        <f>IF($D$48,[1]!obget([1]!obcall("",$C120,"get",[1]!obMake("","int",COLUMN()))),"")</f>
        <v/>
      </c>
      <c r="L120" s="61" t="str">
        <f>IF($D$48,[1]!obget([1]!obcall("",$C120,"get",[1]!obMake("","int",COLUMN()))),"")</f>
        <v/>
      </c>
      <c r="M120" s="61" t="str">
        <f>IF($D$48,[1]!obget([1]!obcall("",$C120,"get",[1]!obMake("","int",COLUMN()))),"")</f>
        <v/>
      </c>
      <c r="N120" s="61" t="str">
        <f>IF($D$48,[1]!obget([1]!obcall("",$C120,"get",[1]!obMake("","int",COLUMN()))),"")</f>
        <v/>
      </c>
      <c r="O120" s="61" t="str">
        <f>IF($D$48,[1]!obget([1]!obcall("",$C120,"get",[1]!obMake("","int",COLUMN()))),"")</f>
        <v/>
      </c>
      <c r="P120" s="61" t="str">
        <f>IF($D$48,[1]!obget([1]!obcall("",$C120,"get",[1]!obMake("","int",COLUMN()))),"")</f>
        <v/>
      </c>
      <c r="Q120" s="61" t="str">
        <f>IF($D$48,[1]!obget([1]!obcall("",$C120,"get",[1]!obMake("","int",COLUMN()))),"")</f>
        <v/>
      </c>
      <c r="R120" s="61" t="str">
        <f>IF($D$48,[1]!obget([1]!obcall("",$C120,"get",[1]!obMake("","int",COLUMN()))),"")</f>
        <v/>
      </c>
      <c r="S120" s="50"/>
      <c r="T120" s="50"/>
      <c r="U120" s="50"/>
      <c r="V120" s="50"/>
      <c r="W120" s="50"/>
      <c r="X120" s="50"/>
      <c r="AH120" s="36"/>
      <c r="AI120" s="36"/>
      <c r="IW120" s="50"/>
      <c r="IX120" s="50"/>
    </row>
    <row r="121" spans="1:258" ht="11.85" customHeight="1" x14ac:dyDescent="0.3">
      <c r="A121" s="50" t="str">
        <f t="shared" si="5"/>
        <v/>
      </c>
      <c r="B121" s="50" t="str">
        <f t="shared" si="6"/>
        <v/>
      </c>
      <c r="C121" s="50" t="str">
        <f>IF($D$48,[1]!obMake("RVBermudan"&amp;ROW(),obLibs&amp;"net.finmath.montecarlo.RandomVariable",[1]!obcall("",$C$39,"getInitialMargin",[1]!obMake("","double",$B121),LIBORMarketModel!$J$15,[1]!obMake("","String","EUR"),[1]!obcall("SensitivityMode",$B$7&amp;"$SensitivityMode","valueOf",[1]!obMake("","String",$D$53)),$B$43:$D$43)),"")</f>
        <v/>
      </c>
      <c r="D121" s="94" t="str">
        <f>IF($D$48,[1]!obget([1]!obcall("",$C121,"getAverage")),"")</f>
        <v/>
      </c>
      <c r="E121" s="72" t="str">
        <f>IF(AND($D$47,$F$44&gt;=$B121),[1]!obget([1]!obcall("",[1]!obcall("",$C$39,"getInitialMargin",[1]!obMake("","double",$B121),LIBORMarketModel!$J$15,[1]!obMake("","String","EUR"),[1]!obcall("SensitivityMode",$B$7&amp;"$SensitivityMode","valueOf",[1]!obMake("","String",E$53)),$B$43:$D$43),"getAverage")),"")</f>
        <v/>
      </c>
      <c r="F121" s="72" t="str">
        <f>IF(AND($D$46,$F$44&gt;=$B121),[1]!obget([1]!obcall("",[1]!obcall("",$C$39,"getInitialMargin",[1]!obMake("","double",$B121),LIBORMarketModel!$J$15,[1]!obMake("","String","EUR"),[1]!obcall("SensitivityMode",$B$7&amp;"$SensitivityMode","valueOf",[1]!obMake("","String",F$53)),$B$43:$D$43),"getAverage")),"")</f>
        <v/>
      </c>
      <c r="G121" s="74" t="str">
        <f>IF($D$48,[1]!obget([1]!obcall("",$C121,"getQuantile",[1]!obMake("","double",G$53))),"")</f>
        <v/>
      </c>
      <c r="H121" s="74" t="str">
        <f>IF($D$48,[1]!obget([1]!obcall("",$C121,"getQuantile",[1]!obMake("","double",H$53))),"")</f>
        <v/>
      </c>
      <c r="I121" s="74" t="str">
        <f>IF($D$48,[1]!obget([1]!obcall("",$C121,"get",[1]!obMake("","int",COLUMN()))),"")</f>
        <v/>
      </c>
      <c r="J121" s="61" t="str">
        <f>IF($D$48,[1]!obget([1]!obcall("",$C121,"get",[1]!obMake("","int",COLUMN()))),"")</f>
        <v/>
      </c>
      <c r="K121" s="61" t="str">
        <f>IF($D$48,[1]!obget([1]!obcall("",$C121,"get",[1]!obMake("","int",COLUMN()))),"")</f>
        <v/>
      </c>
      <c r="L121" s="61" t="str">
        <f>IF($D$48,[1]!obget([1]!obcall("",$C121,"get",[1]!obMake("","int",COLUMN()))),"")</f>
        <v/>
      </c>
      <c r="M121" s="61" t="str">
        <f>IF($D$48,[1]!obget([1]!obcall("",$C121,"get",[1]!obMake("","int",COLUMN()))),"")</f>
        <v/>
      </c>
      <c r="N121" s="61" t="str">
        <f>IF($D$48,[1]!obget([1]!obcall("",$C121,"get",[1]!obMake("","int",COLUMN()))),"")</f>
        <v/>
      </c>
      <c r="O121" s="61" t="str">
        <f>IF($D$48,[1]!obget([1]!obcall("",$C121,"get",[1]!obMake("","int",COLUMN()))),"")</f>
        <v/>
      </c>
      <c r="P121" s="61" t="str">
        <f>IF($D$48,[1]!obget([1]!obcall("",$C121,"get",[1]!obMake("","int",COLUMN()))),"")</f>
        <v/>
      </c>
      <c r="Q121" s="61" t="str">
        <f>IF($D$48,[1]!obget([1]!obcall("",$C121,"get",[1]!obMake("","int",COLUMN()))),"")</f>
        <v/>
      </c>
      <c r="R121" s="61" t="str">
        <f>IF($D$48,[1]!obget([1]!obcall("",$C121,"get",[1]!obMake("","int",COLUMN()))),"")</f>
        <v/>
      </c>
      <c r="S121" s="50"/>
      <c r="T121" s="50"/>
      <c r="U121" s="50"/>
      <c r="V121" s="50"/>
      <c r="W121" s="50"/>
      <c r="X121" s="50"/>
      <c r="AH121" s="36"/>
      <c r="AI121" s="36"/>
      <c r="IW121" s="50"/>
      <c r="IX121" s="50"/>
    </row>
    <row r="122" spans="1:258" ht="11.85" customHeight="1" x14ac:dyDescent="0.3">
      <c r="A122" s="50" t="str">
        <f t="shared" si="5"/>
        <v/>
      </c>
      <c r="B122" s="50" t="str">
        <f t="shared" si="6"/>
        <v/>
      </c>
      <c r="C122" s="50" t="str">
        <f>IF($D$48,[1]!obMake("RVBermudan"&amp;ROW(),obLibs&amp;"net.finmath.montecarlo.RandomVariable",[1]!obcall("",$C$39,"getInitialMargin",[1]!obMake("","double",$B122),LIBORMarketModel!$J$15,[1]!obMake("","String","EUR"),[1]!obcall("SensitivityMode",$B$7&amp;"$SensitivityMode","valueOf",[1]!obMake("","String",$D$53)),$B$43:$D$43)),"")</f>
        <v/>
      </c>
      <c r="D122" s="94" t="str">
        <f>IF($D$48,[1]!obget([1]!obcall("",$C122,"getAverage")),"")</f>
        <v/>
      </c>
      <c r="E122" s="72" t="str">
        <f>IF(AND($D$47,$F$44&gt;=$B122),[1]!obget([1]!obcall("",[1]!obcall("",$C$39,"getInitialMargin",[1]!obMake("","double",$B122),LIBORMarketModel!$J$15,[1]!obMake("","String","EUR"),[1]!obcall("SensitivityMode",$B$7&amp;"$SensitivityMode","valueOf",[1]!obMake("","String",E$53)),$B$43:$D$43),"getAverage")),"")</f>
        <v/>
      </c>
      <c r="F122" s="72" t="str">
        <f>IF(AND($D$46,$F$44&gt;=$B122),[1]!obget([1]!obcall("",[1]!obcall("",$C$39,"getInitialMargin",[1]!obMake("","double",$B122),LIBORMarketModel!$J$15,[1]!obMake("","String","EUR"),[1]!obcall("SensitivityMode",$B$7&amp;"$SensitivityMode","valueOf",[1]!obMake("","String",F$53)),$B$43:$D$43),"getAverage")),"")</f>
        <v/>
      </c>
      <c r="G122" s="74" t="str">
        <f>IF($D$48,[1]!obget([1]!obcall("",$C122,"getQuantile",[1]!obMake("","double",G$53))),"")</f>
        <v/>
      </c>
      <c r="H122" s="74" t="str">
        <f>IF($D$48,[1]!obget([1]!obcall("",$C122,"getQuantile",[1]!obMake("","double",H$53))),"")</f>
        <v/>
      </c>
      <c r="I122" s="74" t="str">
        <f>IF($D$48,[1]!obget([1]!obcall("",$C122,"get",[1]!obMake("","int",COLUMN()))),"")</f>
        <v/>
      </c>
      <c r="J122" s="61" t="str">
        <f>IF($D$48,[1]!obget([1]!obcall("",$C122,"get",[1]!obMake("","int",COLUMN()))),"")</f>
        <v/>
      </c>
      <c r="K122" s="61" t="str">
        <f>IF($D$48,[1]!obget([1]!obcall("",$C122,"get",[1]!obMake("","int",COLUMN()))),"")</f>
        <v/>
      </c>
      <c r="L122" s="61" t="str">
        <f>IF($D$48,[1]!obget([1]!obcall("",$C122,"get",[1]!obMake("","int",COLUMN()))),"")</f>
        <v/>
      </c>
      <c r="M122" s="61" t="str">
        <f>IF($D$48,[1]!obget([1]!obcall("",$C122,"get",[1]!obMake("","int",COLUMN()))),"")</f>
        <v/>
      </c>
      <c r="N122" s="61" t="str">
        <f>IF($D$48,[1]!obget([1]!obcall("",$C122,"get",[1]!obMake("","int",COLUMN()))),"")</f>
        <v/>
      </c>
      <c r="O122" s="61" t="str">
        <f>IF($D$48,[1]!obget([1]!obcall("",$C122,"get",[1]!obMake("","int",COLUMN()))),"")</f>
        <v/>
      </c>
      <c r="P122" s="61" t="str">
        <f>IF($D$48,[1]!obget([1]!obcall("",$C122,"get",[1]!obMake("","int",COLUMN()))),"")</f>
        <v/>
      </c>
      <c r="Q122" s="61" t="str">
        <f>IF($D$48,[1]!obget([1]!obcall("",$C122,"get",[1]!obMake("","int",COLUMN()))),"")</f>
        <v/>
      </c>
      <c r="R122" s="61" t="str">
        <f>IF($D$48,[1]!obget([1]!obcall("",$C122,"get",[1]!obMake("","int",COLUMN()))),"")</f>
        <v/>
      </c>
      <c r="S122" s="50"/>
      <c r="T122" s="50"/>
      <c r="U122" s="50"/>
      <c r="V122" s="50"/>
      <c r="W122" s="50"/>
      <c r="X122" s="50"/>
      <c r="AH122" s="36"/>
      <c r="AI122" s="36"/>
      <c r="IW122" s="50"/>
      <c r="IX122" s="50"/>
    </row>
    <row r="123" spans="1:258" ht="11.85" customHeight="1" x14ac:dyDescent="0.3">
      <c r="A123" s="50" t="str">
        <f t="shared" si="5"/>
        <v/>
      </c>
      <c r="B123" s="50" t="str">
        <f t="shared" si="6"/>
        <v/>
      </c>
      <c r="C123" s="50" t="str">
        <f>IF($D$48,[1]!obMake("RVBermudan"&amp;ROW(),obLibs&amp;"net.finmath.montecarlo.RandomVariable",[1]!obcall("",$C$39,"getInitialMargin",[1]!obMake("","double",$B123),LIBORMarketModel!$J$15,[1]!obMake("","String","EUR"),[1]!obcall("SensitivityMode",$B$7&amp;"$SensitivityMode","valueOf",[1]!obMake("","String",$D$53)),$B$43:$D$43)),"")</f>
        <v/>
      </c>
      <c r="D123" s="94" t="str">
        <f>IF($D$48,[1]!obget([1]!obcall("",$C123,"getAverage")),"")</f>
        <v/>
      </c>
      <c r="E123" s="72" t="str">
        <f>IF(AND($D$47,$F$44&gt;=$B123),[1]!obget([1]!obcall("",[1]!obcall("",$C$39,"getInitialMargin",[1]!obMake("","double",$B123),LIBORMarketModel!$J$15,[1]!obMake("","String","EUR"),[1]!obcall("SensitivityMode",$B$7&amp;"$SensitivityMode","valueOf",[1]!obMake("","String",E$53)),$B$43:$D$43),"getAverage")),"")</f>
        <v/>
      </c>
      <c r="F123" s="72" t="str">
        <f>IF(AND($D$46,$F$44&gt;=$B123),[1]!obget([1]!obcall("",[1]!obcall("",$C$39,"getInitialMargin",[1]!obMake("","double",$B123),LIBORMarketModel!$J$15,[1]!obMake("","String","EUR"),[1]!obcall("SensitivityMode",$B$7&amp;"$SensitivityMode","valueOf",[1]!obMake("","String",F$53)),$B$43:$D$43),"getAverage")),"")</f>
        <v/>
      </c>
      <c r="G123" s="74" t="str">
        <f>IF($D$48,[1]!obget([1]!obcall("",$C123,"getQuantile",[1]!obMake("","double",G$53))),"")</f>
        <v/>
      </c>
      <c r="H123" s="74" t="str">
        <f>IF($D$48,[1]!obget([1]!obcall("",$C123,"getQuantile",[1]!obMake("","double",H$53))),"")</f>
        <v/>
      </c>
      <c r="I123" s="74" t="str">
        <f>IF($D$48,[1]!obget([1]!obcall("",$C123,"get",[1]!obMake("","int",COLUMN()))),"")</f>
        <v/>
      </c>
      <c r="J123" s="61" t="str">
        <f>IF($D$48,[1]!obget([1]!obcall("",$C123,"get",[1]!obMake("","int",COLUMN()))),"")</f>
        <v/>
      </c>
      <c r="K123" s="61" t="str">
        <f>IF($D$48,[1]!obget([1]!obcall("",$C123,"get",[1]!obMake("","int",COLUMN()))),"")</f>
        <v/>
      </c>
      <c r="L123" s="61" t="str">
        <f>IF($D$48,[1]!obget([1]!obcall("",$C123,"get",[1]!obMake("","int",COLUMN()))),"")</f>
        <v/>
      </c>
      <c r="M123" s="61" t="str">
        <f>IF($D$48,[1]!obget([1]!obcall("",$C123,"get",[1]!obMake("","int",COLUMN()))),"")</f>
        <v/>
      </c>
      <c r="N123" s="61" t="str">
        <f>IF($D$48,[1]!obget([1]!obcall("",$C123,"get",[1]!obMake("","int",COLUMN()))),"")</f>
        <v/>
      </c>
      <c r="O123" s="61" t="str">
        <f>IF($D$48,[1]!obget([1]!obcall("",$C123,"get",[1]!obMake("","int",COLUMN()))),"")</f>
        <v/>
      </c>
      <c r="P123" s="61" t="str">
        <f>IF($D$48,[1]!obget([1]!obcall("",$C123,"get",[1]!obMake("","int",COLUMN()))),"")</f>
        <v/>
      </c>
      <c r="Q123" s="61" t="str">
        <f>IF($D$48,[1]!obget([1]!obcall("",$C123,"get",[1]!obMake("","int",COLUMN()))),"")</f>
        <v/>
      </c>
      <c r="R123" s="61" t="str">
        <f>IF($D$48,[1]!obget([1]!obcall("",$C123,"get",[1]!obMake("","int",COLUMN()))),"")</f>
        <v/>
      </c>
      <c r="S123" s="50"/>
      <c r="T123" s="50"/>
      <c r="U123" s="50"/>
      <c r="V123" s="50"/>
      <c r="W123" s="50"/>
      <c r="X123" s="50"/>
      <c r="AH123" s="36"/>
      <c r="AI123" s="36"/>
      <c r="IW123" s="50"/>
      <c r="IX123" s="50"/>
    </row>
    <row r="124" spans="1:258" ht="11.85" customHeight="1" x14ac:dyDescent="0.3">
      <c r="A124" s="50" t="str">
        <f t="shared" si="5"/>
        <v/>
      </c>
      <c r="B124" s="50" t="str">
        <f t="shared" si="6"/>
        <v/>
      </c>
      <c r="C124" s="50" t="str">
        <f>IF($D$48,[1]!obMake("RVBermudan"&amp;ROW(),obLibs&amp;"net.finmath.montecarlo.RandomVariable",[1]!obcall("",$C$39,"getInitialMargin",[1]!obMake("","double",$B124),LIBORMarketModel!$J$15,[1]!obMake("","String","EUR"),[1]!obcall("SensitivityMode",$B$7&amp;"$SensitivityMode","valueOf",[1]!obMake("","String",$D$53)),$B$43:$D$43)),"")</f>
        <v/>
      </c>
      <c r="D124" s="94" t="str">
        <f>IF($D$48,[1]!obget([1]!obcall("",$C124,"getAverage")),"")</f>
        <v/>
      </c>
      <c r="E124" s="72" t="str">
        <f>IF(AND($D$47,$F$44&gt;=$B124),[1]!obget([1]!obcall("",[1]!obcall("",$C$39,"getInitialMargin",[1]!obMake("","double",$B124),LIBORMarketModel!$J$15,[1]!obMake("","String","EUR"),[1]!obcall("SensitivityMode",$B$7&amp;"$SensitivityMode","valueOf",[1]!obMake("","String",E$53)),$B$43:$D$43),"getAverage")),"")</f>
        <v/>
      </c>
      <c r="F124" s="72" t="str">
        <f>IF(AND($D$46,$F$44&gt;=$B124),[1]!obget([1]!obcall("",[1]!obcall("",$C$39,"getInitialMargin",[1]!obMake("","double",$B124),LIBORMarketModel!$J$15,[1]!obMake("","String","EUR"),[1]!obcall("SensitivityMode",$B$7&amp;"$SensitivityMode","valueOf",[1]!obMake("","String",F$53)),$B$43:$D$43),"getAverage")),"")</f>
        <v/>
      </c>
      <c r="G124" s="74" t="str">
        <f>IF($D$48,[1]!obget([1]!obcall("",$C124,"getQuantile",[1]!obMake("","double",G$53))),"")</f>
        <v/>
      </c>
      <c r="H124" s="74" t="str">
        <f>IF($D$48,[1]!obget([1]!obcall("",$C124,"getQuantile",[1]!obMake("","double",H$53))),"")</f>
        <v/>
      </c>
      <c r="I124" s="74" t="str">
        <f>IF($D$48,[1]!obget([1]!obcall("",$C124,"get",[1]!obMake("","int",COLUMN()))),"")</f>
        <v/>
      </c>
      <c r="J124" s="61" t="str">
        <f>IF($D$48,[1]!obget([1]!obcall("",$C124,"get",[1]!obMake("","int",COLUMN()))),"")</f>
        <v/>
      </c>
      <c r="K124" s="61" t="str">
        <f>IF($D$48,[1]!obget([1]!obcall("",$C124,"get",[1]!obMake("","int",COLUMN()))),"")</f>
        <v/>
      </c>
      <c r="L124" s="61" t="str">
        <f>IF($D$48,[1]!obget([1]!obcall("",$C124,"get",[1]!obMake("","int",COLUMN()))),"")</f>
        <v/>
      </c>
      <c r="M124" s="61" t="str">
        <f>IF($D$48,[1]!obget([1]!obcall("",$C124,"get",[1]!obMake("","int",COLUMN()))),"")</f>
        <v/>
      </c>
      <c r="N124" s="61" t="str">
        <f>IF($D$48,[1]!obget([1]!obcall("",$C124,"get",[1]!obMake("","int",COLUMN()))),"")</f>
        <v/>
      </c>
      <c r="O124" s="61" t="str">
        <f>IF($D$48,[1]!obget([1]!obcall("",$C124,"get",[1]!obMake("","int",COLUMN()))),"")</f>
        <v/>
      </c>
      <c r="P124" s="61" t="str">
        <f>IF($D$48,[1]!obget([1]!obcall("",$C124,"get",[1]!obMake("","int",COLUMN()))),"")</f>
        <v/>
      </c>
      <c r="Q124" s="61" t="str">
        <f>IF($D$48,[1]!obget([1]!obcall("",$C124,"get",[1]!obMake("","int",COLUMN()))),"")</f>
        <v/>
      </c>
      <c r="R124" s="61" t="str">
        <f>IF($D$48,[1]!obget([1]!obcall("",$C124,"get",[1]!obMake("","int",COLUMN()))),"")</f>
        <v/>
      </c>
      <c r="S124" s="50"/>
      <c r="T124" s="50"/>
      <c r="U124" s="50"/>
      <c r="V124" s="50"/>
      <c r="W124" s="50"/>
      <c r="X124" s="50"/>
      <c r="AH124" s="36"/>
      <c r="AI124" s="36"/>
      <c r="IW124" s="50"/>
      <c r="IX124" s="50"/>
    </row>
    <row r="125" spans="1:258" ht="11.85" customHeight="1" x14ac:dyDescent="0.3">
      <c r="A125" s="50" t="str">
        <f t="shared" si="5"/>
        <v/>
      </c>
      <c r="B125" s="50" t="str">
        <f t="shared" si="6"/>
        <v/>
      </c>
      <c r="C125" s="50" t="str">
        <f>IF($D$48,[1]!obMake("RVBermudan"&amp;ROW(),obLibs&amp;"net.finmath.montecarlo.RandomVariable",[1]!obcall("",$C$39,"getInitialMargin",[1]!obMake("","double",$B125),LIBORMarketModel!$J$15,[1]!obMake("","String","EUR"),[1]!obcall("SensitivityMode",$B$7&amp;"$SensitivityMode","valueOf",[1]!obMake("","String",$D$53)),$B$43:$D$43)),"")</f>
        <v/>
      </c>
      <c r="D125" s="94" t="str">
        <f>IF($D$48,[1]!obget([1]!obcall("",$C125,"getAverage")),"")</f>
        <v/>
      </c>
      <c r="E125" s="72" t="str">
        <f>IF(AND($D$47,$F$44&gt;=$B125),[1]!obget([1]!obcall("",[1]!obcall("",$C$39,"getInitialMargin",[1]!obMake("","double",$B125),LIBORMarketModel!$J$15,[1]!obMake("","String","EUR"),[1]!obcall("SensitivityMode",$B$7&amp;"$SensitivityMode","valueOf",[1]!obMake("","String",E$53)),$B$43:$D$43),"getAverage")),"")</f>
        <v/>
      </c>
      <c r="F125" s="72" t="str">
        <f>IF(AND($D$46,$F$44&gt;=$B125),[1]!obget([1]!obcall("",[1]!obcall("",$C$39,"getInitialMargin",[1]!obMake("","double",$B125),LIBORMarketModel!$J$15,[1]!obMake("","String","EUR"),[1]!obcall("SensitivityMode",$B$7&amp;"$SensitivityMode","valueOf",[1]!obMake("","String",F$53)),$B$43:$D$43),"getAverage")),"")</f>
        <v/>
      </c>
      <c r="G125" s="74" t="str">
        <f>IF($D$48,[1]!obget([1]!obcall("",$C125,"getQuantile",[1]!obMake("","double",G$53))),"")</f>
        <v/>
      </c>
      <c r="H125" s="74" t="str">
        <f>IF($D$48,[1]!obget([1]!obcall("",$C125,"getQuantile",[1]!obMake("","double",H$53))),"")</f>
        <v/>
      </c>
      <c r="I125" s="74" t="str">
        <f>IF($D$48,[1]!obget([1]!obcall("",$C125,"get",[1]!obMake("","int",COLUMN()))),"")</f>
        <v/>
      </c>
      <c r="J125" s="61" t="str">
        <f>IF($D$48,[1]!obget([1]!obcall("",$C125,"get",[1]!obMake("","int",COLUMN()))),"")</f>
        <v/>
      </c>
      <c r="K125" s="61" t="str">
        <f>IF($D$48,[1]!obget([1]!obcall("",$C125,"get",[1]!obMake("","int",COLUMN()))),"")</f>
        <v/>
      </c>
      <c r="L125" s="61" t="str">
        <f>IF($D$48,[1]!obget([1]!obcall("",$C125,"get",[1]!obMake("","int",COLUMN()))),"")</f>
        <v/>
      </c>
      <c r="M125" s="61" t="str">
        <f>IF($D$48,[1]!obget([1]!obcall("",$C125,"get",[1]!obMake("","int",COLUMN()))),"")</f>
        <v/>
      </c>
      <c r="N125" s="61" t="str">
        <f>IF($D$48,[1]!obget([1]!obcall("",$C125,"get",[1]!obMake("","int",COLUMN()))),"")</f>
        <v/>
      </c>
      <c r="O125" s="61" t="str">
        <f>IF($D$48,[1]!obget([1]!obcall("",$C125,"get",[1]!obMake("","int",COLUMN()))),"")</f>
        <v/>
      </c>
      <c r="P125" s="61" t="str">
        <f>IF($D$48,[1]!obget([1]!obcall("",$C125,"get",[1]!obMake("","int",COLUMN()))),"")</f>
        <v/>
      </c>
      <c r="Q125" s="61" t="str">
        <f>IF($D$48,[1]!obget([1]!obcall("",$C125,"get",[1]!obMake("","int",COLUMN()))),"")</f>
        <v/>
      </c>
      <c r="R125" s="61" t="str">
        <f>IF($D$48,[1]!obget([1]!obcall("",$C125,"get",[1]!obMake("","int",COLUMN()))),"")</f>
        <v/>
      </c>
      <c r="S125" s="50"/>
      <c r="T125" s="50"/>
      <c r="U125" s="50"/>
      <c r="V125" s="50"/>
      <c r="W125" s="50"/>
      <c r="X125" s="50"/>
      <c r="AH125" s="36"/>
      <c r="AI125" s="36"/>
      <c r="IW125" s="50"/>
      <c r="IX125" s="50"/>
    </row>
    <row r="126" spans="1:258" ht="11.85" customHeight="1" x14ac:dyDescent="0.3">
      <c r="A126" s="50" t="str">
        <f t="shared" si="5"/>
        <v/>
      </c>
      <c r="B126" s="50" t="str">
        <f t="shared" si="6"/>
        <v/>
      </c>
      <c r="C126" s="50" t="str">
        <f>IF($D$48,[1]!obMake("RVBermudan"&amp;ROW(),obLibs&amp;"net.finmath.montecarlo.RandomVariable",[1]!obcall("",$C$39,"getInitialMargin",[1]!obMake("","double",$B126),LIBORMarketModel!$J$15,[1]!obMake("","String","EUR"),[1]!obcall("SensitivityMode",$B$7&amp;"$SensitivityMode","valueOf",[1]!obMake("","String",$D$53)),$B$43:$D$43)),"")</f>
        <v/>
      </c>
      <c r="D126" s="94" t="str">
        <f>IF($D$48,[1]!obget([1]!obcall("",$C126,"getAverage")),"")</f>
        <v/>
      </c>
      <c r="E126" s="72" t="str">
        <f>IF(AND($D$47,$F$44&gt;=$B126),[1]!obget([1]!obcall("",[1]!obcall("",$C$39,"getInitialMargin",[1]!obMake("","double",$B126),LIBORMarketModel!$J$15,[1]!obMake("","String","EUR"),[1]!obcall("SensitivityMode",$B$7&amp;"$SensitivityMode","valueOf",[1]!obMake("","String",E$53)),$B$43:$D$43),"getAverage")),"")</f>
        <v/>
      </c>
      <c r="F126" s="72" t="str">
        <f>IF(AND($D$46,$F$44&gt;=$B126),[1]!obget([1]!obcall("",[1]!obcall("",$C$39,"getInitialMargin",[1]!obMake("","double",$B126),LIBORMarketModel!$J$15,[1]!obMake("","String","EUR"),[1]!obcall("SensitivityMode",$B$7&amp;"$SensitivityMode","valueOf",[1]!obMake("","String",F$53)),$B$43:$D$43),"getAverage")),"")</f>
        <v/>
      </c>
      <c r="G126" s="74" t="str">
        <f>IF($D$48,[1]!obget([1]!obcall("",$C126,"getQuantile",[1]!obMake("","double",G$53))),"")</f>
        <v/>
      </c>
      <c r="H126" s="74" t="str">
        <f>IF($D$48,[1]!obget([1]!obcall("",$C126,"getQuantile",[1]!obMake("","double",H$53))),"")</f>
        <v/>
      </c>
      <c r="I126" s="74" t="str">
        <f>IF($D$48,[1]!obget([1]!obcall("",$C126,"get",[1]!obMake("","int",COLUMN()))),"")</f>
        <v/>
      </c>
      <c r="J126" s="61" t="str">
        <f>IF($D$48,[1]!obget([1]!obcall("",$C126,"get",[1]!obMake("","int",COLUMN()))),"")</f>
        <v/>
      </c>
      <c r="K126" s="61" t="str">
        <f>IF($D$48,[1]!obget([1]!obcall("",$C126,"get",[1]!obMake("","int",COLUMN()))),"")</f>
        <v/>
      </c>
      <c r="L126" s="61" t="str">
        <f>IF($D$48,[1]!obget([1]!obcall("",$C126,"get",[1]!obMake("","int",COLUMN()))),"")</f>
        <v/>
      </c>
      <c r="M126" s="61" t="str">
        <f>IF($D$48,[1]!obget([1]!obcall("",$C126,"get",[1]!obMake("","int",COLUMN()))),"")</f>
        <v/>
      </c>
      <c r="N126" s="61" t="str">
        <f>IF($D$48,[1]!obget([1]!obcall("",$C126,"get",[1]!obMake("","int",COLUMN()))),"")</f>
        <v/>
      </c>
      <c r="O126" s="61" t="str">
        <f>IF($D$48,[1]!obget([1]!obcall("",$C126,"get",[1]!obMake("","int",COLUMN()))),"")</f>
        <v/>
      </c>
      <c r="P126" s="61" t="str">
        <f>IF($D$48,[1]!obget([1]!obcall("",$C126,"get",[1]!obMake("","int",COLUMN()))),"")</f>
        <v/>
      </c>
      <c r="Q126" s="61" t="str">
        <f>IF($D$48,[1]!obget([1]!obcall("",$C126,"get",[1]!obMake("","int",COLUMN()))),"")</f>
        <v/>
      </c>
      <c r="R126" s="61" t="str">
        <f>IF($D$48,[1]!obget([1]!obcall("",$C126,"get",[1]!obMake("","int",COLUMN()))),"")</f>
        <v/>
      </c>
      <c r="S126" s="50"/>
      <c r="T126" s="50"/>
      <c r="U126" s="50"/>
      <c r="V126" s="50"/>
      <c r="W126" s="50"/>
      <c r="X126" s="50"/>
      <c r="AH126" s="36"/>
      <c r="AI126" s="36"/>
      <c r="IW126" s="50"/>
      <c r="IX126" s="50"/>
    </row>
    <row r="127" spans="1:258" ht="11.85" customHeight="1" x14ac:dyDescent="0.3">
      <c r="A127" s="50" t="str">
        <f t="shared" si="5"/>
        <v/>
      </c>
      <c r="B127" s="50" t="str">
        <f t="shared" si="6"/>
        <v/>
      </c>
      <c r="C127" s="50" t="str">
        <f>IF($D$48,[1]!obMake("RVBermudan"&amp;ROW(),obLibs&amp;"net.finmath.montecarlo.RandomVariable",[1]!obcall("",$C$39,"getInitialMargin",[1]!obMake("","double",$B127),LIBORMarketModel!$J$15,[1]!obMake("","String","EUR"),[1]!obcall("SensitivityMode",$B$7&amp;"$SensitivityMode","valueOf",[1]!obMake("","String",$D$53)),$B$43:$D$43)),"")</f>
        <v/>
      </c>
      <c r="D127" s="94" t="str">
        <f>IF($D$48,[1]!obget([1]!obcall("",$C127,"getAverage")),"")</f>
        <v/>
      </c>
      <c r="E127" s="72" t="str">
        <f>IF(AND($D$47,$F$44&gt;=$B127),[1]!obget([1]!obcall("",[1]!obcall("",$C$39,"getInitialMargin",[1]!obMake("","double",$B127),LIBORMarketModel!$J$15,[1]!obMake("","String","EUR"),[1]!obcall("SensitivityMode",$B$7&amp;"$SensitivityMode","valueOf",[1]!obMake("","String",E$53)),$B$43:$D$43),"getAverage")),"")</f>
        <v/>
      </c>
      <c r="F127" s="72" t="str">
        <f>IF(AND($D$46,$F$44&gt;=$B127),[1]!obget([1]!obcall("",[1]!obcall("",$C$39,"getInitialMargin",[1]!obMake("","double",$B127),LIBORMarketModel!$J$15,[1]!obMake("","String","EUR"),[1]!obcall("SensitivityMode",$B$7&amp;"$SensitivityMode","valueOf",[1]!obMake("","String",F$53)),$B$43:$D$43),"getAverage")),"")</f>
        <v/>
      </c>
      <c r="G127" s="74" t="str">
        <f>IF($D$48,[1]!obget([1]!obcall("",$C127,"getQuantile",[1]!obMake("","double",G$53))),"")</f>
        <v/>
      </c>
      <c r="H127" s="74" t="str">
        <f>IF($D$48,[1]!obget([1]!obcall("",$C127,"getQuantile",[1]!obMake("","double",H$53))),"")</f>
        <v/>
      </c>
      <c r="I127" s="74" t="str">
        <f>IF($D$48,[1]!obget([1]!obcall("",$C127,"get",[1]!obMake("","int",COLUMN()))),"")</f>
        <v/>
      </c>
      <c r="J127" s="61" t="str">
        <f>IF($D$48,[1]!obget([1]!obcall("",$C127,"get",[1]!obMake("","int",COLUMN()))),"")</f>
        <v/>
      </c>
      <c r="K127" s="61" t="str">
        <f>IF($D$48,[1]!obget([1]!obcall("",$C127,"get",[1]!obMake("","int",COLUMN()))),"")</f>
        <v/>
      </c>
      <c r="L127" s="61" t="str">
        <f>IF($D$48,[1]!obget([1]!obcall("",$C127,"get",[1]!obMake("","int",COLUMN()))),"")</f>
        <v/>
      </c>
      <c r="M127" s="61" t="str">
        <f>IF($D$48,[1]!obget([1]!obcall("",$C127,"get",[1]!obMake("","int",COLUMN()))),"")</f>
        <v/>
      </c>
      <c r="N127" s="61" t="str">
        <f>IF($D$48,[1]!obget([1]!obcall("",$C127,"get",[1]!obMake("","int",COLUMN()))),"")</f>
        <v/>
      </c>
      <c r="O127" s="61" t="str">
        <f>IF($D$48,[1]!obget([1]!obcall("",$C127,"get",[1]!obMake("","int",COLUMN()))),"")</f>
        <v/>
      </c>
      <c r="P127" s="61" t="str">
        <f>IF($D$48,[1]!obget([1]!obcall("",$C127,"get",[1]!obMake("","int",COLUMN()))),"")</f>
        <v/>
      </c>
      <c r="Q127" s="61" t="str">
        <f>IF($D$48,[1]!obget([1]!obcall("",$C127,"get",[1]!obMake("","int",COLUMN()))),"")</f>
        <v/>
      </c>
      <c r="R127" s="61" t="str">
        <f>IF($D$48,[1]!obget([1]!obcall("",$C127,"get",[1]!obMake("","int",COLUMN()))),"")</f>
        <v/>
      </c>
      <c r="S127" s="50"/>
      <c r="T127" s="50"/>
      <c r="U127" s="50"/>
      <c r="V127" s="50"/>
      <c r="W127" s="50"/>
      <c r="X127" s="50"/>
      <c r="AH127" s="36"/>
      <c r="AI127" s="36"/>
      <c r="IW127" s="50"/>
      <c r="IX127" s="50"/>
    </row>
    <row r="128" spans="1:258" ht="11.85" customHeight="1" x14ac:dyDescent="0.3">
      <c r="A128" s="50" t="str">
        <f t="shared" si="5"/>
        <v/>
      </c>
      <c r="B128" s="50" t="str">
        <f t="shared" si="6"/>
        <v/>
      </c>
      <c r="C128" s="50" t="str">
        <f>IF($D$48,[1]!obMake("RVBermudan"&amp;ROW(),obLibs&amp;"net.finmath.montecarlo.RandomVariable",[1]!obcall("",$C$39,"getInitialMargin",[1]!obMake("","double",$B128),LIBORMarketModel!$J$15,[1]!obMake("","String","EUR"),[1]!obcall("SensitivityMode",$B$7&amp;"$SensitivityMode","valueOf",[1]!obMake("","String",$D$53)),$B$43:$D$43)),"")</f>
        <v/>
      </c>
      <c r="D128" s="94" t="str">
        <f>IF($D$48,[1]!obget([1]!obcall("",$C128,"getAverage")),"")</f>
        <v/>
      </c>
      <c r="E128" s="72" t="str">
        <f>IF(AND($D$47,$F$44&gt;=$B128),[1]!obget([1]!obcall("",[1]!obcall("",$C$39,"getInitialMargin",[1]!obMake("","double",$B128),LIBORMarketModel!$J$15,[1]!obMake("","String","EUR"),[1]!obcall("SensitivityMode",$B$7&amp;"$SensitivityMode","valueOf",[1]!obMake("","String",E$53)),$B$43:$D$43),"getAverage")),"")</f>
        <v/>
      </c>
      <c r="F128" s="72" t="str">
        <f>IF(AND($D$46,$F$44&gt;=$B128),[1]!obget([1]!obcall("",[1]!obcall("",$C$39,"getInitialMargin",[1]!obMake("","double",$B128),LIBORMarketModel!$J$15,[1]!obMake("","String","EUR"),[1]!obcall("SensitivityMode",$B$7&amp;"$SensitivityMode","valueOf",[1]!obMake("","String",F$53)),$B$43:$D$43),"getAverage")),"")</f>
        <v/>
      </c>
      <c r="G128" s="74" t="str">
        <f>IF($D$48,[1]!obget([1]!obcall("",$C128,"getQuantile",[1]!obMake("","double",G$53))),"")</f>
        <v/>
      </c>
      <c r="H128" s="74" t="str">
        <f>IF($D$48,[1]!obget([1]!obcall("",$C128,"getQuantile",[1]!obMake("","double",H$53))),"")</f>
        <v/>
      </c>
      <c r="I128" s="74" t="str">
        <f>IF($D$48,[1]!obget([1]!obcall("",$C128,"get",[1]!obMake("","int",COLUMN()))),"")</f>
        <v/>
      </c>
      <c r="J128" s="61" t="str">
        <f>IF($D$48,[1]!obget([1]!obcall("",$C128,"get",[1]!obMake("","int",COLUMN()))),"")</f>
        <v/>
      </c>
      <c r="K128" s="61" t="str">
        <f>IF($D$48,[1]!obget([1]!obcall("",$C128,"get",[1]!obMake("","int",COLUMN()))),"")</f>
        <v/>
      </c>
      <c r="L128" s="61" t="str">
        <f>IF($D$48,[1]!obget([1]!obcall("",$C128,"get",[1]!obMake("","int",COLUMN()))),"")</f>
        <v/>
      </c>
      <c r="M128" s="61" t="str">
        <f>IF($D$48,[1]!obget([1]!obcall("",$C128,"get",[1]!obMake("","int",COLUMN()))),"")</f>
        <v/>
      </c>
      <c r="N128" s="61" t="str">
        <f>IF($D$48,[1]!obget([1]!obcall("",$C128,"get",[1]!obMake("","int",COLUMN()))),"")</f>
        <v/>
      </c>
      <c r="O128" s="61" t="str">
        <f>IF($D$48,[1]!obget([1]!obcall("",$C128,"get",[1]!obMake("","int",COLUMN()))),"")</f>
        <v/>
      </c>
      <c r="P128" s="61" t="str">
        <f>IF($D$48,[1]!obget([1]!obcall("",$C128,"get",[1]!obMake("","int",COLUMN()))),"")</f>
        <v/>
      </c>
      <c r="Q128" s="61" t="str">
        <f>IF($D$48,[1]!obget([1]!obcall("",$C128,"get",[1]!obMake("","int",COLUMN()))),"")</f>
        <v/>
      </c>
      <c r="R128" s="61" t="str">
        <f>IF($D$48,[1]!obget([1]!obcall("",$C128,"get",[1]!obMake("","int",COLUMN()))),"")</f>
        <v/>
      </c>
      <c r="S128" s="50"/>
      <c r="T128" s="50"/>
      <c r="U128" s="50"/>
      <c r="V128" s="50"/>
      <c r="W128" s="50"/>
      <c r="X128" s="50"/>
      <c r="AH128" s="36"/>
      <c r="AI128" s="36"/>
      <c r="IW128" s="50"/>
      <c r="IX128" s="50"/>
    </row>
    <row r="129" spans="1:258" ht="11.85" customHeight="1" x14ac:dyDescent="0.3">
      <c r="A129" s="50" t="str">
        <f t="shared" si="5"/>
        <v/>
      </c>
      <c r="B129" s="50" t="str">
        <f t="shared" si="6"/>
        <v/>
      </c>
      <c r="C129" s="50" t="str">
        <f>IF($D$48,[1]!obMake("RVBermudan"&amp;ROW(),obLibs&amp;"net.finmath.montecarlo.RandomVariable",[1]!obcall("",$C$39,"getInitialMargin",[1]!obMake("","double",$B129),LIBORMarketModel!$J$15,[1]!obMake("","String","EUR"),[1]!obcall("SensitivityMode",$B$7&amp;"$SensitivityMode","valueOf",[1]!obMake("","String",$D$53)),$B$43:$D$43)),"")</f>
        <v/>
      </c>
      <c r="D129" s="94" t="str">
        <f>IF($D$48,[1]!obget([1]!obcall("",$C129,"getAverage")),"")</f>
        <v/>
      </c>
      <c r="E129" s="72" t="str">
        <f>IF(AND($D$47,$F$44&gt;=$B129),[1]!obget([1]!obcall("",[1]!obcall("",$C$39,"getInitialMargin",[1]!obMake("","double",$B129),LIBORMarketModel!$J$15,[1]!obMake("","String","EUR"),[1]!obcall("SensitivityMode",$B$7&amp;"$SensitivityMode","valueOf",[1]!obMake("","String",E$53)),$B$43:$D$43),"getAverage")),"")</f>
        <v/>
      </c>
      <c r="F129" s="72" t="str">
        <f>IF(AND($D$46,$F$44&gt;=$B129),[1]!obget([1]!obcall("",[1]!obcall("",$C$39,"getInitialMargin",[1]!obMake("","double",$B129),LIBORMarketModel!$J$15,[1]!obMake("","String","EUR"),[1]!obcall("SensitivityMode",$B$7&amp;"$SensitivityMode","valueOf",[1]!obMake("","String",F$53)),$B$43:$D$43),"getAverage")),"")</f>
        <v/>
      </c>
      <c r="G129" s="74" t="str">
        <f>IF($D$48,[1]!obget([1]!obcall("",$C129,"getQuantile",[1]!obMake("","double",G$53))),"")</f>
        <v/>
      </c>
      <c r="H129" s="74" t="str">
        <f>IF($D$48,[1]!obget([1]!obcall("",$C129,"getQuantile",[1]!obMake("","double",H$53))),"")</f>
        <v/>
      </c>
      <c r="I129" s="74" t="str">
        <f>IF($D$48,[1]!obget([1]!obcall("",$C129,"get",[1]!obMake("","int",COLUMN()))),"")</f>
        <v/>
      </c>
      <c r="J129" s="61" t="str">
        <f>IF($D$48,[1]!obget([1]!obcall("",$C129,"get",[1]!obMake("","int",COLUMN()))),"")</f>
        <v/>
      </c>
      <c r="K129" s="61" t="str">
        <f>IF($D$48,[1]!obget([1]!obcall("",$C129,"get",[1]!obMake("","int",COLUMN()))),"")</f>
        <v/>
      </c>
      <c r="L129" s="61" t="str">
        <f>IF($D$48,[1]!obget([1]!obcall("",$C129,"get",[1]!obMake("","int",COLUMN()))),"")</f>
        <v/>
      </c>
      <c r="M129" s="61" t="str">
        <f>IF($D$48,[1]!obget([1]!obcall("",$C129,"get",[1]!obMake("","int",COLUMN()))),"")</f>
        <v/>
      </c>
      <c r="N129" s="61" t="str">
        <f>IF($D$48,[1]!obget([1]!obcall("",$C129,"get",[1]!obMake("","int",COLUMN()))),"")</f>
        <v/>
      </c>
      <c r="O129" s="61" t="str">
        <f>IF($D$48,[1]!obget([1]!obcall("",$C129,"get",[1]!obMake("","int",COLUMN()))),"")</f>
        <v/>
      </c>
      <c r="P129" s="61" t="str">
        <f>IF($D$48,[1]!obget([1]!obcall("",$C129,"get",[1]!obMake("","int",COLUMN()))),"")</f>
        <v/>
      </c>
      <c r="Q129" s="61" t="str">
        <f>IF($D$48,[1]!obget([1]!obcall("",$C129,"get",[1]!obMake("","int",COLUMN()))),"")</f>
        <v/>
      </c>
      <c r="R129" s="61" t="str">
        <f>IF($D$48,[1]!obget([1]!obcall("",$C129,"get",[1]!obMake("","int",COLUMN()))),"")</f>
        <v/>
      </c>
      <c r="S129" s="50"/>
      <c r="T129" s="50"/>
      <c r="U129" s="50"/>
      <c r="V129" s="50"/>
      <c r="W129" s="50"/>
      <c r="X129" s="50"/>
      <c r="AH129" s="36"/>
      <c r="AI129" s="36"/>
      <c r="IW129" s="50"/>
      <c r="IX129" s="50"/>
    </row>
    <row r="130" spans="1:258" ht="11.85" customHeight="1" x14ac:dyDescent="0.3">
      <c r="A130" s="50" t="str">
        <f t="shared" si="5"/>
        <v/>
      </c>
      <c r="B130" s="50" t="str">
        <f t="shared" si="6"/>
        <v/>
      </c>
      <c r="C130" s="50" t="str">
        <f>IF($D$48,[1]!obMake("RVBermudan"&amp;ROW(),obLibs&amp;"net.finmath.montecarlo.RandomVariable",[1]!obcall("",$C$39,"getInitialMargin",[1]!obMake("","double",$B130),LIBORMarketModel!$J$15,[1]!obMake("","String","EUR"),[1]!obcall("SensitivityMode",$B$7&amp;"$SensitivityMode","valueOf",[1]!obMake("","String",$D$53)),$B$43:$D$43)),"")</f>
        <v/>
      </c>
      <c r="D130" s="94" t="str">
        <f>IF($D$48,[1]!obget([1]!obcall("",$C130,"getAverage")),"")</f>
        <v/>
      </c>
      <c r="E130" s="72" t="str">
        <f>IF(AND($D$47,$F$44&gt;=$B130),[1]!obget([1]!obcall("",[1]!obcall("",$C$39,"getInitialMargin",[1]!obMake("","double",$B130),LIBORMarketModel!$J$15,[1]!obMake("","String","EUR"),[1]!obcall("SensitivityMode",$B$7&amp;"$SensitivityMode","valueOf",[1]!obMake("","String",E$53)),$B$43:$D$43),"getAverage")),"")</f>
        <v/>
      </c>
      <c r="F130" s="72" t="str">
        <f>IF(AND($D$46,$F$44&gt;=$B130),[1]!obget([1]!obcall("",[1]!obcall("",$C$39,"getInitialMargin",[1]!obMake("","double",$B130),LIBORMarketModel!$J$15,[1]!obMake("","String","EUR"),[1]!obcall("SensitivityMode",$B$7&amp;"$SensitivityMode","valueOf",[1]!obMake("","String",F$53)),$B$43:$D$43),"getAverage")),"")</f>
        <v/>
      </c>
      <c r="G130" s="74" t="str">
        <f>IF($D$48,[1]!obget([1]!obcall("",$C130,"getQuantile",[1]!obMake("","double",G$53))),"")</f>
        <v/>
      </c>
      <c r="H130" s="74" t="str">
        <f>IF($D$48,[1]!obget([1]!obcall("",$C130,"getQuantile",[1]!obMake("","double",H$53))),"")</f>
        <v/>
      </c>
      <c r="I130" s="74" t="str">
        <f>IF($D$48,[1]!obget([1]!obcall("",$C130,"get",[1]!obMake("","int",COLUMN()))),"")</f>
        <v/>
      </c>
      <c r="J130" s="61" t="str">
        <f>IF($D$48,[1]!obget([1]!obcall("",$C130,"get",[1]!obMake("","int",COLUMN()))),"")</f>
        <v/>
      </c>
      <c r="K130" s="61" t="str">
        <f>IF($D$48,[1]!obget([1]!obcall("",$C130,"get",[1]!obMake("","int",COLUMN()))),"")</f>
        <v/>
      </c>
      <c r="L130" s="61" t="str">
        <f>IF($D$48,[1]!obget([1]!obcall("",$C130,"get",[1]!obMake("","int",COLUMN()))),"")</f>
        <v/>
      </c>
      <c r="M130" s="61" t="str">
        <f>IF($D$48,[1]!obget([1]!obcall("",$C130,"get",[1]!obMake("","int",COLUMN()))),"")</f>
        <v/>
      </c>
      <c r="N130" s="61" t="str">
        <f>IF($D$48,[1]!obget([1]!obcall("",$C130,"get",[1]!obMake("","int",COLUMN()))),"")</f>
        <v/>
      </c>
      <c r="O130" s="61" t="str">
        <f>IF($D$48,[1]!obget([1]!obcall("",$C130,"get",[1]!obMake("","int",COLUMN()))),"")</f>
        <v/>
      </c>
      <c r="P130" s="61" t="str">
        <f>IF($D$48,[1]!obget([1]!obcall("",$C130,"get",[1]!obMake("","int",COLUMN()))),"")</f>
        <v/>
      </c>
      <c r="Q130" s="61" t="str">
        <f>IF($D$48,[1]!obget([1]!obcall("",$C130,"get",[1]!obMake("","int",COLUMN()))),"")</f>
        <v/>
      </c>
      <c r="R130" s="61" t="str">
        <f>IF($D$48,[1]!obget([1]!obcall("",$C130,"get",[1]!obMake("","int",COLUMN()))),"")</f>
        <v/>
      </c>
      <c r="S130" s="50"/>
      <c r="T130" s="50"/>
      <c r="U130" s="50"/>
      <c r="V130" s="50"/>
      <c r="W130" s="50"/>
      <c r="X130" s="50"/>
      <c r="AH130" s="36"/>
      <c r="AI130" s="36"/>
      <c r="IW130" s="50"/>
      <c r="IX130" s="50"/>
    </row>
    <row r="131" spans="1:258" ht="11.85" customHeight="1" x14ac:dyDescent="0.3">
      <c r="A131" s="50" t="str">
        <f t="shared" si="5"/>
        <v/>
      </c>
      <c r="B131" s="50" t="str">
        <f t="shared" si="6"/>
        <v/>
      </c>
      <c r="C131" s="50" t="str">
        <f>IF($D$48,[1]!obMake("RVBermudan"&amp;ROW(),obLibs&amp;"net.finmath.montecarlo.RandomVariable",[1]!obcall("",$C$39,"getInitialMargin",[1]!obMake("","double",$B131),LIBORMarketModel!$J$15,[1]!obMake("","String","EUR"),[1]!obcall("SensitivityMode",$B$7&amp;"$SensitivityMode","valueOf",[1]!obMake("","String",$D$53)),$B$43:$D$43)),"")</f>
        <v/>
      </c>
      <c r="D131" s="94" t="str">
        <f>IF($D$48,[1]!obget([1]!obcall("",$C131,"getAverage")),"")</f>
        <v/>
      </c>
      <c r="E131" s="72" t="str">
        <f>IF(AND($D$47,$F$44&gt;=$B131),[1]!obget([1]!obcall("",[1]!obcall("",$C$39,"getInitialMargin",[1]!obMake("","double",$B131),LIBORMarketModel!$J$15,[1]!obMake("","String","EUR"),[1]!obcall("SensitivityMode",$B$7&amp;"$SensitivityMode","valueOf",[1]!obMake("","String",E$53)),$B$43:$D$43),"getAverage")),"")</f>
        <v/>
      </c>
      <c r="F131" s="72" t="str">
        <f>IF(AND($D$46,$F$44&gt;=$B131),[1]!obget([1]!obcall("",[1]!obcall("",$C$39,"getInitialMargin",[1]!obMake("","double",$B131),LIBORMarketModel!$J$15,[1]!obMake("","String","EUR"),[1]!obcall("SensitivityMode",$B$7&amp;"$SensitivityMode","valueOf",[1]!obMake("","String",F$53)),$B$43:$D$43),"getAverage")),"")</f>
        <v/>
      </c>
      <c r="G131" s="74" t="str">
        <f>IF($D$48,[1]!obget([1]!obcall("",$C131,"getQuantile",[1]!obMake("","double",G$53))),"")</f>
        <v/>
      </c>
      <c r="H131" s="74" t="str">
        <f>IF($D$48,[1]!obget([1]!obcall("",$C131,"getQuantile",[1]!obMake("","double",H$53))),"")</f>
        <v/>
      </c>
      <c r="I131" s="74" t="str">
        <f>IF($D$48,[1]!obget([1]!obcall("",$C131,"get",[1]!obMake("","int",COLUMN()))),"")</f>
        <v/>
      </c>
      <c r="J131" s="61" t="str">
        <f>IF($D$48,[1]!obget([1]!obcall("",$C131,"get",[1]!obMake("","int",COLUMN()))),"")</f>
        <v/>
      </c>
      <c r="K131" s="61" t="str">
        <f>IF($D$48,[1]!obget([1]!obcall("",$C131,"get",[1]!obMake("","int",COLUMN()))),"")</f>
        <v/>
      </c>
      <c r="L131" s="61" t="str">
        <f>IF($D$48,[1]!obget([1]!obcall("",$C131,"get",[1]!obMake("","int",COLUMN()))),"")</f>
        <v/>
      </c>
      <c r="M131" s="61" t="str">
        <f>IF($D$48,[1]!obget([1]!obcall("",$C131,"get",[1]!obMake("","int",COLUMN()))),"")</f>
        <v/>
      </c>
      <c r="N131" s="61" t="str">
        <f>IF($D$48,[1]!obget([1]!obcall("",$C131,"get",[1]!obMake("","int",COLUMN()))),"")</f>
        <v/>
      </c>
      <c r="O131" s="61" t="str">
        <f>IF($D$48,[1]!obget([1]!obcall("",$C131,"get",[1]!obMake("","int",COLUMN()))),"")</f>
        <v/>
      </c>
      <c r="P131" s="61" t="str">
        <f>IF($D$48,[1]!obget([1]!obcall("",$C131,"get",[1]!obMake("","int",COLUMN()))),"")</f>
        <v/>
      </c>
      <c r="Q131" s="61" t="str">
        <f>IF($D$48,[1]!obget([1]!obcall("",$C131,"get",[1]!obMake("","int",COLUMN()))),"")</f>
        <v/>
      </c>
      <c r="R131" s="61" t="str">
        <f>IF($D$48,[1]!obget([1]!obcall("",$C131,"get",[1]!obMake("","int",COLUMN()))),"")</f>
        <v/>
      </c>
      <c r="S131" s="50"/>
      <c r="T131" s="50"/>
      <c r="U131" s="50"/>
      <c r="V131" s="50"/>
      <c r="W131" s="50"/>
      <c r="X131" s="50"/>
      <c r="AH131" s="36"/>
      <c r="AI131" s="36"/>
      <c r="IW131" s="50"/>
      <c r="IX131" s="50"/>
    </row>
    <row r="132" spans="1:258" ht="11.85" customHeight="1" x14ac:dyDescent="0.3">
      <c r="A132" s="50" t="str">
        <f t="shared" si="5"/>
        <v/>
      </c>
      <c r="B132" s="50" t="str">
        <f t="shared" si="6"/>
        <v/>
      </c>
      <c r="C132" s="50" t="str">
        <f>IF($D$48,[1]!obMake("RVBermudan"&amp;ROW(),obLibs&amp;"net.finmath.montecarlo.RandomVariable",[1]!obcall("",$C$39,"getInitialMargin",[1]!obMake("","double",$B132),LIBORMarketModel!$J$15,[1]!obMake("","String","EUR"),[1]!obcall("SensitivityMode",$B$7&amp;"$SensitivityMode","valueOf",[1]!obMake("","String",$D$53)),$B$43:$D$43)),"")</f>
        <v/>
      </c>
      <c r="D132" s="94" t="str">
        <f>IF($D$48,[1]!obget([1]!obcall("",$C132,"getAverage")),"")</f>
        <v/>
      </c>
      <c r="E132" s="72" t="str">
        <f>IF(AND($D$47,$F$44&gt;=$B132),[1]!obget([1]!obcall("",[1]!obcall("",$C$39,"getInitialMargin",[1]!obMake("","double",$B132),LIBORMarketModel!$J$15,[1]!obMake("","String","EUR"),[1]!obcall("SensitivityMode",$B$7&amp;"$SensitivityMode","valueOf",[1]!obMake("","String",E$53)),$B$43:$D$43),"getAverage")),"")</f>
        <v/>
      </c>
      <c r="F132" s="72" t="str">
        <f>IF(AND($D$46,$F$44&gt;=$B132),[1]!obget([1]!obcall("",[1]!obcall("",$C$39,"getInitialMargin",[1]!obMake("","double",$B132),LIBORMarketModel!$J$15,[1]!obMake("","String","EUR"),[1]!obcall("SensitivityMode",$B$7&amp;"$SensitivityMode","valueOf",[1]!obMake("","String",F$53)),$B$43:$D$43),"getAverage")),"")</f>
        <v/>
      </c>
      <c r="G132" s="74" t="str">
        <f>IF($D$48,[1]!obget([1]!obcall("",$C132,"getQuantile",[1]!obMake("","double",G$53))),"")</f>
        <v/>
      </c>
      <c r="H132" s="74" t="str">
        <f>IF($D$48,[1]!obget([1]!obcall("",$C132,"getQuantile",[1]!obMake("","double",H$53))),"")</f>
        <v/>
      </c>
      <c r="I132" s="74" t="str">
        <f>IF($D$48,[1]!obget([1]!obcall("",$C132,"get",[1]!obMake("","int",COLUMN()))),"")</f>
        <v/>
      </c>
      <c r="J132" s="61" t="str">
        <f>IF($D$48,[1]!obget([1]!obcall("",$C132,"get",[1]!obMake("","int",COLUMN()))),"")</f>
        <v/>
      </c>
      <c r="K132" s="61" t="str">
        <f>IF($D$48,[1]!obget([1]!obcall("",$C132,"get",[1]!obMake("","int",COLUMN()))),"")</f>
        <v/>
      </c>
      <c r="L132" s="61" t="str">
        <f>IF($D$48,[1]!obget([1]!obcall("",$C132,"get",[1]!obMake("","int",COLUMN()))),"")</f>
        <v/>
      </c>
      <c r="M132" s="61" t="str">
        <f>IF($D$48,[1]!obget([1]!obcall("",$C132,"get",[1]!obMake("","int",COLUMN()))),"")</f>
        <v/>
      </c>
      <c r="N132" s="61" t="str">
        <f>IF($D$48,[1]!obget([1]!obcall("",$C132,"get",[1]!obMake("","int",COLUMN()))),"")</f>
        <v/>
      </c>
      <c r="O132" s="61" t="str">
        <f>IF($D$48,[1]!obget([1]!obcall("",$C132,"get",[1]!obMake("","int",COLUMN()))),"")</f>
        <v/>
      </c>
      <c r="P132" s="61" t="str">
        <f>IF($D$48,[1]!obget([1]!obcall("",$C132,"get",[1]!obMake("","int",COLUMN()))),"")</f>
        <v/>
      </c>
      <c r="Q132" s="61" t="str">
        <f>IF($D$48,[1]!obget([1]!obcall("",$C132,"get",[1]!obMake("","int",COLUMN()))),"")</f>
        <v/>
      </c>
      <c r="R132" s="61" t="str">
        <f>IF($D$48,[1]!obget([1]!obcall("",$C132,"get",[1]!obMake("","int",COLUMN()))),"")</f>
        <v/>
      </c>
      <c r="S132" s="50"/>
      <c r="T132" s="50"/>
      <c r="U132" s="50"/>
      <c r="V132" s="50"/>
      <c r="W132" s="50"/>
      <c r="X132" s="50"/>
      <c r="AH132" s="36"/>
      <c r="AI132" s="36"/>
      <c r="IW132" s="50"/>
      <c r="IX132" s="50"/>
    </row>
    <row r="133" spans="1:258" ht="11.85" customHeight="1" x14ac:dyDescent="0.3">
      <c r="A133" s="50" t="str">
        <f t="shared" si="5"/>
        <v/>
      </c>
      <c r="B133" s="50" t="str">
        <f t="shared" si="6"/>
        <v/>
      </c>
      <c r="C133" s="50" t="str">
        <f>IF($D$48,[1]!obMake("RVBermudan"&amp;ROW(),obLibs&amp;"net.finmath.montecarlo.RandomVariable",[1]!obcall("",$C$39,"getInitialMargin",[1]!obMake("","double",$B133),LIBORMarketModel!$J$15,[1]!obMake("","String","EUR"),[1]!obcall("SensitivityMode",$B$7&amp;"$SensitivityMode","valueOf",[1]!obMake("","String",$D$53)),$B$43:$D$43)),"")</f>
        <v/>
      </c>
      <c r="D133" s="94" t="str">
        <f>IF($D$48,[1]!obget([1]!obcall("",$C133,"getAverage")),"")</f>
        <v/>
      </c>
      <c r="E133" s="72" t="str">
        <f>IF(AND($D$47,$F$44&gt;=$B133),[1]!obget([1]!obcall("",[1]!obcall("",$C$39,"getInitialMargin",[1]!obMake("","double",$B133),LIBORMarketModel!$J$15,[1]!obMake("","String","EUR"),[1]!obcall("SensitivityMode",$B$7&amp;"$SensitivityMode","valueOf",[1]!obMake("","String",E$53)),$B$43:$D$43),"getAverage")),"")</f>
        <v/>
      </c>
      <c r="F133" s="72" t="str">
        <f>IF(AND($D$46,$F$44&gt;=$B133),[1]!obget([1]!obcall("",[1]!obcall("",$C$39,"getInitialMargin",[1]!obMake("","double",$B133),LIBORMarketModel!$J$15,[1]!obMake("","String","EUR"),[1]!obcall("SensitivityMode",$B$7&amp;"$SensitivityMode","valueOf",[1]!obMake("","String",F$53)),$B$43:$D$43),"getAverage")),"")</f>
        <v/>
      </c>
      <c r="G133" s="74" t="str">
        <f>IF($D$48,[1]!obget([1]!obcall("",$C133,"getQuantile",[1]!obMake("","double",G$53))),"")</f>
        <v/>
      </c>
      <c r="H133" s="74" t="str">
        <f>IF($D$48,[1]!obget([1]!obcall("",$C133,"getQuantile",[1]!obMake("","double",H$53))),"")</f>
        <v/>
      </c>
      <c r="I133" s="74" t="str">
        <f>IF($D$48,[1]!obget([1]!obcall("",$C133,"get",[1]!obMake("","int",COLUMN()))),"")</f>
        <v/>
      </c>
      <c r="J133" s="61" t="str">
        <f>IF($D$48,[1]!obget([1]!obcall("",$C133,"get",[1]!obMake("","int",COLUMN()))),"")</f>
        <v/>
      </c>
      <c r="K133" s="61" t="str">
        <f>IF($D$48,[1]!obget([1]!obcall("",$C133,"get",[1]!obMake("","int",COLUMN()))),"")</f>
        <v/>
      </c>
      <c r="L133" s="61" t="str">
        <f>IF($D$48,[1]!obget([1]!obcall("",$C133,"get",[1]!obMake("","int",COLUMN()))),"")</f>
        <v/>
      </c>
      <c r="M133" s="61" t="str">
        <f>IF($D$48,[1]!obget([1]!obcall("",$C133,"get",[1]!obMake("","int",COLUMN()))),"")</f>
        <v/>
      </c>
      <c r="N133" s="61" t="str">
        <f>IF($D$48,[1]!obget([1]!obcall("",$C133,"get",[1]!obMake("","int",COLUMN()))),"")</f>
        <v/>
      </c>
      <c r="O133" s="61" t="str">
        <f>IF($D$48,[1]!obget([1]!obcall("",$C133,"get",[1]!obMake("","int",COLUMN()))),"")</f>
        <v/>
      </c>
      <c r="P133" s="61" t="str">
        <f>IF($D$48,[1]!obget([1]!obcall("",$C133,"get",[1]!obMake("","int",COLUMN()))),"")</f>
        <v/>
      </c>
      <c r="Q133" s="61" t="str">
        <f>IF($D$48,[1]!obget([1]!obcall("",$C133,"get",[1]!obMake("","int",COLUMN()))),"")</f>
        <v/>
      </c>
      <c r="R133" s="61" t="str">
        <f>IF($D$48,[1]!obget([1]!obcall("",$C133,"get",[1]!obMake("","int",COLUMN()))),"")</f>
        <v/>
      </c>
      <c r="S133" s="50"/>
      <c r="T133" s="50"/>
      <c r="U133" s="50"/>
      <c r="V133" s="50"/>
      <c r="W133" s="50"/>
      <c r="X133" s="50"/>
      <c r="AH133" s="36"/>
      <c r="AI133" s="36"/>
      <c r="IW133" s="50"/>
      <c r="IX133" s="50"/>
    </row>
    <row r="134" spans="1:258" ht="11.85" customHeight="1" x14ac:dyDescent="0.3">
      <c r="A134" s="50" t="str">
        <f t="shared" si="5"/>
        <v/>
      </c>
      <c r="B134" s="50" t="str">
        <f t="shared" si="6"/>
        <v/>
      </c>
      <c r="C134" s="50" t="str">
        <f>IF($D$48,[1]!obMake("RVBermudan"&amp;ROW(),obLibs&amp;"net.finmath.montecarlo.RandomVariable",[1]!obcall("",$C$39,"getInitialMargin",[1]!obMake("","double",$B134),LIBORMarketModel!$J$15,[1]!obMake("","String","EUR"),[1]!obcall("SensitivityMode",$B$7&amp;"$SensitivityMode","valueOf",[1]!obMake("","String",$D$53)),$B$43:$D$43)),"")</f>
        <v/>
      </c>
      <c r="D134" s="94" t="str">
        <f>IF($D$48,[1]!obget([1]!obcall("",$C134,"getAverage")),"")</f>
        <v/>
      </c>
      <c r="E134" s="72" t="str">
        <f>IF(AND($D$47,$F$44&gt;=$B134),[1]!obget([1]!obcall("",[1]!obcall("",$C$39,"getInitialMargin",[1]!obMake("","double",$B134),LIBORMarketModel!$J$15,[1]!obMake("","String","EUR"),[1]!obcall("SensitivityMode",$B$7&amp;"$SensitivityMode","valueOf",[1]!obMake("","String",E$53)),$B$43:$D$43),"getAverage")),"")</f>
        <v/>
      </c>
      <c r="F134" s="72" t="str">
        <f>IF(AND($D$46,$F$44&gt;=$B134),[1]!obget([1]!obcall("",[1]!obcall("",$C$39,"getInitialMargin",[1]!obMake("","double",$B134),LIBORMarketModel!$J$15,[1]!obMake("","String","EUR"),[1]!obcall("SensitivityMode",$B$7&amp;"$SensitivityMode","valueOf",[1]!obMake("","String",F$53)),$B$43:$D$43),"getAverage")),"")</f>
        <v/>
      </c>
      <c r="G134" s="74" t="str">
        <f>IF($D$48,[1]!obget([1]!obcall("",$C134,"getQuantile",[1]!obMake("","double",G$53))),"")</f>
        <v/>
      </c>
      <c r="H134" s="74" t="str">
        <f>IF($D$48,[1]!obget([1]!obcall("",$C134,"getQuantile",[1]!obMake("","double",H$53))),"")</f>
        <v/>
      </c>
      <c r="I134" s="74" t="str">
        <f>IF($D$48,[1]!obget([1]!obcall("",$C134,"get",[1]!obMake("","int",COLUMN()))),"")</f>
        <v/>
      </c>
      <c r="J134" s="61" t="str">
        <f>IF($D$48,[1]!obget([1]!obcall("",$C134,"get",[1]!obMake("","int",COLUMN()))),"")</f>
        <v/>
      </c>
      <c r="K134" s="61" t="str">
        <f>IF($D$48,[1]!obget([1]!obcall("",$C134,"get",[1]!obMake("","int",COLUMN()))),"")</f>
        <v/>
      </c>
      <c r="L134" s="61" t="str">
        <f>IF($D$48,[1]!obget([1]!obcall("",$C134,"get",[1]!obMake("","int",COLUMN()))),"")</f>
        <v/>
      </c>
      <c r="M134" s="61" t="str">
        <f>IF($D$48,[1]!obget([1]!obcall("",$C134,"get",[1]!obMake("","int",COLUMN()))),"")</f>
        <v/>
      </c>
      <c r="N134" s="61" t="str">
        <f>IF($D$48,[1]!obget([1]!obcall("",$C134,"get",[1]!obMake("","int",COLUMN()))),"")</f>
        <v/>
      </c>
      <c r="O134" s="61" t="str">
        <f>IF($D$48,[1]!obget([1]!obcall("",$C134,"get",[1]!obMake("","int",COLUMN()))),"")</f>
        <v/>
      </c>
      <c r="P134" s="61" t="str">
        <f>IF($D$48,[1]!obget([1]!obcall("",$C134,"get",[1]!obMake("","int",COLUMN()))),"")</f>
        <v/>
      </c>
      <c r="Q134" s="61" t="str">
        <f>IF($D$48,[1]!obget([1]!obcall("",$C134,"get",[1]!obMake("","int",COLUMN()))),"")</f>
        <v/>
      </c>
      <c r="R134" s="61" t="str">
        <f>IF($D$48,[1]!obget([1]!obcall("",$C134,"get",[1]!obMake("","int",COLUMN()))),"")</f>
        <v/>
      </c>
      <c r="S134" s="50"/>
      <c r="T134" s="50"/>
      <c r="U134" s="50"/>
      <c r="V134" s="50"/>
      <c r="W134" s="50"/>
      <c r="X134" s="50"/>
      <c r="AH134" s="36"/>
      <c r="AI134" s="36"/>
      <c r="IW134" s="50"/>
      <c r="IX134" s="50"/>
    </row>
    <row r="135" spans="1:258" ht="11.85" customHeight="1" x14ac:dyDescent="0.3">
      <c r="A135" s="50" t="str">
        <f t="shared" si="5"/>
        <v/>
      </c>
      <c r="B135" s="50" t="str">
        <f t="shared" si="6"/>
        <v/>
      </c>
      <c r="C135" s="50" t="str">
        <f>IF($D$48,[1]!obMake("RVBermudan"&amp;ROW(),obLibs&amp;"net.finmath.montecarlo.RandomVariable",[1]!obcall("",$C$39,"getInitialMargin",[1]!obMake("","double",$B135),LIBORMarketModel!$J$15,[1]!obMake("","String","EUR"),[1]!obcall("SensitivityMode",$B$7&amp;"$SensitivityMode","valueOf",[1]!obMake("","String",$D$53)),$B$43:$D$43)),"")</f>
        <v/>
      </c>
      <c r="D135" s="94" t="str">
        <f>IF($D$48,[1]!obget([1]!obcall("",$C135,"getAverage")),"")</f>
        <v/>
      </c>
      <c r="E135" s="72" t="str">
        <f>IF(AND($D$47,$F$44&gt;=$B135),[1]!obget([1]!obcall("",[1]!obcall("",$C$39,"getInitialMargin",[1]!obMake("","double",$B135),LIBORMarketModel!$J$15,[1]!obMake("","String","EUR"),[1]!obcall("SensitivityMode",$B$7&amp;"$SensitivityMode","valueOf",[1]!obMake("","String",E$53)),$B$43:$D$43),"getAverage")),"")</f>
        <v/>
      </c>
      <c r="F135" s="72" t="str">
        <f>IF(AND($D$46,$F$44&gt;=$B135),[1]!obget([1]!obcall("",[1]!obcall("",$C$39,"getInitialMargin",[1]!obMake("","double",$B135),LIBORMarketModel!$J$15,[1]!obMake("","String","EUR"),[1]!obcall("SensitivityMode",$B$7&amp;"$SensitivityMode","valueOf",[1]!obMake("","String",F$53)),$B$43:$D$43),"getAverage")),"")</f>
        <v/>
      </c>
      <c r="G135" s="74" t="str">
        <f>IF($D$48,[1]!obget([1]!obcall("",$C135,"getQuantile",[1]!obMake("","double",G$53))),"")</f>
        <v/>
      </c>
      <c r="H135" s="74" t="str">
        <f>IF($D$48,[1]!obget([1]!obcall("",$C135,"getQuantile",[1]!obMake("","double",H$53))),"")</f>
        <v/>
      </c>
      <c r="I135" s="74" t="str">
        <f>IF($D$48,[1]!obget([1]!obcall("",$C135,"get",[1]!obMake("","int",COLUMN()))),"")</f>
        <v/>
      </c>
      <c r="J135" s="61" t="str">
        <f>IF($D$48,[1]!obget([1]!obcall("",$C135,"get",[1]!obMake("","int",COLUMN()))),"")</f>
        <v/>
      </c>
      <c r="K135" s="61" t="str">
        <f>IF($D$48,[1]!obget([1]!obcall("",$C135,"get",[1]!obMake("","int",COLUMN()))),"")</f>
        <v/>
      </c>
      <c r="L135" s="61" t="str">
        <f>IF($D$48,[1]!obget([1]!obcall("",$C135,"get",[1]!obMake("","int",COLUMN()))),"")</f>
        <v/>
      </c>
      <c r="M135" s="61" t="str">
        <f>IF($D$48,[1]!obget([1]!obcall("",$C135,"get",[1]!obMake("","int",COLUMN()))),"")</f>
        <v/>
      </c>
      <c r="N135" s="61" t="str">
        <f>IF($D$48,[1]!obget([1]!obcall("",$C135,"get",[1]!obMake("","int",COLUMN()))),"")</f>
        <v/>
      </c>
      <c r="O135" s="61" t="str">
        <f>IF($D$48,[1]!obget([1]!obcall("",$C135,"get",[1]!obMake("","int",COLUMN()))),"")</f>
        <v/>
      </c>
      <c r="P135" s="61" t="str">
        <f>IF($D$48,[1]!obget([1]!obcall("",$C135,"get",[1]!obMake("","int",COLUMN()))),"")</f>
        <v/>
      </c>
      <c r="Q135" s="61" t="str">
        <f>IF($D$48,[1]!obget([1]!obcall("",$C135,"get",[1]!obMake("","int",COLUMN()))),"")</f>
        <v/>
      </c>
      <c r="R135" s="61" t="str">
        <f>IF($D$48,[1]!obget([1]!obcall("",$C135,"get",[1]!obMake("","int",COLUMN()))),"")</f>
        <v/>
      </c>
      <c r="S135" s="50"/>
      <c r="T135" s="50"/>
      <c r="U135" s="50"/>
      <c r="V135" s="50"/>
      <c r="W135" s="50"/>
      <c r="X135" s="50"/>
      <c r="AH135" s="36"/>
      <c r="AI135" s="36"/>
      <c r="IW135" s="50"/>
      <c r="IX135" s="50"/>
    </row>
    <row r="136" spans="1:258" ht="11.85" customHeight="1" x14ac:dyDescent="0.3">
      <c r="A136" s="50" t="str">
        <f t="shared" si="5"/>
        <v/>
      </c>
      <c r="B136" s="50" t="str">
        <f t="shared" si="6"/>
        <v/>
      </c>
      <c r="C136" s="50" t="str">
        <f>IF($D$48,[1]!obMake("RVBermudan"&amp;ROW(),obLibs&amp;"net.finmath.montecarlo.RandomVariable",[1]!obcall("",$C$39,"getInitialMargin",[1]!obMake("","double",$B136),LIBORMarketModel!$J$15,[1]!obMake("","String","EUR"),[1]!obcall("SensitivityMode",$B$7&amp;"$SensitivityMode","valueOf",[1]!obMake("","String",$D$53)),$B$43:$D$43)),"")</f>
        <v/>
      </c>
      <c r="D136" s="94" t="str">
        <f>IF($D$48,[1]!obget([1]!obcall("",$C136,"getAverage")),"")</f>
        <v/>
      </c>
      <c r="E136" s="72" t="str">
        <f>IF(AND($D$47,$F$44&gt;=$B136),[1]!obget([1]!obcall("",[1]!obcall("",$C$39,"getInitialMargin",[1]!obMake("","double",$B136),LIBORMarketModel!$J$15,[1]!obMake("","String","EUR"),[1]!obcall("SensitivityMode",$B$7&amp;"$SensitivityMode","valueOf",[1]!obMake("","String",E$53)),$B$43:$D$43),"getAverage")),"")</f>
        <v/>
      </c>
      <c r="F136" s="72" t="str">
        <f>IF(AND($D$46,$F$44&gt;=$B136),[1]!obget([1]!obcall("",[1]!obcall("",$C$39,"getInitialMargin",[1]!obMake("","double",$B136),LIBORMarketModel!$J$15,[1]!obMake("","String","EUR"),[1]!obcall("SensitivityMode",$B$7&amp;"$SensitivityMode","valueOf",[1]!obMake("","String",F$53)),$B$43:$D$43),"getAverage")),"")</f>
        <v/>
      </c>
      <c r="G136" s="74" t="str">
        <f>IF($D$48,[1]!obget([1]!obcall("",$C136,"getQuantile",[1]!obMake("","double",G$53))),"")</f>
        <v/>
      </c>
      <c r="H136" s="74" t="str">
        <f>IF($D$48,[1]!obget([1]!obcall("",$C136,"getQuantile",[1]!obMake("","double",H$53))),"")</f>
        <v/>
      </c>
      <c r="I136" s="74" t="str">
        <f>IF($D$48,[1]!obget([1]!obcall("",$C136,"get",[1]!obMake("","int",COLUMN()))),"")</f>
        <v/>
      </c>
      <c r="J136" s="61" t="str">
        <f>IF($D$48,[1]!obget([1]!obcall("",$C136,"get",[1]!obMake("","int",COLUMN()))),"")</f>
        <v/>
      </c>
      <c r="K136" s="61" t="str">
        <f>IF($D$48,[1]!obget([1]!obcall("",$C136,"get",[1]!obMake("","int",COLUMN()))),"")</f>
        <v/>
      </c>
      <c r="L136" s="61" t="str">
        <f>IF($D$48,[1]!obget([1]!obcall("",$C136,"get",[1]!obMake("","int",COLUMN()))),"")</f>
        <v/>
      </c>
      <c r="M136" s="61" t="str">
        <f>IF($D$48,[1]!obget([1]!obcall("",$C136,"get",[1]!obMake("","int",COLUMN()))),"")</f>
        <v/>
      </c>
      <c r="N136" s="61" t="str">
        <f>IF($D$48,[1]!obget([1]!obcall("",$C136,"get",[1]!obMake("","int",COLUMN()))),"")</f>
        <v/>
      </c>
      <c r="O136" s="61" t="str">
        <f>IF($D$48,[1]!obget([1]!obcall("",$C136,"get",[1]!obMake("","int",COLUMN()))),"")</f>
        <v/>
      </c>
      <c r="P136" s="61" t="str">
        <f>IF($D$48,[1]!obget([1]!obcall("",$C136,"get",[1]!obMake("","int",COLUMN()))),"")</f>
        <v/>
      </c>
      <c r="Q136" s="61" t="str">
        <f>IF($D$48,[1]!obget([1]!obcall("",$C136,"get",[1]!obMake("","int",COLUMN()))),"")</f>
        <v/>
      </c>
      <c r="R136" s="61" t="str">
        <f>IF($D$48,[1]!obget([1]!obcall("",$C136,"get",[1]!obMake("","int",COLUMN()))),"")</f>
        <v/>
      </c>
      <c r="S136" s="50"/>
      <c r="T136" s="50"/>
      <c r="U136" s="50"/>
      <c r="V136" s="50"/>
      <c r="W136" s="50"/>
      <c r="X136" s="50"/>
      <c r="AH136" s="36"/>
      <c r="AI136" s="36"/>
      <c r="IW136" s="50"/>
      <c r="IX136" s="50"/>
    </row>
    <row r="137" spans="1:258" ht="11.85" customHeight="1" x14ac:dyDescent="0.3">
      <c r="A137" s="50" t="str">
        <f t="shared" si="5"/>
        <v/>
      </c>
      <c r="B137" s="50" t="str">
        <f t="shared" si="6"/>
        <v/>
      </c>
      <c r="C137" s="50" t="str">
        <f>IF($D$48,[1]!obMake("RVBermudan"&amp;ROW(),obLibs&amp;"net.finmath.montecarlo.RandomVariable",[1]!obcall("",$C$39,"getInitialMargin",[1]!obMake("","double",$B137),LIBORMarketModel!$J$15,[1]!obMake("","String","EUR"),[1]!obcall("SensitivityMode",$B$7&amp;"$SensitivityMode","valueOf",[1]!obMake("","String",$D$53)),$B$43:$D$43)),"")</f>
        <v/>
      </c>
      <c r="D137" s="94" t="str">
        <f>IF($D$48,[1]!obget([1]!obcall("",$C137,"getAverage")),"")</f>
        <v/>
      </c>
      <c r="E137" s="72" t="str">
        <f>IF(AND($D$47,$F$44&gt;=$B137),[1]!obget([1]!obcall("",[1]!obcall("",$C$39,"getInitialMargin",[1]!obMake("","double",$B137),LIBORMarketModel!$J$15,[1]!obMake("","String","EUR"),[1]!obcall("SensitivityMode",$B$7&amp;"$SensitivityMode","valueOf",[1]!obMake("","String",E$53)),$B$43:$D$43),"getAverage")),"")</f>
        <v/>
      </c>
      <c r="F137" s="72" t="str">
        <f>IF(AND($D$46,$F$44&gt;=$B137),[1]!obget([1]!obcall("",[1]!obcall("",$C$39,"getInitialMargin",[1]!obMake("","double",$B137),LIBORMarketModel!$J$15,[1]!obMake("","String","EUR"),[1]!obcall("SensitivityMode",$B$7&amp;"$SensitivityMode","valueOf",[1]!obMake("","String",F$53)),$B$43:$D$43),"getAverage")),"")</f>
        <v/>
      </c>
      <c r="G137" s="74" t="str">
        <f>IF($D$48,[1]!obget([1]!obcall("",$C137,"getQuantile",[1]!obMake("","double",G$53))),"")</f>
        <v/>
      </c>
      <c r="H137" s="74" t="str">
        <f>IF($D$48,[1]!obget([1]!obcall("",$C137,"getQuantile",[1]!obMake("","double",H$53))),"")</f>
        <v/>
      </c>
      <c r="I137" s="74" t="str">
        <f>IF($D$48,[1]!obget([1]!obcall("",$C137,"get",[1]!obMake("","int",COLUMN()))),"")</f>
        <v/>
      </c>
      <c r="J137" s="61" t="str">
        <f>IF($D$48,[1]!obget([1]!obcall("",$C137,"get",[1]!obMake("","int",COLUMN()))),"")</f>
        <v/>
      </c>
      <c r="K137" s="61" t="str">
        <f>IF($D$48,[1]!obget([1]!obcall("",$C137,"get",[1]!obMake("","int",COLUMN()))),"")</f>
        <v/>
      </c>
      <c r="L137" s="61" t="str">
        <f>IF($D$48,[1]!obget([1]!obcall("",$C137,"get",[1]!obMake("","int",COLUMN()))),"")</f>
        <v/>
      </c>
      <c r="M137" s="61" t="str">
        <f>IF($D$48,[1]!obget([1]!obcall("",$C137,"get",[1]!obMake("","int",COLUMN()))),"")</f>
        <v/>
      </c>
      <c r="N137" s="61" t="str">
        <f>IF($D$48,[1]!obget([1]!obcall("",$C137,"get",[1]!obMake("","int",COLUMN()))),"")</f>
        <v/>
      </c>
      <c r="O137" s="61" t="str">
        <f>IF($D$48,[1]!obget([1]!obcall("",$C137,"get",[1]!obMake("","int",COLUMN()))),"")</f>
        <v/>
      </c>
      <c r="P137" s="61" t="str">
        <f>IF($D$48,[1]!obget([1]!obcall("",$C137,"get",[1]!obMake("","int",COLUMN()))),"")</f>
        <v/>
      </c>
      <c r="Q137" s="61" t="str">
        <f>IF($D$48,[1]!obget([1]!obcall("",$C137,"get",[1]!obMake("","int",COLUMN()))),"")</f>
        <v/>
      </c>
      <c r="R137" s="61" t="str">
        <f>IF($D$48,[1]!obget([1]!obcall("",$C137,"get",[1]!obMake("","int",COLUMN()))),"")</f>
        <v/>
      </c>
      <c r="S137" s="50"/>
      <c r="T137" s="50"/>
      <c r="U137" s="50"/>
      <c r="V137" s="50"/>
      <c r="W137" s="50"/>
      <c r="X137" s="50"/>
      <c r="AH137" s="36"/>
      <c r="AI137" s="36"/>
      <c r="IW137" s="50"/>
      <c r="IX137" s="50"/>
    </row>
    <row r="138" spans="1:258" ht="11.85" customHeight="1" x14ac:dyDescent="0.3">
      <c r="A138" s="50" t="str">
        <f t="shared" si="5"/>
        <v/>
      </c>
      <c r="B138" s="50" t="str">
        <f t="shared" si="6"/>
        <v/>
      </c>
      <c r="C138" s="50" t="str">
        <f>IF($D$48,[1]!obMake("RVBermudan"&amp;ROW(),obLibs&amp;"net.finmath.montecarlo.RandomVariable",[1]!obcall("",$C$39,"getInitialMargin",[1]!obMake("","double",$B138),LIBORMarketModel!$J$15,[1]!obMake("","String","EUR"),[1]!obcall("SensitivityMode",$B$7&amp;"$SensitivityMode","valueOf",[1]!obMake("","String",$D$53)),$B$43:$D$43)),"")</f>
        <v/>
      </c>
      <c r="D138" s="94" t="str">
        <f>IF($D$48,[1]!obget([1]!obcall("",$C138,"getAverage")),"")</f>
        <v/>
      </c>
      <c r="E138" s="72" t="str">
        <f>IF(AND($D$47,$F$44&gt;=$B138),[1]!obget([1]!obcall("",[1]!obcall("",$C$39,"getInitialMargin",[1]!obMake("","double",$B138),LIBORMarketModel!$J$15,[1]!obMake("","String","EUR"),[1]!obcall("SensitivityMode",$B$7&amp;"$SensitivityMode","valueOf",[1]!obMake("","String",E$53)),$B$43:$D$43),"getAverage")),"")</f>
        <v/>
      </c>
      <c r="F138" s="72" t="str">
        <f>IF(AND($D$46,$F$44&gt;=$B138),[1]!obget([1]!obcall("",[1]!obcall("",$C$39,"getInitialMargin",[1]!obMake("","double",$B138),LIBORMarketModel!$J$15,[1]!obMake("","String","EUR"),[1]!obcall("SensitivityMode",$B$7&amp;"$SensitivityMode","valueOf",[1]!obMake("","String",F$53)),$B$43:$D$43),"getAverage")),"")</f>
        <v/>
      </c>
      <c r="G138" s="74" t="str">
        <f>IF($D$48,[1]!obget([1]!obcall("",$C138,"getQuantile",[1]!obMake("","double",G$53))),"")</f>
        <v/>
      </c>
      <c r="H138" s="74" t="str">
        <f>IF($D$48,[1]!obget([1]!obcall("",$C138,"getQuantile",[1]!obMake("","double",H$53))),"")</f>
        <v/>
      </c>
      <c r="I138" s="74" t="str">
        <f>IF($D$48,[1]!obget([1]!obcall("",$C138,"get",[1]!obMake("","int",COLUMN()))),"")</f>
        <v/>
      </c>
      <c r="J138" s="61" t="str">
        <f>IF($D$48,[1]!obget([1]!obcall("",$C138,"get",[1]!obMake("","int",COLUMN()))),"")</f>
        <v/>
      </c>
      <c r="K138" s="61" t="str">
        <f>IF($D$48,[1]!obget([1]!obcall("",$C138,"get",[1]!obMake("","int",COLUMN()))),"")</f>
        <v/>
      </c>
      <c r="L138" s="61" t="str">
        <f>IF($D$48,[1]!obget([1]!obcall("",$C138,"get",[1]!obMake("","int",COLUMN()))),"")</f>
        <v/>
      </c>
      <c r="M138" s="61" t="str">
        <f>IF($D$48,[1]!obget([1]!obcall("",$C138,"get",[1]!obMake("","int",COLUMN()))),"")</f>
        <v/>
      </c>
      <c r="N138" s="61" t="str">
        <f>IF($D$48,[1]!obget([1]!obcall("",$C138,"get",[1]!obMake("","int",COLUMN()))),"")</f>
        <v/>
      </c>
      <c r="O138" s="61" t="str">
        <f>IF($D$48,[1]!obget([1]!obcall("",$C138,"get",[1]!obMake("","int",COLUMN()))),"")</f>
        <v/>
      </c>
      <c r="P138" s="61" t="str">
        <f>IF($D$48,[1]!obget([1]!obcall("",$C138,"get",[1]!obMake("","int",COLUMN()))),"")</f>
        <v/>
      </c>
      <c r="Q138" s="61" t="str">
        <f>IF($D$48,[1]!obget([1]!obcall("",$C138,"get",[1]!obMake("","int",COLUMN()))),"")</f>
        <v/>
      </c>
      <c r="R138" s="61" t="str">
        <f>IF($D$48,[1]!obget([1]!obcall("",$C138,"get",[1]!obMake("","int",COLUMN()))),"")</f>
        <v/>
      </c>
      <c r="S138" s="50"/>
      <c r="T138" s="50"/>
      <c r="U138" s="50"/>
      <c r="V138" s="50"/>
      <c r="W138" s="50"/>
      <c r="X138" s="50"/>
      <c r="AH138" s="36"/>
      <c r="AI138" s="36"/>
      <c r="IW138" s="50"/>
      <c r="IX138" s="50"/>
    </row>
    <row r="139" spans="1:258" ht="11.85" customHeight="1" x14ac:dyDescent="0.3">
      <c r="A139" s="50" t="str">
        <f t="shared" si="5"/>
        <v/>
      </c>
      <c r="B139" s="50" t="str">
        <f t="shared" si="6"/>
        <v/>
      </c>
      <c r="C139" s="50" t="str">
        <f>IF($D$48,[1]!obMake("RVBermudan"&amp;ROW(),obLibs&amp;"net.finmath.montecarlo.RandomVariable",[1]!obcall("",$C$39,"getInitialMargin",[1]!obMake("","double",$B139),LIBORMarketModel!$J$15,[1]!obMake("","String","EUR"),[1]!obcall("SensitivityMode",$B$7&amp;"$SensitivityMode","valueOf",[1]!obMake("","String",$D$53)),$B$43:$D$43)),"")</f>
        <v/>
      </c>
      <c r="D139" s="94" t="str">
        <f>IF($D$48,[1]!obget([1]!obcall("",$C139,"getAverage")),"")</f>
        <v/>
      </c>
      <c r="E139" s="72" t="str">
        <f>IF(AND($D$47,$F$44&gt;=$B139),[1]!obget([1]!obcall("",[1]!obcall("",$C$39,"getInitialMargin",[1]!obMake("","double",$B139),LIBORMarketModel!$J$15,[1]!obMake("","String","EUR"),[1]!obcall("SensitivityMode",$B$7&amp;"$SensitivityMode","valueOf",[1]!obMake("","String",E$53)),$B$43:$D$43),"getAverage")),"")</f>
        <v/>
      </c>
      <c r="F139" s="72" t="str">
        <f>IF(AND($D$46,$F$44&gt;=$B139),[1]!obget([1]!obcall("",[1]!obcall("",$C$39,"getInitialMargin",[1]!obMake("","double",$B139),LIBORMarketModel!$J$15,[1]!obMake("","String","EUR"),[1]!obcall("SensitivityMode",$B$7&amp;"$SensitivityMode","valueOf",[1]!obMake("","String",F$53)),$B$43:$D$43),"getAverage")),"")</f>
        <v/>
      </c>
      <c r="G139" s="74" t="str">
        <f>IF($D$48,[1]!obget([1]!obcall("",$C139,"getQuantile",[1]!obMake("","double",G$53))),"")</f>
        <v/>
      </c>
      <c r="H139" s="74" t="str">
        <f>IF($D$48,[1]!obget([1]!obcall("",$C139,"getQuantile",[1]!obMake("","double",H$53))),"")</f>
        <v/>
      </c>
      <c r="I139" s="74" t="str">
        <f>IF($D$48,[1]!obget([1]!obcall("",$C139,"get",[1]!obMake("","int",COLUMN()))),"")</f>
        <v/>
      </c>
      <c r="J139" s="61" t="str">
        <f>IF($D$48,[1]!obget([1]!obcall("",$C139,"get",[1]!obMake("","int",COLUMN()))),"")</f>
        <v/>
      </c>
      <c r="K139" s="61" t="str">
        <f>IF($D$48,[1]!obget([1]!obcall("",$C139,"get",[1]!obMake("","int",COLUMN()))),"")</f>
        <v/>
      </c>
      <c r="L139" s="61" t="str">
        <f>IF($D$48,[1]!obget([1]!obcall("",$C139,"get",[1]!obMake("","int",COLUMN()))),"")</f>
        <v/>
      </c>
      <c r="M139" s="61" t="str">
        <f>IF($D$48,[1]!obget([1]!obcall("",$C139,"get",[1]!obMake("","int",COLUMN()))),"")</f>
        <v/>
      </c>
      <c r="N139" s="61" t="str">
        <f>IF($D$48,[1]!obget([1]!obcall("",$C139,"get",[1]!obMake("","int",COLUMN()))),"")</f>
        <v/>
      </c>
      <c r="O139" s="61" t="str">
        <f>IF($D$48,[1]!obget([1]!obcall("",$C139,"get",[1]!obMake("","int",COLUMN()))),"")</f>
        <v/>
      </c>
      <c r="P139" s="61" t="str">
        <f>IF($D$48,[1]!obget([1]!obcall("",$C139,"get",[1]!obMake("","int",COLUMN()))),"")</f>
        <v/>
      </c>
      <c r="Q139" s="61" t="str">
        <f>IF($D$48,[1]!obget([1]!obcall("",$C139,"get",[1]!obMake("","int",COLUMN()))),"")</f>
        <v/>
      </c>
      <c r="R139" s="61" t="str">
        <f>IF($D$48,[1]!obget([1]!obcall("",$C139,"get",[1]!obMake("","int",COLUMN()))),"")</f>
        <v/>
      </c>
      <c r="S139" s="50"/>
      <c r="T139" s="50"/>
      <c r="U139" s="50"/>
      <c r="V139" s="50"/>
      <c r="W139" s="50"/>
      <c r="X139" s="50"/>
      <c r="AH139" s="36"/>
      <c r="AI139" s="36"/>
      <c r="IW139" s="50"/>
      <c r="IX139" s="50"/>
    </row>
    <row r="140" spans="1:258" ht="11.85" customHeight="1" x14ac:dyDescent="0.3">
      <c r="A140" s="50" t="str">
        <f t="shared" si="5"/>
        <v/>
      </c>
      <c r="B140" s="50" t="str">
        <f t="shared" si="6"/>
        <v/>
      </c>
      <c r="C140" s="50" t="str">
        <f>IF($D$48,[1]!obMake("RVBermudan"&amp;ROW(),obLibs&amp;"net.finmath.montecarlo.RandomVariable",[1]!obcall("",$C$39,"getInitialMargin",[1]!obMake("","double",$B140),LIBORMarketModel!$J$15,[1]!obMake("","String","EUR"),[1]!obcall("SensitivityMode",$B$7&amp;"$SensitivityMode","valueOf",[1]!obMake("","String",$D$53)),$B$43:$D$43)),"")</f>
        <v/>
      </c>
      <c r="D140" s="94" t="str">
        <f>IF($D$48,[1]!obget([1]!obcall("",$C140,"getAverage")),"")</f>
        <v/>
      </c>
      <c r="E140" s="72" t="str">
        <f>IF(AND($D$47,$F$44&gt;=$B140),[1]!obget([1]!obcall("",[1]!obcall("",$C$39,"getInitialMargin",[1]!obMake("","double",$B140),LIBORMarketModel!$J$15,[1]!obMake("","String","EUR"),[1]!obcall("SensitivityMode",$B$7&amp;"$SensitivityMode","valueOf",[1]!obMake("","String",E$53)),$B$43:$D$43),"getAverage")),"")</f>
        <v/>
      </c>
      <c r="F140" s="72" t="str">
        <f>IF(AND($D$46,$F$44&gt;=$B140),[1]!obget([1]!obcall("",[1]!obcall("",$C$39,"getInitialMargin",[1]!obMake("","double",$B140),LIBORMarketModel!$J$15,[1]!obMake("","String","EUR"),[1]!obcall("SensitivityMode",$B$7&amp;"$SensitivityMode","valueOf",[1]!obMake("","String",F$53)),$B$43:$D$43),"getAverage")),"")</f>
        <v/>
      </c>
      <c r="G140" s="74" t="str">
        <f>IF($D$48,[1]!obget([1]!obcall("",$C140,"getQuantile",[1]!obMake("","double",G$53))),"")</f>
        <v/>
      </c>
      <c r="H140" s="74" t="str">
        <f>IF($D$48,[1]!obget([1]!obcall("",$C140,"getQuantile",[1]!obMake("","double",H$53))),"")</f>
        <v/>
      </c>
      <c r="I140" s="74" t="str">
        <f>IF($D$48,[1]!obget([1]!obcall("",$C140,"get",[1]!obMake("","int",COLUMN()))),"")</f>
        <v/>
      </c>
      <c r="J140" s="61" t="str">
        <f>IF($D$48,[1]!obget([1]!obcall("",$C140,"get",[1]!obMake("","int",COLUMN()))),"")</f>
        <v/>
      </c>
      <c r="K140" s="61" t="str">
        <f>IF($D$48,[1]!obget([1]!obcall("",$C140,"get",[1]!obMake("","int",COLUMN()))),"")</f>
        <v/>
      </c>
      <c r="L140" s="61" t="str">
        <f>IF($D$48,[1]!obget([1]!obcall("",$C140,"get",[1]!obMake("","int",COLUMN()))),"")</f>
        <v/>
      </c>
      <c r="M140" s="61" t="str">
        <f>IF($D$48,[1]!obget([1]!obcall("",$C140,"get",[1]!obMake("","int",COLUMN()))),"")</f>
        <v/>
      </c>
      <c r="N140" s="61" t="str">
        <f>IF($D$48,[1]!obget([1]!obcall("",$C140,"get",[1]!obMake("","int",COLUMN()))),"")</f>
        <v/>
      </c>
      <c r="O140" s="61" t="str">
        <f>IF($D$48,[1]!obget([1]!obcall("",$C140,"get",[1]!obMake("","int",COLUMN()))),"")</f>
        <v/>
      </c>
      <c r="P140" s="61" t="str">
        <f>IF($D$48,[1]!obget([1]!obcall("",$C140,"get",[1]!obMake("","int",COLUMN()))),"")</f>
        <v/>
      </c>
      <c r="Q140" s="61" t="str">
        <f>IF($D$48,[1]!obget([1]!obcall("",$C140,"get",[1]!obMake("","int",COLUMN()))),"")</f>
        <v/>
      </c>
      <c r="R140" s="61" t="str">
        <f>IF($D$48,[1]!obget([1]!obcall("",$C140,"get",[1]!obMake("","int",COLUMN()))),"")</f>
        <v/>
      </c>
      <c r="S140" s="50"/>
      <c r="T140" s="50"/>
      <c r="U140" s="50"/>
      <c r="V140" s="50"/>
      <c r="W140" s="50"/>
      <c r="X140" s="50"/>
      <c r="AH140" s="36"/>
      <c r="AI140" s="36"/>
      <c r="IW140" s="50"/>
      <c r="IX140" s="50"/>
    </row>
    <row r="141" spans="1:258" ht="11.85" customHeight="1" x14ac:dyDescent="0.3">
      <c r="A141" s="50" t="str">
        <f t="shared" si="5"/>
        <v/>
      </c>
      <c r="B141" s="50" t="str">
        <f t="shared" si="6"/>
        <v/>
      </c>
      <c r="C141" s="50" t="str">
        <f>IF($D$48,[1]!obMake("RVBermudan"&amp;ROW(),obLibs&amp;"net.finmath.montecarlo.RandomVariable",[1]!obcall("",$C$39,"getInitialMargin",[1]!obMake("","double",$B141),LIBORMarketModel!$J$15,[1]!obMake("","String","EUR"),[1]!obcall("SensitivityMode",$B$7&amp;"$SensitivityMode","valueOf",[1]!obMake("","String",$D$53)),$B$43:$D$43)),"")</f>
        <v/>
      </c>
      <c r="D141" s="94" t="str">
        <f>IF($D$48,[1]!obget([1]!obcall("",$C141,"getAverage")),"")</f>
        <v/>
      </c>
      <c r="E141" s="72" t="str">
        <f>IF(AND($D$47,$F$44&gt;=$B141),[1]!obget([1]!obcall("",[1]!obcall("",$C$39,"getInitialMargin",[1]!obMake("","double",$B141),LIBORMarketModel!$J$15,[1]!obMake("","String","EUR"),[1]!obcall("SensitivityMode",$B$7&amp;"$SensitivityMode","valueOf",[1]!obMake("","String",E$53)),$B$43:$D$43),"getAverage")),"")</f>
        <v/>
      </c>
      <c r="F141" s="72" t="str">
        <f>IF(AND($D$46,$F$44&gt;=$B141),[1]!obget([1]!obcall("",[1]!obcall("",$C$39,"getInitialMargin",[1]!obMake("","double",$B141),LIBORMarketModel!$J$15,[1]!obMake("","String","EUR"),[1]!obcall("SensitivityMode",$B$7&amp;"$SensitivityMode","valueOf",[1]!obMake("","String",F$53)),$B$43:$D$43),"getAverage")),"")</f>
        <v/>
      </c>
      <c r="G141" s="74" t="str">
        <f>IF($D$48,[1]!obget([1]!obcall("",$C141,"getQuantile",[1]!obMake("","double",G$53))),"")</f>
        <v/>
      </c>
      <c r="H141" s="74" t="str">
        <f>IF($D$48,[1]!obget([1]!obcall("",$C141,"getQuantile",[1]!obMake("","double",H$53))),"")</f>
        <v/>
      </c>
      <c r="I141" s="74" t="str">
        <f>IF($D$48,[1]!obget([1]!obcall("",$C141,"get",[1]!obMake("","int",COLUMN()))),"")</f>
        <v/>
      </c>
      <c r="J141" s="61" t="str">
        <f>IF($D$48,[1]!obget([1]!obcall("",$C141,"get",[1]!obMake("","int",COLUMN()))),"")</f>
        <v/>
      </c>
      <c r="K141" s="61" t="str">
        <f>IF($D$48,[1]!obget([1]!obcall("",$C141,"get",[1]!obMake("","int",COLUMN()))),"")</f>
        <v/>
      </c>
      <c r="L141" s="61" t="str">
        <f>IF($D$48,[1]!obget([1]!obcall("",$C141,"get",[1]!obMake("","int",COLUMN()))),"")</f>
        <v/>
      </c>
      <c r="M141" s="61" t="str">
        <f>IF($D$48,[1]!obget([1]!obcall("",$C141,"get",[1]!obMake("","int",COLUMN()))),"")</f>
        <v/>
      </c>
      <c r="N141" s="61" t="str">
        <f>IF($D$48,[1]!obget([1]!obcall("",$C141,"get",[1]!obMake("","int",COLUMN()))),"")</f>
        <v/>
      </c>
      <c r="O141" s="61" t="str">
        <f>IF($D$48,[1]!obget([1]!obcall("",$C141,"get",[1]!obMake("","int",COLUMN()))),"")</f>
        <v/>
      </c>
      <c r="P141" s="61" t="str">
        <f>IF($D$48,[1]!obget([1]!obcall("",$C141,"get",[1]!obMake("","int",COLUMN()))),"")</f>
        <v/>
      </c>
      <c r="Q141" s="61" t="str">
        <f>IF($D$48,[1]!obget([1]!obcall("",$C141,"get",[1]!obMake("","int",COLUMN()))),"")</f>
        <v/>
      </c>
      <c r="R141" s="61" t="str">
        <f>IF($D$48,[1]!obget([1]!obcall("",$C141,"get",[1]!obMake("","int",COLUMN()))),"")</f>
        <v/>
      </c>
      <c r="S141" s="50"/>
      <c r="T141" s="50"/>
      <c r="U141" s="50"/>
      <c r="V141" s="50"/>
      <c r="W141" s="50"/>
      <c r="X141" s="50"/>
      <c r="AH141" s="36"/>
      <c r="AI141" s="36"/>
      <c r="IW141" s="50"/>
      <c r="IX141" s="50"/>
    </row>
    <row r="142" spans="1:258" ht="11.85" customHeight="1" x14ac:dyDescent="0.3">
      <c r="A142" s="50" t="str">
        <f t="shared" si="5"/>
        <v/>
      </c>
      <c r="B142" s="50" t="str">
        <f t="shared" si="6"/>
        <v/>
      </c>
      <c r="C142" s="50" t="str">
        <f>IF($D$48,[1]!obMake("RVBermudan"&amp;ROW(),obLibs&amp;"net.finmath.montecarlo.RandomVariable",[1]!obcall("",$C$39,"getInitialMargin",[1]!obMake("","double",$B142),LIBORMarketModel!$J$15,[1]!obMake("","String","EUR"),[1]!obcall("SensitivityMode",$B$7&amp;"$SensitivityMode","valueOf",[1]!obMake("","String",$D$53)),$B$43:$D$43)),"")</f>
        <v/>
      </c>
      <c r="D142" s="94" t="str">
        <f>IF($D$48,[1]!obget([1]!obcall("",$C142,"getAverage")),"")</f>
        <v/>
      </c>
      <c r="E142" s="72" t="str">
        <f>IF(AND($D$47,$F$44&gt;=$B142),[1]!obget([1]!obcall("",[1]!obcall("",$C$39,"getInitialMargin",[1]!obMake("","double",$B142),LIBORMarketModel!$J$15,[1]!obMake("","String","EUR"),[1]!obcall("SensitivityMode",$B$7&amp;"$SensitivityMode","valueOf",[1]!obMake("","String",E$53)),$B$43:$D$43),"getAverage")),"")</f>
        <v/>
      </c>
      <c r="F142" s="72" t="str">
        <f>IF(AND($D$46,$F$44&gt;=$B142),[1]!obget([1]!obcall("",[1]!obcall("",$C$39,"getInitialMargin",[1]!obMake("","double",$B142),LIBORMarketModel!$J$15,[1]!obMake("","String","EUR"),[1]!obcall("SensitivityMode",$B$7&amp;"$SensitivityMode","valueOf",[1]!obMake("","String",F$53)),$B$43:$D$43),"getAverage")),"")</f>
        <v/>
      </c>
      <c r="G142" s="74" t="str">
        <f>IF($D$48,[1]!obget([1]!obcall("",$C142,"getQuantile",[1]!obMake("","double",G$53))),"")</f>
        <v/>
      </c>
      <c r="H142" s="74" t="str">
        <f>IF($D$48,[1]!obget([1]!obcall("",$C142,"getQuantile",[1]!obMake("","double",H$53))),"")</f>
        <v/>
      </c>
      <c r="I142" s="74" t="str">
        <f>IF($D$48,[1]!obget([1]!obcall("",$C142,"get",[1]!obMake("","int",COLUMN()))),"")</f>
        <v/>
      </c>
      <c r="J142" s="61" t="str">
        <f>IF($D$48,[1]!obget([1]!obcall("",$C142,"get",[1]!obMake("","int",COLUMN()))),"")</f>
        <v/>
      </c>
      <c r="K142" s="61" t="str">
        <f>IF($D$48,[1]!obget([1]!obcall("",$C142,"get",[1]!obMake("","int",COLUMN()))),"")</f>
        <v/>
      </c>
      <c r="L142" s="61" t="str">
        <f>IF($D$48,[1]!obget([1]!obcall("",$C142,"get",[1]!obMake("","int",COLUMN()))),"")</f>
        <v/>
      </c>
      <c r="M142" s="61" t="str">
        <f>IF($D$48,[1]!obget([1]!obcall("",$C142,"get",[1]!obMake("","int",COLUMN()))),"")</f>
        <v/>
      </c>
      <c r="N142" s="61" t="str">
        <f>IF($D$48,[1]!obget([1]!obcall("",$C142,"get",[1]!obMake("","int",COLUMN()))),"")</f>
        <v/>
      </c>
      <c r="O142" s="61" t="str">
        <f>IF($D$48,[1]!obget([1]!obcall("",$C142,"get",[1]!obMake("","int",COLUMN()))),"")</f>
        <v/>
      </c>
      <c r="P142" s="61" t="str">
        <f>IF($D$48,[1]!obget([1]!obcall("",$C142,"get",[1]!obMake("","int",COLUMN()))),"")</f>
        <v/>
      </c>
      <c r="Q142" s="61" t="str">
        <f>IF($D$48,[1]!obget([1]!obcall("",$C142,"get",[1]!obMake("","int",COLUMN()))),"")</f>
        <v/>
      </c>
      <c r="R142" s="61" t="str">
        <f>IF($D$48,[1]!obget([1]!obcall("",$C142,"get",[1]!obMake("","int",COLUMN()))),"")</f>
        <v/>
      </c>
      <c r="S142" s="50"/>
      <c r="T142" s="50"/>
      <c r="U142" s="50"/>
      <c r="V142" s="50"/>
      <c r="W142" s="50"/>
      <c r="X142" s="50"/>
      <c r="AH142" s="36"/>
      <c r="AI142" s="36"/>
      <c r="IW142" s="50"/>
      <c r="IX142" s="50"/>
    </row>
    <row r="143" spans="1:258" ht="11.85" customHeight="1" x14ac:dyDescent="0.3">
      <c r="A143" s="50" t="str">
        <f t="shared" si="5"/>
        <v/>
      </c>
      <c r="B143" s="50" t="str">
        <f t="shared" si="6"/>
        <v/>
      </c>
      <c r="C143" s="50" t="str">
        <f>IF($D$48,[1]!obMake("RVBermudan"&amp;ROW(),obLibs&amp;"net.finmath.montecarlo.RandomVariable",[1]!obcall("",$C$39,"getInitialMargin",[1]!obMake("","double",$B143),LIBORMarketModel!$J$15,[1]!obMake("","String","EUR"),[1]!obcall("SensitivityMode",$B$7&amp;"$SensitivityMode","valueOf",[1]!obMake("","String",$D$53)),$B$43:$D$43)),"")</f>
        <v/>
      </c>
      <c r="D143" s="94" t="str">
        <f>IF($D$48,[1]!obget([1]!obcall("",$C143,"getAverage")),"")</f>
        <v/>
      </c>
      <c r="E143" s="72" t="str">
        <f>IF(AND($D$47,$F$44&gt;=$B143),[1]!obget([1]!obcall("",[1]!obcall("",$C$39,"getInitialMargin",[1]!obMake("","double",$B143),LIBORMarketModel!$J$15,[1]!obMake("","String","EUR"),[1]!obcall("SensitivityMode",$B$7&amp;"$SensitivityMode","valueOf",[1]!obMake("","String",E$53)),$B$43:$D$43),"getAverage")),"")</f>
        <v/>
      </c>
      <c r="F143" s="72" t="str">
        <f>IF(AND($D$46,$F$44&gt;=$B143),[1]!obget([1]!obcall("",[1]!obcall("",$C$39,"getInitialMargin",[1]!obMake("","double",$B143),LIBORMarketModel!$J$15,[1]!obMake("","String","EUR"),[1]!obcall("SensitivityMode",$B$7&amp;"$SensitivityMode","valueOf",[1]!obMake("","String",F$53)),$B$43:$D$43),"getAverage")),"")</f>
        <v/>
      </c>
      <c r="G143" s="74" t="str">
        <f>IF($D$48,[1]!obget([1]!obcall("",$C143,"getQuantile",[1]!obMake("","double",G$53))),"")</f>
        <v/>
      </c>
      <c r="H143" s="74" t="str">
        <f>IF($D$48,[1]!obget([1]!obcall("",$C143,"getQuantile",[1]!obMake("","double",H$53))),"")</f>
        <v/>
      </c>
      <c r="I143" s="74" t="str">
        <f>IF($D$48,[1]!obget([1]!obcall("",$C143,"get",[1]!obMake("","int",COLUMN()))),"")</f>
        <v/>
      </c>
      <c r="J143" s="61" t="str">
        <f>IF($D$48,[1]!obget([1]!obcall("",$C143,"get",[1]!obMake("","int",COLUMN()))),"")</f>
        <v/>
      </c>
      <c r="K143" s="61" t="str">
        <f>IF($D$48,[1]!obget([1]!obcall("",$C143,"get",[1]!obMake("","int",COLUMN()))),"")</f>
        <v/>
      </c>
      <c r="L143" s="61" t="str">
        <f>IF($D$48,[1]!obget([1]!obcall("",$C143,"get",[1]!obMake("","int",COLUMN()))),"")</f>
        <v/>
      </c>
      <c r="M143" s="61" t="str">
        <f>IF($D$48,[1]!obget([1]!obcall("",$C143,"get",[1]!obMake("","int",COLUMN()))),"")</f>
        <v/>
      </c>
      <c r="N143" s="61" t="str">
        <f>IF($D$48,[1]!obget([1]!obcall("",$C143,"get",[1]!obMake("","int",COLUMN()))),"")</f>
        <v/>
      </c>
      <c r="O143" s="61" t="str">
        <f>IF($D$48,[1]!obget([1]!obcall("",$C143,"get",[1]!obMake("","int",COLUMN()))),"")</f>
        <v/>
      </c>
      <c r="P143" s="61" t="str">
        <f>IF($D$48,[1]!obget([1]!obcall("",$C143,"get",[1]!obMake("","int",COLUMN()))),"")</f>
        <v/>
      </c>
      <c r="Q143" s="61" t="str">
        <f>IF($D$48,[1]!obget([1]!obcall("",$C143,"get",[1]!obMake("","int",COLUMN()))),"")</f>
        <v/>
      </c>
      <c r="R143" s="61" t="str">
        <f>IF($D$48,[1]!obget([1]!obcall("",$C143,"get",[1]!obMake("","int",COLUMN()))),"")</f>
        <v/>
      </c>
      <c r="S143" s="50"/>
      <c r="T143" s="50"/>
      <c r="U143" s="50"/>
      <c r="V143" s="50"/>
      <c r="W143" s="50"/>
      <c r="X143" s="50"/>
      <c r="AH143" s="36"/>
      <c r="AI143" s="36"/>
      <c r="IW143" s="50"/>
      <c r="IX143" s="50"/>
    </row>
    <row r="144" spans="1:258" ht="11.85" customHeight="1" x14ac:dyDescent="0.3">
      <c r="A144" s="50" t="str">
        <f t="shared" si="5"/>
        <v/>
      </c>
      <c r="B144" s="50" t="str">
        <f t="shared" si="6"/>
        <v/>
      </c>
      <c r="C144" s="50" t="str">
        <f>IF($D$48,[1]!obMake("RVBermudan"&amp;ROW(),obLibs&amp;"net.finmath.montecarlo.RandomVariable",[1]!obcall("",$C$39,"getInitialMargin",[1]!obMake("","double",$B144),LIBORMarketModel!$J$15,[1]!obMake("","String","EUR"),[1]!obcall("SensitivityMode",$B$7&amp;"$SensitivityMode","valueOf",[1]!obMake("","String",$D$53)),$B$43:$D$43)),"")</f>
        <v/>
      </c>
      <c r="D144" s="94" t="str">
        <f>IF($D$48,[1]!obget([1]!obcall("",$C144,"getAverage")),"")</f>
        <v/>
      </c>
      <c r="E144" s="72" t="str">
        <f>IF(AND($D$47,$F$44&gt;=$B144),[1]!obget([1]!obcall("",[1]!obcall("",$C$39,"getInitialMargin",[1]!obMake("","double",$B144),LIBORMarketModel!$J$15,[1]!obMake("","String","EUR"),[1]!obcall("SensitivityMode",$B$7&amp;"$SensitivityMode","valueOf",[1]!obMake("","String",E$53)),$B$43:$D$43),"getAverage")),"")</f>
        <v/>
      </c>
      <c r="F144" s="72" t="str">
        <f>IF(AND($D$46,$F$44&gt;=$B144),[1]!obget([1]!obcall("",[1]!obcall("",$C$39,"getInitialMargin",[1]!obMake("","double",$B144),LIBORMarketModel!$J$15,[1]!obMake("","String","EUR"),[1]!obcall("SensitivityMode",$B$7&amp;"$SensitivityMode","valueOf",[1]!obMake("","String",F$53)),$B$43:$D$43),"getAverage")),"")</f>
        <v/>
      </c>
      <c r="G144" s="74" t="str">
        <f>IF($D$48,[1]!obget([1]!obcall("",$C144,"getQuantile",[1]!obMake("","double",G$53))),"")</f>
        <v/>
      </c>
      <c r="H144" s="74" t="str">
        <f>IF($D$48,[1]!obget([1]!obcall("",$C144,"getQuantile",[1]!obMake("","double",H$53))),"")</f>
        <v/>
      </c>
      <c r="I144" s="74" t="str">
        <f>IF($D$48,[1]!obget([1]!obcall("",$C144,"get",[1]!obMake("","int",COLUMN()))),"")</f>
        <v/>
      </c>
      <c r="J144" s="61" t="str">
        <f>IF($D$48,[1]!obget([1]!obcall("",$C144,"get",[1]!obMake("","int",COLUMN()))),"")</f>
        <v/>
      </c>
      <c r="K144" s="61" t="str">
        <f>IF($D$48,[1]!obget([1]!obcall("",$C144,"get",[1]!obMake("","int",COLUMN()))),"")</f>
        <v/>
      </c>
      <c r="L144" s="61" t="str">
        <f>IF($D$48,[1]!obget([1]!obcall("",$C144,"get",[1]!obMake("","int",COLUMN()))),"")</f>
        <v/>
      </c>
      <c r="M144" s="61" t="str">
        <f>IF($D$48,[1]!obget([1]!obcall("",$C144,"get",[1]!obMake("","int",COLUMN()))),"")</f>
        <v/>
      </c>
      <c r="N144" s="61" t="str">
        <f>IF($D$48,[1]!obget([1]!obcall("",$C144,"get",[1]!obMake("","int",COLUMN()))),"")</f>
        <v/>
      </c>
      <c r="O144" s="61" t="str">
        <f>IF($D$48,[1]!obget([1]!obcall("",$C144,"get",[1]!obMake("","int",COLUMN()))),"")</f>
        <v/>
      </c>
      <c r="P144" s="61" t="str">
        <f>IF($D$48,[1]!obget([1]!obcall("",$C144,"get",[1]!obMake("","int",COLUMN()))),"")</f>
        <v/>
      </c>
      <c r="Q144" s="61" t="str">
        <f>IF($D$48,[1]!obget([1]!obcall("",$C144,"get",[1]!obMake("","int",COLUMN()))),"")</f>
        <v/>
      </c>
      <c r="R144" s="61" t="str">
        <f>IF($D$48,[1]!obget([1]!obcall("",$C144,"get",[1]!obMake("","int",COLUMN()))),"")</f>
        <v/>
      </c>
      <c r="S144" s="50"/>
      <c r="T144" s="50"/>
      <c r="U144" s="50"/>
      <c r="V144" s="50"/>
      <c r="W144" s="50"/>
      <c r="X144" s="50"/>
      <c r="AH144" s="36"/>
      <c r="AI144" s="36"/>
      <c r="IW144" s="50"/>
      <c r="IX144" s="50"/>
    </row>
    <row r="145" spans="1:258" ht="11.85" customHeight="1" x14ac:dyDescent="0.3">
      <c r="A145" s="50" t="str">
        <f t="shared" si="5"/>
        <v/>
      </c>
      <c r="B145" s="50" t="str">
        <f t="shared" si="6"/>
        <v/>
      </c>
      <c r="C145" s="50" t="str">
        <f>IF($D$48,[1]!obMake("RVBermudan"&amp;ROW(),obLibs&amp;"net.finmath.montecarlo.RandomVariable",[1]!obcall("",$C$39,"getInitialMargin",[1]!obMake("","double",$B145),LIBORMarketModel!$J$15,[1]!obMake("","String","EUR"),[1]!obcall("SensitivityMode",$B$7&amp;"$SensitivityMode","valueOf",[1]!obMake("","String",$D$53)),$B$43:$D$43)),"")</f>
        <v/>
      </c>
      <c r="D145" s="94" t="str">
        <f>IF($D$48,[1]!obget([1]!obcall("",$C145,"getAverage")),"")</f>
        <v/>
      </c>
      <c r="E145" s="72" t="str">
        <f>IF(AND($D$47,$F$44&gt;=$B145),[1]!obget([1]!obcall("",[1]!obcall("",$C$39,"getInitialMargin",[1]!obMake("","double",$B145),LIBORMarketModel!$J$15,[1]!obMake("","String","EUR"),[1]!obcall("SensitivityMode",$B$7&amp;"$SensitivityMode","valueOf",[1]!obMake("","String",E$53)),$B$43:$D$43),"getAverage")),"")</f>
        <v/>
      </c>
      <c r="F145" s="72" t="str">
        <f>IF(AND($D$46,$F$44&gt;=$B145),[1]!obget([1]!obcall("",[1]!obcall("",$C$39,"getInitialMargin",[1]!obMake("","double",$B145),LIBORMarketModel!$J$15,[1]!obMake("","String","EUR"),[1]!obcall("SensitivityMode",$B$7&amp;"$SensitivityMode","valueOf",[1]!obMake("","String",F$53)),$B$43:$D$43),"getAverage")),"")</f>
        <v/>
      </c>
      <c r="G145" s="74" t="str">
        <f>IF($D$48,[1]!obget([1]!obcall("",$C145,"getQuantile",[1]!obMake("","double",G$53))),"")</f>
        <v/>
      </c>
      <c r="H145" s="74" t="str">
        <f>IF($D$48,[1]!obget([1]!obcall("",$C145,"getQuantile",[1]!obMake("","double",H$53))),"")</f>
        <v/>
      </c>
      <c r="I145" s="74" t="str">
        <f>IF($D$48,[1]!obget([1]!obcall("",$C145,"get",[1]!obMake("","int",COLUMN()))),"")</f>
        <v/>
      </c>
      <c r="J145" s="61" t="str">
        <f>IF($D$48,[1]!obget([1]!obcall("",$C145,"get",[1]!obMake("","int",COLUMN()))),"")</f>
        <v/>
      </c>
      <c r="K145" s="61" t="str">
        <f>IF($D$48,[1]!obget([1]!obcall("",$C145,"get",[1]!obMake("","int",COLUMN()))),"")</f>
        <v/>
      </c>
      <c r="L145" s="61" t="str">
        <f>IF($D$48,[1]!obget([1]!obcall("",$C145,"get",[1]!obMake("","int",COLUMN()))),"")</f>
        <v/>
      </c>
      <c r="M145" s="61" t="str">
        <f>IF($D$48,[1]!obget([1]!obcall("",$C145,"get",[1]!obMake("","int",COLUMN()))),"")</f>
        <v/>
      </c>
      <c r="N145" s="61" t="str">
        <f>IF($D$48,[1]!obget([1]!obcall("",$C145,"get",[1]!obMake("","int",COLUMN()))),"")</f>
        <v/>
      </c>
      <c r="O145" s="61" t="str">
        <f>IF($D$48,[1]!obget([1]!obcall("",$C145,"get",[1]!obMake("","int",COLUMN()))),"")</f>
        <v/>
      </c>
      <c r="P145" s="61" t="str">
        <f>IF($D$48,[1]!obget([1]!obcall("",$C145,"get",[1]!obMake("","int",COLUMN()))),"")</f>
        <v/>
      </c>
      <c r="Q145" s="61" t="str">
        <f>IF($D$48,[1]!obget([1]!obcall("",$C145,"get",[1]!obMake("","int",COLUMN()))),"")</f>
        <v/>
      </c>
      <c r="R145" s="61" t="str">
        <f>IF($D$48,[1]!obget([1]!obcall("",$C145,"get",[1]!obMake("","int",COLUMN()))),"")</f>
        <v/>
      </c>
      <c r="S145" s="50"/>
      <c r="T145" s="50"/>
      <c r="U145" s="50"/>
      <c r="V145" s="50"/>
      <c r="W145" s="50"/>
      <c r="X145" s="50"/>
      <c r="AH145" s="36"/>
      <c r="AI145" s="36"/>
      <c r="IW145" s="50"/>
      <c r="IX145" s="50"/>
    </row>
    <row r="146" spans="1:258" ht="11.85" customHeight="1" x14ac:dyDescent="0.3">
      <c r="A146" s="50" t="str">
        <f t="shared" si="5"/>
        <v/>
      </c>
      <c r="B146" s="50" t="str">
        <f t="shared" si="6"/>
        <v/>
      </c>
      <c r="C146" s="50" t="str">
        <f>IF($D$48,[1]!obMake("RVBermudan"&amp;ROW(),obLibs&amp;"net.finmath.montecarlo.RandomVariable",[1]!obcall("",$C$39,"getInitialMargin",[1]!obMake("","double",$B146),LIBORMarketModel!$J$15,[1]!obMake("","String","EUR"),[1]!obcall("SensitivityMode",$B$7&amp;"$SensitivityMode","valueOf",[1]!obMake("","String",$D$53)),$B$43:$D$43)),"")</f>
        <v/>
      </c>
      <c r="D146" s="94" t="str">
        <f>IF($D$48,[1]!obget([1]!obcall("",$C146,"getAverage")),"")</f>
        <v/>
      </c>
      <c r="E146" s="72" t="str">
        <f>IF(AND($D$47,$F$44&gt;=$B146),[1]!obget([1]!obcall("",[1]!obcall("",$C$39,"getInitialMargin",[1]!obMake("","double",$B146),LIBORMarketModel!$J$15,[1]!obMake("","String","EUR"),[1]!obcall("SensitivityMode",$B$7&amp;"$SensitivityMode","valueOf",[1]!obMake("","String",E$53)),$B$43:$D$43),"getAverage")),"")</f>
        <v/>
      </c>
      <c r="F146" s="72" t="str">
        <f>IF(AND($D$46,$F$44&gt;=$B146),[1]!obget([1]!obcall("",[1]!obcall("",$C$39,"getInitialMargin",[1]!obMake("","double",$B146),LIBORMarketModel!$J$15,[1]!obMake("","String","EUR"),[1]!obcall("SensitivityMode",$B$7&amp;"$SensitivityMode","valueOf",[1]!obMake("","String",F$53)),$B$43:$D$43),"getAverage")),"")</f>
        <v/>
      </c>
      <c r="G146" s="74" t="str">
        <f>IF($D$48,[1]!obget([1]!obcall("",$C146,"getQuantile",[1]!obMake("","double",G$53))),"")</f>
        <v/>
      </c>
      <c r="H146" s="74" t="str">
        <f>IF($D$48,[1]!obget([1]!obcall("",$C146,"getQuantile",[1]!obMake("","double",H$53))),"")</f>
        <v/>
      </c>
      <c r="I146" s="74" t="str">
        <f>IF($D$48,[1]!obget([1]!obcall("",$C146,"get",[1]!obMake("","int",COLUMN()))),"")</f>
        <v/>
      </c>
      <c r="J146" s="61" t="str">
        <f>IF($D$48,[1]!obget([1]!obcall("",$C146,"get",[1]!obMake("","int",COLUMN()))),"")</f>
        <v/>
      </c>
      <c r="K146" s="61" t="str">
        <f>IF($D$48,[1]!obget([1]!obcall("",$C146,"get",[1]!obMake("","int",COLUMN()))),"")</f>
        <v/>
      </c>
      <c r="L146" s="61" t="str">
        <f>IF($D$48,[1]!obget([1]!obcall("",$C146,"get",[1]!obMake("","int",COLUMN()))),"")</f>
        <v/>
      </c>
      <c r="M146" s="61" t="str">
        <f>IF($D$48,[1]!obget([1]!obcall("",$C146,"get",[1]!obMake("","int",COLUMN()))),"")</f>
        <v/>
      </c>
      <c r="N146" s="61" t="str">
        <f>IF($D$48,[1]!obget([1]!obcall("",$C146,"get",[1]!obMake("","int",COLUMN()))),"")</f>
        <v/>
      </c>
      <c r="O146" s="61" t="str">
        <f>IF($D$48,[1]!obget([1]!obcall("",$C146,"get",[1]!obMake("","int",COLUMN()))),"")</f>
        <v/>
      </c>
      <c r="P146" s="61" t="str">
        <f>IF($D$48,[1]!obget([1]!obcall("",$C146,"get",[1]!obMake("","int",COLUMN()))),"")</f>
        <v/>
      </c>
      <c r="Q146" s="61" t="str">
        <f>IF($D$48,[1]!obget([1]!obcall("",$C146,"get",[1]!obMake("","int",COLUMN()))),"")</f>
        <v/>
      </c>
      <c r="R146" s="61" t="str">
        <f>IF($D$48,[1]!obget([1]!obcall("",$C146,"get",[1]!obMake("","int",COLUMN()))),"")</f>
        <v/>
      </c>
      <c r="S146" s="50"/>
      <c r="T146" s="50"/>
      <c r="U146" s="50"/>
      <c r="V146" s="50"/>
      <c r="W146" s="50"/>
      <c r="X146" s="50"/>
      <c r="AH146" s="36"/>
      <c r="AI146" s="36"/>
      <c r="IW146" s="50"/>
      <c r="IX146" s="50"/>
    </row>
    <row r="147" spans="1:258" ht="11.85" customHeight="1" x14ac:dyDescent="0.3">
      <c r="A147" s="50" t="str">
        <f t="shared" si="5"/>
        <v/>
      </c>
      <c r="B147" s="50" t="str">
        <f t="shared" si="6"/>
        <v/>
      </c>
      <c r="C147" s="50" t="str">
        <f>IF($D$48,[1]!obMake("RVBermudan"&amp;ROW(),obLibs&amp;"net.finmath.montecarlo.RandomVariable",[1]!obcall("",$C$39,"getInitialMargin",[1]!obMake("","double",$B147),LIBORMarketModel!$J$15,[1]!obMake("","String","EUR"),[1]!obcall("SensitivityMode",$B$7&amp;"$SensitivityMode","valueOf",[1]!obMake("","String",$D$53)),$B$43:$D$43)),"")</f>
        <v/>
      </c>
      <c r="D147" s="94" t="str">
        <f>IF($D$48,[1]!obget([1]!obcall("",$C147,"getAverage")),"")</f>
        <v/>
      </c>
      <c r="E147" s="72" t="str">
        <f>IF(AND($D$47,$F$44&gt;=$B147),[1]!obget([1]!obcall("",[1]!obcall("",$C$39,"getInitialMargin",[1]!obMake("","double",$B147),LIBORMarketModel!$J$15,[1]!obMake("","String","EUR"),[1]!obcall("SensitivityMode",$B$7&amp;"$SensitivityMode","valueOf",[1]!obMake("","String",E$53)),$B$43:$D$43),"getAverage")),"")</f>
        <v/>
      </c>
      <c r="F147" s="72" t="str">
        <f>IF(AND($D$46,$F$44&gt;=$B147),[1]!obget([1]!obcall("",[1]!obcall("",$C$39,"getInitialMargin",[1]!obMake("","double",$B147),LIBORMarketModel!$J$15,[1]!obMake("","String","EUR"),[1]!obcall("SensitivityMode",$B$7&amp;"$SensitivityMode","valueOf",[1]!obMake("","String",F$53)),$B$43:$D$43),"getAverage")),"")</f>
        <v/>
      </c>
      <c r="G147" s="74" t="str">
        <f>IF($D$48,[1]!obget([1]!obcall("",$C147,"getQuantile",[1]!obMake("","double",G$53))),"")</f>
        <v/>
      </c>
      <c r="H147" s="74" t="str">
        <f>IF($D$48,[1]!obget([1]!obcall("",$C147,"getQuantile",[1]!obMake("","double",H$53))),"")</f>
        <v/>
      </c>
      <c r="I147" s="74" t="str">
        <f>IF($D$48,[1]!obget([1]!obcall("",$C147,"get",[1]!obMake("","int",COLUMN()))),"")</f>
        <v/>
      </c>
      <c r="J147" s="61" t="str">
        <f>IF($D$48,[1]!obget([1]!obcall("",$C147,"get",[1]!obMake("","int",COLUMN()))),"")</f>
        <v/>
      </c>
      <c r="K147" s="61" t="str">
        <f>IF($D$48,[1]!obget([1]!obcall("",$C147,"get",[1]!obMake("","int",COLUMN()))),"")</f>
        <v/>
      </c>
      <c r="L147" s="61" t="str">
        <f>IF($D$48,[1]!obget([1]!obcall("",$C147,"get",[1]!obMake("","int",COLUMN()))),"")</f>
        <v/>
      </c>
      <c r="M147" s="61" t="str">
        <f>IF($D$48,[1]!obget([1]!obcall("",$C147,"get",[1]!obMake("","int",COLUMN()))),"")</f>
        <v/>
      </c>
      <c r="N147" s="61" t="str">
        <f>IF($D$48,[1]!obget([1]!obcall("",$C147,"get",[1]!obMake("","int",COLUMN()))),"")</f>
        <v/>
      </c>
      <c r="O147" s="61" t="str">
        <f>IF($D$48,[1]!obget([1]!obcall("",$C147,"get",[1]!obMake("","int",COLUMN()))),"")</f>
        <v/>
      </c>
      <c r="P147" s="61" t="str">
        <f>IF($D$48,[1]!obget([1]!obcall("",$C147,"get",[1]!obMake("","int",COLUMN()))),"")</f>
        <v/>
      </c>
      <c r="Q147" s="61" t="str">
        <f>IF($D$48,[1]!obget([1]!obcall("",$C147,"get",[1]!obMake("","int",COLUMN()))),"")</f>
        <v/>
      </c>
      <c r="R147" s="61" t="str">
        <f>IF($D$48,[1]!obget([1]!obcall("",$C147,"get",[1]!obMake("","int",COLUMN()))),"")</f>
        <v/>
      </c>
      <c r="S147" s="50"/>
      <c r="T147" s="50"/>
      <c r="U147" s="50"/>
      <c r="V147" s="50"/>
      <c r="W147" s="50"/>
      <c r="X147" s="50"/>
      <c r="AH147" s="36"/>
      <c r="AI147" s="36"/>
      <c r="IW147" s="50"/>
      <c r="IX147" s="50"/>
    </row>
    <row r="148" spans="1:258" ht="11.85" customHeight="1" x14ac:dyDescent="0.3">
      <c r="A148" s="50" t="str">
        <f t="shared" si="5"/>
        <v/>
      </c>
      <c r="B148" s="50" t="str">
        <f t="shared" si="6"/>
        <v/>
      </c>
      <c r="C148" s="50" t="str">
        <f>IF($D$48,[1]!obMake("RVBermudan"&amp;ROW(),obLibs&amp;"net.finmath.montecarlo.RandomVariable",[1]!obcall("",$C$39,"getInitialMargin",[1]!obMake("","double",$B148),LIBORMarketModel!$J$15,[1]!obMake("","String","EUR"),[1]!obcall("SensitivityMode",$B$7&amp;"$SensitivityMode","valueOf",[1]!obMake("","String",$D$53)),$B$43:$D$43)),"")</f>
        <v/>
      </c>
      <c r="D148" s="94" t="str">
        <f>IF($D$48,[1]!obget([1]!obcall("",$C148,"getAverage")),"")</f>
        <v/>
      </c>
      <c r="E148" s="72" t="str">
        <f>IF(AND($D$47,$F$44&gt;=$B148),[1]!obget([1]!obcall("",[1]!obcall("",$C$39,"getInitialMargin",[1]!obMake("","double",$B148),LIBORMarketModel!$J$15,[1]!obMake("","String","EUR"),[1]!obcall("SensitivityMode",$B$7&amp;"$SensitivityMode","valueOf",[1]!obMake("","String",E$53)),$B$43:$D$43),"getAverage")),"")</f>
        <v/>
      </c>
      <c r="F148" s="72" t="str">
        <f>IF(AND($D$46,$F$44&gt;=$B148),[1]!obget([1]!obcall("",[1]!obcall("",$C$39,"getInitialMargin",[1]!obMake("","double",$B148),LIBORMarketModel!$J$15,[1]!obMake("","String","EUR"),[1]!obcall("SensitivityMode",$B$7&amp;"$SensitivityMode","valueOf",[1]!obMake("","String",F$53)),$B$43:$D$43),"getAverage")),"")</f>
        <v/>
      </c>
      <c r="G148" s="74" t="str">
        <f>IF($D$48,[1]!obget([1]!obcall("",$C148,"getQuantile",[1]!obMake("","double",G$53))),"")</f>
        <v/>
      </c>
      <c r="H148" s="74" t="str">
        <f>IF($D$48,[1]!obget([1]!obcall("",$C148,"getQuantile",[1]!obMake("","double",H$53))),"")</f>
        <v/>
      </c>
      <c r="I148" s="74" t="str">
        <f>IF($D$48,[1]!obget([1]!obcall("",$C148,"get",[1]!obMake("","int",COLUMN()))),"")</f>
        <v/>
      </c>
      <c r="J148" s="61" t="str">
        <f>IF($D$48,[1]!obget([1]!obcall("",$C148,"get",[1]!obMake("","int",COLUMN()))),"")</f>
        <v/>
      </c>
      <c r="K148" s="61" t="str">
        <f>IF($D$48,[1]!obget([1]!obcall("",$C148,"get",[1]!obMake("","int",COLUMN()))),"")</f>
        <v/>
      </c>
      <c r="L148" s="61" t="str">
        <f>IF($D$48,[1]!obget([1]!obcall("",$C148,"get",[1]!obMake("","int",COLUMN()))),"")</f>
        <v/>
      </c>
      <c r="M148" s="61" t="str">
        <f>IF($D$48,[1]!obget([1]!obcall("",$C148,"get",[1]!obMake("","int",COLUMN()))),"")</f>
        <v/>
      </c>
      <c r="N148" s="61" t="str">
        <f>IF($D$48,[1]!obget([1]!obcall("",$C148,"get",[1]!obMake("","int",COLUMN()))),"")</f>
        <v/>
      </c>
      <c r="O148" s="61" t="str">
        <f>IF($D$48,[1]!obget([1]!obcall("",$C148,"get",[1]!obMake("","int",COLUMN()))),"")</f>
        <v/>
      </c>
      <c r="P148" s="61" t="str">
        <f>IF($D$48,[1]!obget([1]!obcall("",$C148,"get",[1]!obMake("","int",COLUMN()))),"")</f>
        <v/>
      </c>
      <c r="Q148" s="61" t="str">
        <f>IF($D$48,[1]!obget([1]!obcall("",$C148,"get",[1]!obMake("","int",COLUMN()))),"")</f>
        <v/>
      </c>
      <c r="R148" s="61" t="str">
        <f>IF($D$48,[1]!obget([1]!obcall("",$C148,"get",[1]!obMake("","int",COLUMN()))),"")</f>
        <v/>
      </c>
      <c r="S148" s="50"/>
      <c r="T148" s="50"/>
      <c r="U148" s="50"/>
      <c r="V148" s="50"/>
      <c r="W148" s="50"/>
      <c r="X148" s="50"/>
      <c r="AH148" s="36"/>
      <c r="AI148" s="36"/>
      <c r="IW148" s="50"/>
      <c r="IX148" s="50"/>
    </row>
    <row r="149" spans="1:258" ht="11.85" customHeight="1" x14ac:dyDescent="0.3">
      <c r="A149" s="50" t="str">
        <f t="shared" si="5"/>
        <v/>
      </c>
      <c r="B149" s="50" t="str">
        <f t="shared" si="6"/>
        <v/>
      </c>
      <c r="C149" s="50" t="str">
        <f>IF($D$48,[1]!obMake("RVBermudan"&amp;ROW(),obLibs&amp;"net.finmath.montecarlo.RandomVariable",[1]!obcall("",$C$39,"getInitialMargin",[1]!obMake("","double",$B149),LIBORMarketModel!$J$15,[1]!obMake("","String","EUR"),[1]!obcall("SensitivityMode",$B$7&amp;"$SensitivityMode","valueOf",[1]!obMake("","String",$D$53)),$B$43:$D$43)),"")</f>
        <v/>
      </c>
      <c r="D149" s="94" t="str">
        <f>IF($D$48,[1]!obget([1]!obcall("",$C149,"getAverage")),"")</f>
        <v/>
      </c>
      <c r="E149" s="72" t="str">
        <f>IF(AND($D$47,$F$44&gt;=$B149),[1]!obget([1]!obcall("",[1]!obcall("",$C$39,"getInitialMargin",[1]!obMake("","double",$B149),LIBORMarketModel!$J$15,[1]!obMake("","String","EUR"),[1]!obcall("SensitivityMode",$B$7&amp;"$SensitivityMode","valueOf",[1]!obMake("","String",E$53)),$B$43:$D$43),"getAverage")),"")</f>
        <v/>
      </c>
      <c r="F149" s="72" t="str">
        <f>IF(AND($D$46,$F$44&gt;=$B149),[1]!obget([1]!obcall("",[1]!obcall("",$C$39,"getInitialMargin",[1]!obMake("","double",$B149),LIBORMarketModel!$J$15,[1]!obMake("","String","EUR"),[1]!obcall("SensitivityMode",$B$7&amp;"$SensitivityMode","valueOf",[1]!obMake("","String",F$53)),$B$43:$D$43),"getAverage")),"")</f>
        <v/>
      </c>
      <c r="G149" s="74" t="str">
        <f>IF($D$48,[1]!obget([1]!obcall("",$C149,"getQuantile",[1]!obMake("","double",G$53))),"")</f>
        <v/>
      </c>
      <c r="H149" s="74" t="str">
        <f>IF($D$48,[1]!obget([1]!obcall("",$C149,"getQuantile",[1]!obMake("","double",H$53))),"")</f>
        <v/>
      </c>
      <c r="I149" s="74" t="str">
        <f>IF($D$48,[1]!obget([1]!obcall("",$C149,"get",[1]!obMake("","int",COLUMN()))),"")</f>
        <v/>
      </c>
      <c r="J149" s="61" t="str">
        <f>IF($D$48,[1]!obget([1]!obcall("",$C149,"get",[1]!obMake("","int",COLUMN()))),"")</f>
        <v/>
      </c>
      <c r="K149" s="61" t="str">
        <f>IF($D$48,[1]!obget([1]!obcall("",$C149,"get",[1]!obMake("","int",COLUMN()))),"")</f>
        <v/>
      </c>
      <c r="L149" s="61" t="str">
        <f>IF($D$48,[1]!obget([1]!obcall("",$C149,"get",[1]!obMake("","int",COLUMN()))),"")</f>
        <v/>
      </c>
      <c r="M149" s="61" t="str">
        <f>IF($D$48,[1]!obget([1]!obcall("",$C149,"get",[1]!obMake("","int",COLUMN()))),"")</f>
        <v/>
      </c>
      <c r="N149" s="61" t="str">
        <f>IF($D$48,[1]!obget([1]!obcall("",$C149,"get",[1]!obMake("","int",COLUMN()))),"")</f>
        <v/>
      </c>
      <c r="O149" s="61" t="str">
        <f>IF($D$48,[1]!obget([1]!obcall("",$C149,"get",[1]!obMake("","int",COLUMN()))),"")</f>
        <v/>
      </c>
      <c r="P149" s="61" t="str">
        <f>IF($D$48,[1]!obget([1]!obcall("",$C149,"get",[1]!obMake("","int",COLUMN()))),"")</f>
        <v/>
      </c>
      <c r="Q149" s="61" t="str">
        <f>IF($D$48,[1]!obget([1]!obcall("",$C149,"get",[1]!obMake("","int",COLUMN()))),"")</f>
        <v/>
      </c>
      <c r="R149" s="61" t="str">
        <f>IF($D$48,[1]!obget([1]!obcall("",$C149,"get",[1]!obMake("","int",COLUMN()))),"")</f>
        <v/>
      </c>
      <c r="S149" s="50"/>
      <c r="T149" s="50"/>
      <c r="U149" s="50"/>
      <c r="V149" s="50"/>
      <c r="W149" s="50"/>
      <c r="X149" s="50"/>
      <c r="AH149" s="36"/>
      <c r="AI149" s="36"/>
      <c r="IW149" s="50"/>
      <c r="IX149" s="50"/>
    </row>
    <row r="150" spans="1:258" ht="11.85" customHeight="1" x14ac:dyDescent="0.3">
      <c r="A150" s="50" t="str">
        <f t="shared" si="5"/>
        <v/>
      </c>
      <c r="B150" s="50" t="str">
        <f t="shared" si="6"/>
        <v/>
      </c>
      <c r="C150" s="50" t="str">
        <f>IF($D$48,[1]!obMake("RVBermudan"&amp;ROW(),obLibs&amp;"net.finmath.montecarlo.RandomVariable",[1]!obcall("",$C$39,"getInitialMargin",[1]!obMake("","double",$B150),LIBORMarketModel!$J$15,[1]!obMake("","String","EUR"),[1]!obcall("SensitivityMode",$B$7&amp;"$SensitivityMode","valueOf",[1]!obMake("","String",$D$53)),$B$43:$D$43)),"")</f>
        <v/>
      </c>
      <c r="D150" s="94" t="str">
        <f>IF($D$48,[1]!obget([1]!obcall("",$C150,"getAverage")),"")</f>
        <v/>
      </c>
      <c r="E150" s="72" t="str">
        <f>IF(AND($D$47,$F$44&gt;=$B150),[1]!obget([1]!obcall("",[1]!obcall("",$C$39,"getInitialMargin",[1]!obMake("","double",$B150),LIBORMarketModel!$J$15,[1]!obMake("","String","EUR"),[1]!obcall("SensitivityMode",$B$7&amp;"$SensitivityMode","valueOf",[1]!obMake("","String",E$53)),$B$43:$D$43),"getAverage")),"")</f>
        <v/>
      </c>
      <c r="F150" s="72" t="str">
        <f>IF(AND($D$46,$F$44&gt;=$B150),[1]!obget([1]!obcall("",[1]!obcall("",$C$39,"getInitialMargin",[1]!obMake("","double",$B150),LIBORMarketModel!$J$15,[1]!obMake("","String","EUR"),[1]!obcall("SensitivityMode",$B$7&amp;"$SensitivityMode","valueOf",[1]!obMake("","String",F$53)),$B$43:$D$43),"getAverage")),"")</f>
        <v/>
      </c>
      <c r="G150" s="74" t="str">
        <f>IF($D$48,[1]!obget([1]!obcall("",$C150,"getQuantile",[1]!obMake("","double",G$53))),"")</f>
        <v/>
      </c>
      <c r="H150" s="74" t="str">
        <f>IF($D$48,[1]!obget([1]!obcall("",$C150,"getQuantile",[1]!obMake("","double",H$53))),"")</f>
        <v/>
      </c>
      <c r="I150" s="74" t="str">
        <f>IF($D$48,[1]!obget([1]!obcall("",$C150,"get",[1]!obMake("","int",COLUMN()))),"")</f>
        <v/>
      </c>
      <c r="J150" s="61" t="str">
        <f>IF($D$48,[1]!obget([1]!obcall("",$C150,"get",[1]!obMake("","int",COLUMN()))),"")</f>
        <v/>
      </c>
      <c r="K150" s="61" t="str">
        <f>IF($D$48,[1]!obget([1]!obcall("",$C150,"get",[1]!obMake("","int",COLUMN()))),"")</f>
        <v/>
      </c>
      <c r="L150" s="61" t="str">
        <f>IF($D$48,[1]!obget([1]!obcall("",$C150,"get",[1]!obMake("","int",COLUMN()))),"")</f>
        <v/>
      </c>
      <c r="M150" s="61" t="str">
        <f>IF($D$48,[1]!obget([1]!obcall("",$C150,"get",[1]!obMake("","int",COLUMN()))),"")</f>
        <v/>
      </c>
      <c r="N150" s="61" t="str">
        <f>IF($D$48,[1]!obget([1]!obcall("",$C150,"get",[1]!obMake("","int",COLUMN()))),"")</f>
        <v/>
      </c>
      <c r="O150" s="61" t="str">
        <f>IF($D$48,[1]!obget([1]!obcall("",$C150,"get",[1]!obMake("","int",COLUMN()))),"")</f>
        <v/>
      </c>
      <c r="P150" s="61" t="str">
        <f>IF($D$48,[1]!obget([1]!obcall("",$C150,"get",[1]!obMake("","int",COLUMN()))),"")</f>
        <v/>
      </c>
      <c r="Q150" s="61" t="str">
        <f>IF($D$48,[1]!obget([1]!obcall("",$C150,"get",[1]!obMake("","int",COLUMN()))),"")</f>
        <v/>
      </c>
      <c r="R150" s="61" t="str">
        <f>IF($D$48,[1]!obget([1]!obcall("",$C150,"get",[1]!obMake("","int",COLUMN()))),"")</f>
        <v/>
      </c>
      <c r="S150" s="50"/>
      <c r="T150" s="50"/>
      <c r="U150" s="50"/>
      <c r="V150" s="50"/>
      <c r="W150" s="50"/>
      <c r="X150" s="50"/>
      <c r="AH150" s="36"/>
      <c r="AI150" s="36"/>
      <c r="IW150" s="50"/>
      <c r="IX150" s="50"/>
    </row>
    <row r="151" spans="1:258" ht="11.85" customHeight="1" x14ac:dyDescent="0.3">
      <c r="A151" s="50" t="str">
        <f t="shared" si="5"/>
        <v/>
      </c>
      <c r="B151" s="50" t="str">
        <f t="shared" si="6"/>
        <v/>
      </c>
      <c r="C151" s="50" t="str">
        <f>IF($D$48,[1]!obMake("RVBermudan"&amp;ROW(),obLibs&amp;"net.finmath.montecarlo.RandomVariable",[1]!obcall("",$C$39,"getInitialMargin",[1]!obMake("","double",$B151),LIBORMarketModel!$J$15,[1]!obMake("","String","EUR"),[1]!obcall("SensitivityMode",$B$7&amp;"$SensitivityMode","valueOf",[1]!obMake("","String",$D$53)),$B$43:$D$43)),"")</f>
        <v/>
      </c>
      <c r="D151" s="94" t="str">
        <f>IF($D$48,[1]!obget([1]!obcall("",$C151,"getAverage")),"")</f>
        <v/>
      </c>
      <c r="E151" s="72" t="str">
        <f>IF(AND($D$47,$F$44&gt;=$B151),[1]!obget([1]!obcall("",[1]!obcall("",$C$39,"getInitialMargin",[1]!obMake("","double",$B151),LIBORMarketModel!$J$15,[1]!obMake("","String","EUR"),[1]!obcall("SensitivityMode",$B$7&amp;"$SensitivityMode","valueOf",[1]!obMake("","String",E$53)),$B$43:$D$43),"getAverage")),"")</f>
        <v/>
      </c>
      <c r="F151" s="72" t="str">
        <f>IF(AND($D$46,$F$44&gt;=$B151),[1]!obget([1]!obcall("",[1]!obcall("",$C$39,"getInitialMargin",[1]!obMake("","double",$B151),LIBORMarketModel!$J$15,[1]!obMake("","String","EUR"),[1]!obcall("SensitivityMode",$B$7&amp;"$SensitivityMode","valueOf",[1]!obMake("","String",F$53)),$B$43:$D$43),"getAverage")),"")</f>
        <v/>
      </c>
      <c r="G151" s="74" t="str">
        <f>IF($D$48,[1]!obget([1]!obcall("",$C151,"getQuantile",[1]!obMake("","double",G$53))),"")</f>
        <v/>
      </c>
      <c r="H151" s="74" t="str">
        <f>IF($D$48,[1]!obget([1]!obcall("",$C151,"getQuantile",[1]!obMake("","double",H$53))),"")</f>
        <v/>
      </c>
      <c r="I151" s="74" t="str">
        <f>IF($D$48,[1]!obget([1]!obcall("",$C151,"get",[1]!obMake("","int",COLUMN()))),"")</f>
        <v/>
      </c>
      <c r="J151" s="61" t="str">
        <f>IF($D$48,[1]!obget([1]!obcall("",$C151,"get",[1]!obMake("","int",COLUMN()))),"")</f>
        <v/>
      </c>
      <c r="K151" s="61" t="str">
        <f>IF($D$48,[1]!obget([1]!obcall("",$C151,"get",[1]!obMake("","int",COLUMN()))),"")</f>
        <v/>
      </c>
      <c r="L151" s="61" t="str">
        <f>IF($D$48,[1]!obget([1]!obcall("",$C151,"get",[1]!obMake("","int",COLUMN()))),"")</f>
        <v/>
      </c>
      <c r="M151" s="61" t="str">
        <f>IF($D$48,[1]!obget([1]!obcall("",$C151,"get",[1]!obMake("","int",COLUMN()))),"")</f>
        <v/>
      </c>
      <c r="N151" s="61" t="str">
        <f>IF($D$48,[1]!obget([1]!obcall("",$C151,"get",[1]!obMake("","int",COLUMN()))),"")</f>
        <v/>
      </c>
      <c r="O151" s="61" t="str">
        <f>IF($D$48,[1]!obget([1]!obcall("",$C151,"get",[1]!obMake("","int",COLUMN()))),"")</f>
        <v/>
      </c>
      <c r="P151" s="61" t="str">
        <f>IF($D$48,[1]!obget([1]!obcall("",$C151,"get",[1]!obMake("","int",COLUMN()))),"")</f>
        <v/>
      </c>
      <c r="Q151" s="61" t="str">
        <f>IF($D$48,[1]!obget([1]!obcall("",$C151,"get",[1]!obMake("","int",COLUMN()))),"")</f>
        <v/>
      </c>
      <c r="R151" s="61" t="str">
        <f>IF($D$48,[1]!obget([1]!obcall("",$C151,"get",[1]!obMake("","int",COLUMN()))),"")</f>
        <v/>
      </c>
      <c r="S151" s="50"/>
      <c r="T151" s="50"/>
      <c r="U151" s="50"/>
      <c r="V151" s="50"/>
      <c r="W151" s="50"/>
      <c r="X151" s="50"/>
      <c r="AH151" s="36"/>
      <c r="AI151" s="36"/>
      <c r="IW151" s="50"/>
      <c r="IX151" s="50"/>
    </row>
    <row r="152" spans="1:258" ht="11.85" customHeight="1" x14ac:dyDescent="0.3">
      <c r="A152" s="50" t="str">
        <f t="shared" si="5"/>
        <v/>
      </c>
      <c r="B152" s="50" t="str">
        <f t="shared" si="6"/>
        <v/>
      </c>
      <c r="C152" s="50" t="str">
        <f>IF($D$48,[1]!obMake("RVBermudan"&amp;ROW(),obLibs&amp;"net.finmath.montecarlo.RandomVariable",[1]!obcall("",$C$39,"getInitialMargin",[1]!obMake("","double",$B152),LIBORMarketModel!$J$15,[1]!obMake("","String","EUR"),[1]!obcall("SensitivityMode",$B$7&amp;"$SensitivityMode","valueOf",[1]!obMake("","String",$D$53)),$B$43:$D$43)),"")</f>
        <v/>
      </c>
      <c r="D152" s="94" t="str">
        <f>IF($D$48,[1]!obget([1]!obcall("",$C152,"getAverage")),"")</f>
        <v/>
      </c>
      <c r="E152" s="72" t="str">
        <f>IF(AND($D$47,$F$44&gt;=$B152),[1]!obget([1]!obcall("",[1]!obcall("",$C$39,"getInitialMargin",[1]!obMake("","double",$B152),LIBORMarketModel!$J$15,[1]!obMake("","String","EUR"),[1]!obcall("SensitivityMode",$B$7&amp;"$SensitivityMode","valueOf",[1]!obMake("","String",E$53)),$B$43:$D$43),"getAverage")),"")</f>
        <v/>
      </c>
      <c r="F152" s="72" t="str">
        <f>IF(AND($D$46,$F$44&gt;=$B152),[1]!obget([1]!obcall("",[1]!obcall("",$C$39,"getInitialMargin",[1]!obMake("","double",$B152),LIBORMarketModel!$J$15,[1]!obMake("","String","EUR"),[1]!obcall("SensitivityMode",$B$7&amp;"$SensitivityMode","valueOf",[1]!obMake("","String",F$53)),$B$43:$D$43),"getAverage")),"")</f>
        <v/>
      </c>
      <c r="G152" s="74" t="str">
        <f>IF($D$48,[1]!obget([1]!obcall("",$C152,"getQuantile",[1]!obMake("","double",G$53))),"")</f>
        <v/>
      </c>
      <c r="H152" s="74" t="str">
        <f>IF($D$48,[1]!obget([1]!obcall("",$C152,"getQuantile",[1]!obMake("","double",H$53))),"")</f>
        <v/>
      </c>
      <c r="I152" s="74" t="str">
        <f>IF($D$48,[1]!obget([1]!obcall("",$C152,"get",[1]!obMake("","int",COLUMN()))),"")</f>
        <v/>
      </c>
      <c r="J152" s="61" t="str">
        <f>IF($D$48,[1]!obget([1]!obcall("",$C152,"get",[1]!obMake("","int",COLUMN()))),"")</f>
        <v/>
      </c>
      <c r="K152" s="61" t="str">
        <f>IF($D$48,[1]!obget([1]!obcall("",$C152,"get",[1]!obMake("","int",COLUMN()))),"")</f>
        <v/>
      </c>
      <c r="L152" s="61" t="str">
        <f>IF($D$48,[1]!obget([1]!obcall("",$C152,"get",[1]!obMake("","int",COLUMN()))),"")</f>
        <v/>
      </c>
      <c r="M152" s="61" t="str">
        <f>IF($D$48,[1]!obget([1]!obcall("",$C152,"get",[1]!obMake("","int",COLUMN()))),"")</f>
        <v/>
      </c>
      <c r="N152" s="61" t="str">
        <f>IF($D$48,[1]!obget([1]!obcall("",$C152,"get",[1]!obMake("","int",COLUMN()))),"")</f>
        <v/>
      </c>
      <c r="O152" s="61" t="str">
        <f>IF($D$48,[1]!obget([1]!obcall("",$C152,"get",[1]!obMake("","int",COLUMN()))),"")</f>
        <v/>
      </c>
      <c r="P152" s="61" t="str">
        <f>IF($D$48,[1]!obget([1]!obcall("",$C152,"get",[1]!obMake("","int",COLUMN()))),"")</f>
        <v/>
      </c>
      <c r="Q152" s="61" t="str">
        <f>IF($D$48,[1]!obget([1]!obcall("",$C152,"get",[1]!obMake("","int",COLUMN()))),"")</f>
        <v/>
      </c>
      <c r="R152" s="61" t="str">
        <f>IF($D$48,[1]!obget([1]!obcall("",$C152,"get",[1]!obMake("","int",COLUMN()))),"")</f>
        <v/>
      </c>
      <c r="S152" s="50"/>
      <c r="T152" s="50"/>
      <c r="U152" s="50"/>
      <c r="V152" s="50"/>
      <c r="W152" s="50"/>
      <c r="X152" s="50"/>
      <c r="AH152" s="36"/>
      <c r="AI152" s="36"/>
      <c r="IW152" s="50"/>
      <c r="IX152" s="50"/>
    </row>
    <row r="153" spans="1:258" ht="11.85" customHeight="1" x14ac:dyDescent="0.3">
      <c r="A153" s="50" t="str">
        <f t="shared" si="5"/>
        <v/>
      </c>
      <c r="B153" s="50" t="str">
        <f t="shared" si="6"/>
        <v/>
      </c>
      <c r="C153" s="50" t="str">
        <f>IF($D$48,[1]!obMake("RVBermudan"&amp;ROW(),obLibs&amp;"net.finmath.montecarlo.RandomVariable",[1]!obcall("",$C$39,"getInitialMargin",[1]!obMake("","double",$B153),LIBORMarketModel!$J$15,[1]!obMake("","String","EUR"),[1]!obcall("SensitivityMode",$B$7&amp;"$SensitivityMode","valueOf",[1]!obMake("","String",$D$53)),$B$43:$D$43)),"")</f>
        <v/>
      </c>
      <c r="D153" s="94" t="str">
        <f>IF($D$48,[1]!obget([1]!obcall("",$C153,"getAverage")),"")</f>
        <v/>
      </c>
      <c r="E153" s="72" t="str">
        <f>IF(AND($D$47,$F$44&gt;=$B153),[1]!obget([1]!obcall("",[1]!obcall("",$C$39,"getInitialMargin",[1]!obMake("","double",$B153),LIBORMarketModel!$J$15,[1]!obMake("","String","EUR"),[1]!obcall("SensitivityMode",$B$7&amp;"$SensitivityMode","valueOf",[1]!obMake("","String",E$53)),$B$43:$D$43),"getAverage")),"")</f>
        <v/>
      </c>
      <c r="F153" s="72" t="str">
        <f>IF(AND($D$46,$F$44&gt;=$B153),[1]!obget([1]!obcall("",[1]!obcall("",$C$39,"getInitialMargin",[1]!obMake("","double",$B153),LIBORMarketModel!$J$15,[1]!obMake("","String","EUR"),[1]!obcall("SensitivityMode",$B$7&amp;"$SensitivityMode","valueOf",[1]!obMake("","String",F$53)),$B$43:$D$43),"getAverage")),"")</f>
        <v/>
      </c>
      <c r="G153" s="74" t="str">
        <f>IF($D$48,[1]!obget([1]!obcall("",$C153,"getQuantile",[1]!obMake("","double",G$53))),"")</f>
        <v/>
      </c>
      <c r="H153" s="74" t="str">
        <f>IF($D$48,[1]!obget([1]!obcall("",$C153,"getQuantile",[1]!obMake("","double",H$53))),"")</f>
        <v/>
      </c>
      <c r="I153" s="74" t="str">
        <f>IF($D$48,[1]!obget([1]!obcall("",$C153,"get",[1]!obMake("","int",COLUMN()))),"")</f>
        <v/>
      </c>
      <c r="J153" s="61" t="str">
        <f>IF($D$48,[1]!obget([1]!obcall("",$C153,"get",[1]!obMake("","int",COLUMN()))),"")</f>
        <v/>
      </c>
      <c r="K153" s="61" t="str">
        <f>IF($D$48,[1]!obget([1]!obcall("",$C153,"get",[1]!obMake("","int",COLUMN()))),"")</f>
        <v/>
      </c>
      <c r="L153" s="61" t="str">
        <f>IF($D$48,[1]!obget([1]!obcall("",$C153,"get",[1]!obMake("","int",COLUMN()))),"")</f>
        <v/>
      </c>
      <c r="M153" s="61" t="str">
        <f>IF($D$48,[1]!obget([1]!obcall("",$C153,"get",[1]!obMake("","int",COLUMN()))),"")</f>
        <v/>
      </c>
      <c r="N153" s="61" t="str">
        <f>IF($D$48,[1]!obget([1]!obcall("",$C153,"get",[1]!obMake("","int",COLUMN()))),"")</f>
        <v/>
      </c>
      <c r="O153" s="61" t="str">
        <f>IF($D$48,[1]!obget([1]!obcall("",$C153,"get",[1]!obMake("","int",COLUMN()))),"")</f>
        <v/>
      </c>
      <c r="P153" s="61" t="str">
        <f>IF($D$48,[1]!obget([1]!obcall("",$C153,"get",[1]!obMake("","int",COLUMN()))),"")</f>
        <v/>
      </c>
      <c r="Q153" s="61" t="str">
        <f>IF($D$48,[1]!obget([1]!obcall("",$C153,"get",[1]!obMake("","int",COLUMN()))),"")</f>
        <v/>
      </c>
      <c r="R153" s="61" t="str">
        <f>IF($D$48,[1]!obget([1]!obcall("",$C153,"get",[1]!obMake("","int",COLUMN()))),"")</f>
        <v/>
      </c>
      <c r="S153" s="50"/>
      <c r="T153" s="50"/>
      <c r="U153" s="50"/>
      <c r="V153" s="50"/>
      <c r="W153" s="50"/>
      <c r="X153" s="50"/>
      <c r="AH153" s="36"/>
      <c r="AI153" s="36"/>
      <c r="IW153" s="50"/>
      <c r="IX153" s="50"/>
    </row>
    <row r="154" spans="1:258" ht="11.85" customHeight="1" x14ac:dyDescent="0.3">
      <c r="A154" s="50" t="str">
        <f t="shared" si="5"/>
        <v/>
      </c>
      <c r="B154" s="50" t="str">
        <f t="shared" si="6"/>
        <v/>
      </c>
      <c r="C154" s="50" t="str">
        <f>IF($D$48,[1]!obMake("RVBermudan"&amp;ROW(),obLibs&amp;"net.finmath.montecarlo.RandomVariable",[1]!obcall("",$C$39,"getInitialMargin",[1]!obMake("","double",$B154),LIBORMarketModel!$J$15,[1]!obMake("","String","EUR"),[1]!obcall("SensitivityMode",$B$7&amp;"$SensitivityMode","valueOf",[1]!obMake("","String",$D$53)),$B$43:$D$43)),"")</f>
        <v/>
      </c>
      <c r="D154" s="94" t="str">
        <f>IF($D$48,[1]!obget([1]!obcall("",$C154,"getAverage")),"")</f>
        <v/>
      </c>
      <c r="E154" s="72" t="str">
        <f>IF(AND($D$47,$F$44&gt;=$B154),[1]!obget([1]!obcall("",[1]!obcall("",$C$39,"getInitialMargin",[1]!obMake("","double",$B154),LIBORMarketModel!$J$15,[1]!obMake("","String","EUR"),[1]!obcall("SensitivityMode",$B$7&amp;"$SensitivityMode","valueOf",[1]!obMake("","String",E$53)),$B$43:$D$43),"getAverage")),"")</f>
        <v/>
      </c>
      <c r="F154" s="72" t="str">
        <f>IF(AND($D$46,$F$44&gt;=$B154),[1]!obget([1]!obcall("",[1]!obcall("",$C$39,"getInitialMargin",[1]!obMake("","double",$B154),LIBORMarketModel!$J$15,[1]!obMake("","String","EUR"),[1]!obcall("SensitivityMode",$B$7&amp;"$SensitivityMode","valueOf",[1]!obMake("","String",F$53)),$B$43:$D$43),"getAverage")),"")</f>
        <v/>
      </c>
      <c r="G154" s="74" t="str">
        <f>IF($D$48,[1]!obget([1]!obcall("",$C154,"getQuantile",[1]!obMake("","double",G$53))),"")</f>
        <v/>
      </c>
      <c r="H154" s="74" t="str">
        <f>IF($D$48,[1]!obget([1]!obcall("",$C154,"getQuantile",[1]!obMake("","double",H$53))),"")</f>
        <v/>
      </c>
      <c r="I154" s="74" t="str">
        <f>IF($D$48,[1]!obget([1]!obcall("",$C154,"get",[1]!obMake("","int",COLUMN()))),"")</f>
        <v/>
      </c>
      <c r="J154" s="61" t="str">
        <f>IF($D$48,[1]!obget([1]!obcall("",$C154,"get",[1]!obMake("","int",COLUMN()))),"")</f>
        <v/>
      </c>
      <c r="K154" s="61" t="str">
        <f>IF($D$48,[1]!obget([1]!obcall("",$C154,"get",[1]!obMake("","int",COLUMN()))),"")</f>
        <v/>
      </c>
      <c r="L154" s="61" t="str">
        <f>IF($D$48,[1]!obget([1]!obcall("",$C154,"get",[1]!obMake("","int",COLUMN()))),"")</f>
        <v/>
      </c>
      <c r="M154" s="61" t="str">
        <f>IF($D$48,[1]!obget([1]!obcall("",$C154,"get",[1]!obMake("","int",COLUMN()))),"")</f>
        <v/>
      </c>
      <c r="N154" s="61" t="str">
        <f>IF($D$48,[1]!obget([1]!obcall("",$C154,"get",[1]!obMake("","int",COLUMN()))),"")</f>
        <v/>
      </c>
      <c r="O154" s="61" t="str">
        <f>IF($D$48,[1]!obget([1]!obcall("",$C154,"get",[1]!obMake("","int",COLUMN()))),"")</f>
        <v/>
      </c>
      <c r="P154" s="61" t="str">
        <f>IF($D$48,[1]!obget([1]!obcall("",$C154,"get",[1]!obMake("","int",COLUMN()))),"")</f>
        <v/>
      </c>
      <c r="Q154" s="61" t="str">
        <f>IF($D$48,[1]!obget([1]!obcall("",$C154,"get",[1]!obMake("","int",COLUMN()))),"")</f>
        <v/>
      </c>
      <c r="R154" s="61" t="str">
        <f>IF($D$48,[1]!obget([1]!obcall("",$C154,"get",[1]!obMake("","int",COLUMN()))),"")</f>
        <v/>
      </c>
      <c r="S154" s="50"/>
      <c r="T154" s="50"/>
      <c r="U154" s="50"/>
      <c r="V154" s="50"/>
      <c r="W154" s="50"/>
      <c r="X154" s="50"/>
      <c r="AH154" s="36"/>
      <c r="AI154" s="36"/>
      <c r="IW154" s="50"/>
      <c r="IX154" s="50"/>
    </row>
    <row r="155" spans="1:258" ht="11.85" customHeight="1" x14ac:dyDescent="0.3">
      <c r="A155" s="50" t="str">
        <f t="shared" si="5"/>
        <v/>
      </c>
      <c r="B155" s="50" t="str">
        <f t="shared" si="6"/>
        <v/>
      </c>
      <c r="C155" s="50" t="str">
        <f>IF($D$48,[1]!obMake("RVBermudan"&amp;ROW(),obLibs&amp;"net.finmath.montecarlo.RandomVariable",[1]!obcall("",$C$39,"getInitialMargin",[1]!obMake("","double",$B155),LIBORMarketModel!$J$15,[1]!obMake("","String","EUR"),[1]!obcall("SensitivityMode",$B$7&amp;"$SensitivityMode","valueOf",[1]!obMake("","String",$D$53)),$B$43:$D$43)),"")</f>
        <v/>
      </c>
      <c r="D155" s="94" t="str">
        <f>IF($D$48,[1]!obget([1]!obcall("",$C155,"getAverage")),"")</f>
        <v/>
      </c>
      <c r="E155" s="72" t="str">
        <f>IF(AND($D$47,$F$44&gt;=$B155),[1]!obget([1]!obcall("",[1]!obcall("",$C$39,"getInitialMargin",[1]!obMake("","double",$B155),LIBORMarketModel!$J$15,[1]!obMake("","String","EUR"),[1]!obcall("SensitivityMode",$B$7&amp;"$SensitivityMode","valueOf",[1]!obMake("","String",E$53)),$B$43:$D$43),"getAverage")),"")</f>
        <v/>
      </c>
      <c r="F155" s="72" t="str">
        <f>IF(AND($D$46,$F$44&gt;=$B155),[1]!obget([1]!obcall("",[1]!obcall("",$C$39,"getInitialMargin",[1]!obMake("","double",$B155),LIBORMarketModel!$J$15,[1]!obMake("","String","EUR"),[1]!obcall("SensitivityMode",$B$7&amp;"$SensitivityMode","valueOf",[1]!obMake("","String",F$53)),$B$43:$D$43),"getAverage")),"")</f>
        <v/>
      </c>
      <c r="G155" s="74" t="str">
        <f>IF($D$48,[1]!obget([1]!obcall("",$C155,"getQuantile",[1]!obMake("","double",G$53))),"")</f>
        <v/>
      </c>
      <c r="H155" s="74" t="str">
        <f>IF($D$48,[1]!obget([1]!obcall("",$C155,"getQuantile",[1]!obMake("","double",H$53))),"")</f>
        <v/>
      </c>
      <c r="I155" s="74" t="str">
        <f>IF($D$48,[1]!obget([1]!obcall("",$C155,"get",[1]!obMake("","int",COLUMN()))),"")</f>
        <v/>
      </c>
      <c r="J155" s="61" t="str">
        <f>IF($D$48,[1]!obget([1]!obcall("",$C155,"get",[1]!obMake("","int",COLUMN()))),"")</f>
        <v/>
      </c>
      <c r="K155" s="61" t="str">
        <f>IF($D$48,[1]!obget([1]!obcall("",$C155,"get",[1]!obMake("","int",COLUMN()))),"")</f>
        <v/>
      </c>
      <c r="L155" s="61" t="str">
        <f>IF($D$48,[1]!obget([1]!obcall("",$C155,"get",[1]!obMake("","int",COLUMN()))),"")</f>
        <v/>
      </c>
      <c r="M155" s="61" t="str">
        <f>IF($D$48,[1]!obget([1]!obcall("",$C155,"get",[1]!obMake("","int",COLUMN()))),"")</f>
        <v/>
      </c>
      <c r="N155" s="61" t="str">
        <f>IF($D$48,[1]!obget([1]!obcall("",$C155,"get",[1]!obMake("","int",COLUMN()))),"")</f>
        <v/>
      </c>
      <c r="O155" s="61" t="str">
        <f>IF($D$48,[1]!obget([1]!obcall("",$C155,"get",[1]!obMake("","int",COLUMN()))),"")</f>
        <v/>
      </c>
      <c r="P155" s="61" t="str">
        <f>IF($D$48,[1]!obget([1]!obcall("",$C155,"get",[1]!obMake("","int",COLUMN()))),"")</f>
        <v/>
      </c>
      <c r="Q155" s="61" t="str">
        <f>IF($D$48,[1]!obget([1]!obcall("",$C155,"get",[1]!obMake("","int",COLUMN()))),"")</f>
        <v/>
      </c>
      <c r="R155" s="61" t="str">
        <f>IF($D$48,[1]!obget([1]!obcall("",$C155,"get",[1]!obMake("","int",COLUMN()))),"")</f>
        <v/>
      </c>
      <c r="S155" s="50"/>
      <c r="T155" s="50"/>
      <c r="U155" s="50"/>
      <c r="V155" s="50"/>
      <c r="W155" s="50"/>
      <c r="X155" s="50"/>
      <c r="AH155" s="36"/>
      <c r="AI155" s="36"/>
      <c r="IW155" s="50"/>
      <c r="IX155" s="50"/>
    </row>
    <row r="156" spans="1:258" ht="11.85" customHeight="1" x14ac:dyDescent="0.3">
      <c r="A156" s="50" t="str">
        <f t="shared" si="5"/>
        <v/>
      </c>
      <c r="B156" s="50" t="str">
        <f t="shared" si="6"/>
        <v/>
      </c>
      <c r="C156" s="50" t="str">
        <f>IF($D$48,[1]!obMake("RVBermudan"&amp;ROW(),obLibs&amp;"net.finmath.montecarlo.RandomVariable",[1]!obcall("",$C$39,"getInitialMargin",[1]!obMake("","double",$B156),LIBORMarketModel!$J$15,[1]!obMake("","String","EUR"),[1]!obcall("SensitivityMode",$B$7&amp;"$SensitivityMode","valueOf",[1]!obMake("","String",$D$53)),$B$43:$D$43)),"")</f>
        <v/>
      </c>
      <c r="D156" s="94" t="str">
        <f>IF($D$48,[1]!obget([1]!obcall("",$C156,"getAverage")),"")</f>
        <v/>
      </c>
      <c r="E156" s="72" t="str">
        <f>IF(AND($D$47,$F$44&gt;=$B156),[1]!obget([1]!obcall("",[1]!obcall("",$C$39,"getInitialMargin",[1]!obMake("","double",$B156),LIBORMarketModel!$J$15,[1]!obMake("","String","EUR"),[1]!obcall("SensitivityMode",$B$7&amp;"$SensitivityMode","valueOf",[1]!obMake("","String",E$53)),$B$43:$D$43),"getAverage")),"")</f>
        <v/>
      </c>
      <c r="F156" s="72" t="str">
        <f>IF(AND($D$46,$F$44&gt;=$B156),[1]!obget([1]!obcall("",[1]!obcall("",$C$39,"getInitialMargin",[1]!obMake("","double",$B156),LIBORMarketModel!$J$15,[1]!obMake("","String","EUR"),[1]!obcall("SensitivityMode",$B$7&amp;"$SensitivityMode","valueOf",[1]!obMake("","String",F$53)),$B$43:$D$43),"getAverage")),"")</f>
        <v/>
      </c>
      <c r="G156" s="74" t="str">
        <f>IF($D$48,[1]!obget([1]!obcall("",$C156,"getQuantile",[1]!obMake("","double",G$53))),"")</f>
        <v/>
      </c>
      <c r="H156" s="74" t="str">
        <f>IF($D$48,[1]!obget([1]!obcall("",$C156,"getQuantile",[1]!obMake("","double",H$53))),"")</f>
        <v/>
      </c>
      <c r="I156" s="74" t="str">
        <f>IF($D$48,[1]!obget([1]!obcall("",$C156,"get",[1]!obMake("","int",COLUMN()))),"")</f>
        <v/>
      </c>
      <c r="J156" s="61" t="str">
        <f>IF($D$48,[1]!obget([1]!obcall("",$C156,"get",[1]!obMake("","int",COLUMN()))),"")</f>
        <v/>
      </c>
      <c r="K156" s="61" t="str">
        <f>IF($D$48,[1]!obget([1]!obcall("",$C156,"get",[1]!obMake("","int",COLUMN()))),"")</f>
        <v/>
      </c>
      <c r="L156" s="61" t="str">
        <f>IF($D$48,[1]!obget([1]!obcall("",$C156,"get",[1]!obMake("","int",COLUMN()))),"")</f>
        <v/>
      </c>
      <c r="M156" s="61" t="str">
        <f>IF($D$48,[1]!obget([1]!obcall("",$C156,"get",[1]!obMake("","int",COLUMN()))),"")</f>
        <v/>
      </c>
      <c r="N156" s="61" t="str">
        <f>IF($D$48,[1]!obget([1]!obcall("",$C156,"get",[1]!obMake("","int",COLUMN()))),"")</f>
        <v/>
      </c>
      <c r="O156" s="61" t="str">
        <f>IF($D$48,[1]!obget([1]!obcall("",$C156,"get",[1]!obMake("","int",COLUMN()))),"")</f>
        <v/>
      </c>
      <c r="P156" s="61" t="str">
        <f>IF($D$48,[1]!obget([1]!obcall("",$C156,"get",[1]!obMake("","int",COLUMN()))),"")</f>
        <v/>
      </c>
      <c r="Q156" s="61" t="str">
        <f>IF($D$48,[1]!obget([1]!obcall("",$C156,"get",[1]!obMake("","int",COLUMN()))),"")</f>
        <v/>
      </c>
      <c r="R156" s="61" t="str">
        <f>IF($D$48,[1]!obget([1]!obcall("",$C156,"get",[1]!obMake("","int",COLUMN()))),"")</f>
        <v/>
      </c>
      <c r="S156" s="50"/>
      <c r="T156" s="50"/>
      <c r="U156" s="50"/>
      <c r="V156" s="50"/>
      <c r="W156" s="50"/>
      <c r="X156" s="50"/>
      <c r="AH156" s="36"/>
      <c r="AI156" s="36"/>
      <c r="IW156" s="50"/>
      <c r="IX156" s="50"/>
    </row>
    <row r="157" spans="1:258" ht="11.85" customHeight="1" x14ac:dyDescent="0.3">
      <c r="A157" s="50" t="str">
        <f t="shared" si="5"/>
        <v/>
      </c>
      <c r="B157" s="50" t="str">
        <f t="shared" si="6"/>
        <v/>
      </c>
      <c r="C157" s="50" t="str">
        <f>IF($D$48,[1]!obMake("RVBermudan"&amp;ROW(),obLibs&amp;"net.finmath.montecarlo.RandomVariable",[1]!obcall("",$C$39,"getInitialMargin",[1]!obMake("","double",$B157),LIBORMarketModel!$J$15,[1]!obMake("","String","EUR"),[1]!obcall("SensitivityMode",$B$7&amp;"$SensitivityMode","valueOf",[1]!obMake("","String",$D$53)),$B$43:$D$43)),"")</f>
        <v/>
      </c>
      <c r="D157" s="94" t="str">
        <f>IF($D$48,[1]!obget([1]!obcall("",$C157,"getAverage")),"")</f>
        <v/>
      </c>
      <c r="E157" s="72" t="str">
        <f>IF(AND($D$47,$F$44&gt;=$B157),[1]!obget([1]!obcall("",[1]!obcall("",$C$39,"getInitialMargin",[1]!obMake("","double",$B157),LIBORMarketModel!$J$15,[1]!obMake("","String","EUR"),[1]!obcall("SensitivityMode",$B$7&amp;"$SensitivityMode","valueOf",[1]!obMake("","String",E$53)),$B$43:$D$43),"getAverage")),"")</f>
        <v/>
      </c>
      <c r="F157" s="72" t="str">
        <f>IF(AND($D$46,$F$44&gt;=$B157),[1]!obget([1]!obcall("",[1]!obcall("",$C$39,"getInitialMargin",[1]!obMake("","double",$B157),LIBORMarketModel!$J$15,[1]!obMake("","String","EUR"),[1]!obcall("SensitivityMode",$B$7&amp;"$SensitivityMode","valueOf",[1]!obMake("","String",F$53)),$B$43:$D$43),"getAverage")),"")</f>
        <v/>
      </c>
      <c r="G157" s="74" t="str">
        <f>IF($D$48,[1]!obget([1]!obcall("",$C157,"getQuantile",[1]!obMake("","double",G$53))),"")</f>
        <v/>
      </c>
      <c r="H157" s="74" t="str">
        <f>IF($D$48,[1]!obget([1]!obcall("",$C157,"getQuantile",[1]!obMake("","double",H$53))),"")</f>
        <v/>
      </c>
      <c r="I157" s="74" t="str">
        <f>IF($D$48,[1]!obget([1]!obcall("",$C157,"get",[1]!obMake("","int",COLUMN()))),"")</f>
        <v/>
      </c>
      <c r="J157" s="61" t="str">
        <f>IF($D$48,[1]!obget([1]!obcall("",$C157,"get",[1]!obMake("","int",COLUMN()))),"")</f>
        <v/>
      </c>
      <c r="K157" s="61" t="str">
        <f>IF($D$48,[1]!obget([1]!obcall("",$C157,"get",[1]!obMake("","int",COLUMN()))),"")</f>
        <v/>
      </c>
      <c r="L157" s="61" t="str">
        <f>IF($D$48,[1]!obget([1]!obcall("",$C157,"get",[1]!obMake("","int",COLUMN()))),"")</f>
        <v/>
      </c>
      <c r="M157" s="61" t="str">
        <f>IF($D$48,[1]!obget([1]!obcall("",$C157,"get",[1]!obMake("","int",COLUMN()))),"")</f>
        <v/>
      </c>
      <c r="N157" s="61" t="str">
        <f>IF($D$48,[1]!obget([1]!obcall("",$C157,"get",[1]!obMake("","int",COLUMN()))),"")</f>
        <v/>
      </c>
      <c r="O157" s="61" t="str">
        <f>IF($D$48,[1]!obget([1]!obcall("",$C157,"get",[1]!obMake("","int",COLUMN()))),"")</f>
        <v/>
      </c>
      <c r="P157" s="61" t="str">
        <f>IF($D$48,[1]!obget([1]!obcall("",$C157,"get",[1]!obMake("","int",COLUMN()))),"")</f>
        <v/>
      </c>
      <c r="Q157" s="61" t="str">
        <f>IF($D$48,[1]!obget([1]!obcall("",$C157,"get",[1]!obMake("","int",COLUMN()))),"")</f>
        <v/>
      </c>
      <c r="R157" s="61" t="str">
        <f>IF($D$48,[1]!obget([1]!obcall("",$C157,"get",[1]!obMake("","int",COLUMN()))),"")</f>
        <v/>
      </c>
      <c r="S157" s="50"/>
      <c r="T157" s="50"/>
      <c r="U157" s="50"/>
      <c r="V157" s="50"/>
      <c r="W157" s="50"/>
      <c r="X157" s="50"/>
      <c r="AH157" s="36"/>
      <c r="AI157" s="36"/>
      <c r="IW157" s="50"/>
      <c r="IX157" s="50"/>
    </row>
    <row r="158" spans="1:258" ht="11.85" customHeight="1" x14ac:dyDescent="0.3">
      <c r="A158" s="50" t="str">
        <f t="shared" si="5"/>
        <v/>
      </c>
      <c r="B158" s="50" t="str">
        <f t="shared" si="6"/>
        <v/>
      </c>
      <c r="C158" s="50" t="str">
        <f>IF($D$48,[1]!obMake("RVBermudan"&amp;ROW(),obLibs&amp;"net.finmath.montecarlo.RandomVariable",[1]!obcall("",$C$39,"getInitialMargin",[1]!obMake("","double",$B158),LIBORMarketModel!$J$15,[1]!obMake("","String","EUR"),[1]!obcall("SensitivityMode",$B$7&amp;"$SensitivityMode","valueOf",[1]!obMake("","String",$D$53)),$B$43:$D$43)),"")</f>
        <v/>
      </c>
      <c r="D158" s="94" t="str">
        <f>IF($D$48,[1]!obget([1]!obcall("",$C158,"getAverage")),"")</f>
        <v/>
      </c>
      <c r="E158" s="72" t="str">
        <f>IF(AND($D$47,$F$44&gt;=$B158),[1]!obget([1]!obcall("",[1]!obcall("",$C$39,"getInitialMargin",[1]!obMake("","double",$B158),LIBORMarketModel!$J$15,[1]!obMake("","String","EUR"),[1]!obcall("SensitivityMode",$B$7&amp;"$SensitivityMode","valueOf",[1]!obMake("","String",E$53)),$B$43:$D$43),"getAverage")),"")</f>
        <v/>
      </c>
      <c r="F158" s="72" t="str">
        <f>IF(AND($D$46,$F$44&gt;=$B158),[1]!obget([1]!obcall("",[1]!obcall("",$C$39,"getInitialMargin",[1]!obMake("","double",$B158),LIBORMarketModel!$J$15,[1]!obMake("","String","EUR"),[1]!obcall("SensitivityMode",$B$7&amp;"$SensitivityMode","valueOf",[1]!obMake("","String",F$53)),$B$43:$D$43),"getAverage")),"")</f>
        <v/>
      </c>
      <c r="G158" s="74" t="str">
        <f>IF($D$48,[1]!obget([1]!obcall("",$C158,"getQuantile",[1]!obMake("","double",G$53))),"")</f>
        <v/>
      </c>
      <c r="H158" s="74" t="str">
        <f>IF($D$48,[1]!obget([1]!obcall("",$C158,"getQuantile",[1]!obMake("","double",H$53))),"")</f>
        <v/>
      </c>
      <c r="I158" s="74" t="str">
        <f>IF($D$48,[1]!obget([1]!obcall("",$C158,"get",[1]!obMake("","int",COLUMN()))),"")</f>
        <v/>
      </c>
      <c r="J158" s="61" t="str">
        <f>IF($D$48,[1]!obget([1]!obcall("",$C158,"get",[1]!obMake("","int",COLUMN()))),"")</f>
        <v/>
      </c>
      <c r="K158" s="61" t="str">
        <f>IF($D$48,[1]!obget([1]!obcall("",$C158,"get",[1]!obMake("","int",COLUMN()))),"")</f>
        <v/>
      </c>
      <c r="L158" s="61" t="str">
        <f>IF($D$48,[1]!obget([1]!obcall("",$C158,"get",[1]!obMake("","int",COLUMN()))),"")</f>
        <v/>
      </c>
      <c r="M158" s="61" t="str">
        <f>IF($D$48,[1]!obget([1]!obcall("",$C158,"get",[1]!obMake("","int",COLUMN()))),"")</f>
        <v/>
      </c>
      <c r="N158" s="61" t="str">
        <f>IF($D$48,[1]!obget([1]!obcall("",$C158,"get",[1]!obMake("","int",COLUMN()))),"")</f>
        <v/>
      </c>
      <c r="O158" s="61" t="str">
        <f>IF($D$48,[1]!obget([1]!obcall("",$C158,"get",[1]!obMake("","int",COLUMN()))),"")</f>
        <v/>
      </c>
      <c r="P158" s="61" t="str">
        <f>IF($D$48,[1]!obget([1]!obcall("",$C158,"get",[1]!obMake("","int",COLUMN()))),"")</f>
        <v/>
      </c>
      <c r="Q158" s="61" t="str">
        <f>IF($D$48,[1]!obget([1]!obcall("",$C158,"get",[1]!obMake("","int",COLUMN()))),"")</f>
        <v/>
      </c>
      <c r="R158" s="61" t="str">
        <f>IF($D$48,[1]!obget([1]!obcall("",$C158,"get",[1]!obMake("","int",COLUMN()))),"")</f>
        <v/>
      </c>
      <c r="S158" s="50"/>
      <c r="T158" s="50"/>
      <c r="U158" s="50"/>
      <c r="V158" s="50"/>
      <c r="W158" s="50"/>
      <c r="X158" s="50"/>
      <c r="AH158" s="36"/>
      <c r="AI158" s="36"/>
      <c r="IW158" s="50"/>
      <c r="IX158" s="50"/>
    </row>
    <row r="159" spans="1:258" ht="11.85" customHeight="1" x14ac:dyDescent="0.3">
      <c r="A159" s="50" t="str">
        <f t="shared" si="5"/>
        <v/>
      </c>
      <c r="B159" s="50" t="str">
        <f t="shared" si="6"/>
        <v/>
      </c>
      <c r="C159" s="50" t="str">
        <f>IF($D$48,[1]!obMake("RVBermudan"&amp;ROW(),obLibs&amp;"net.finmath.montecarlo.RandomVariable",[1]!obcall("",$C$39,"getInitialMargin",[1]!obMake("","double",$B159),LIBORMarketModel!$J$15,[1]!obMake("","String","EUR"),[1]!obcall("SensitivityMode",$B$7&amp;"$SensitivityMode","valueOf",[1]!obMake("","String",$D$53)),$B$43:$D$43)),"")</f>
        <v/>
      </c>
      <c r="D159" s="94" t="str">
        <f>IF($D$48,[1]!obget([1]!obcall("",$C159,"getAverage")),"")</f>
        <v/>
      </c>
      <c r="E159" s="72" t="str">
        <f>IF(AND($D$47,$F$44&gt;=$B159),[1]!obget([1]!obcall("",[1]!obcall("",$C$39,"getInitialMargin",[1]!obMake("","double",$B159),LIBORMarketModel!$J$15,[1]!obMake("","String","EUR"),[1]!obcall("SensitivityMode",$B$7&amp;"$SensitivityMode","valueOf",[1]!obMake("","String",E$53)),$B$43:$D$43),"getAverage")),"")</f>
        <v/>
      </c>
      <c r="F159" s="72" t="str">
        <f>IF(AND($D$46,$F$44&gt;=$B159),[1]!obget([1]!obcall("",[1]!obcall("",$C$39,"getInitialMargin",[1]!obMake("","double",$B159),LIBORMarketModel!$J$15,[1]!obMake("","String","EUR"),[1]!obcall("SensitivityMode",$B$7&amp;"$SensitivityMode","valueOf",[1]!obMake("","String",F$53)),$B$43:$D$43),"getAverage")),"")</f>
        <v/>
      </c>
      <c r="G159" s="74" t="str">
        <f>IF($D$48,[1]!obget([1]!obcall("",$C159,"getQuantile",[1]!obMake("","double",G$53))),"")</f>
        <v/>
      </c>
      <c r="H159" s="74" t="str">
        <f>IF($D$48,[1]!obget([1]!obcall("",$C159,"getQuantile",[1]!obMake("","double",H$53))),"")</f>
        <v/>
      </c>
      <c r="I159" s="74" t="str">
        <f>IF($D$48,[1]!obget([1]!obcall("",$C159,"get",[1]!obMake("","int",COLUMN()))),"")</f>
        <v/>
      </c>
      <c r="J159" s="61" t="str">
        <f>IF($D$48,[1]!obget([1]!obcall("",$C159,"get",[1]!obMake("","int",COLUMN()))),"")</f>
        <v/>
      </c>
      <c r="K159" s="61" t="str">
        <f>IF($D$48,[1]!obget([1]!obcall("",$C159,"get",[1]!obMake("","int",COLUMN()))),"")</f>
        <v/>
      </c>
      <c r="L159" s="61" t="str">
        <f>IF($D$48,[1]!obget([1]!obcall("",$C159,"get",[1]!obMake("","int",COLUMN()))),"")</f>
        <v/>
      </c>
      <c r="M159" s="61" t="str">
        <f>IF($D$48,[1]!obget([1]!obcall("",$C159,"get",[1]!obMake("","int",COLUMN()))),"")</f>
        <v/>
      </c>
      <c r="N159" s="61" t="str">
        <f>IF($D$48,[1]!obget([1]!obcall("",$C159,"get",[1]!obMake("","int",COLUMN()))),"")</f>
        <v/>
      </c>
      <c r="O159" s="61" t="str">
        <f>IF($D$48,[1]!obget([1]!obcall("",$C159,"get",[1]!obMake("","int",COLUMN()))),"")</f>
        <v/>
      </c>
      <c r="P159" s="61" t="str">
        <f>IF($D$48,[1]!obget([1]!obcall("",$C159,"get",[1]!obMake("","int",COLUMN()))),"")</f>
        <v/>
      </c>
      <c r="Q159" s="61" t="str">
        <f>IF($D$48,[1]!obget([1]!obcall("",$C159,"get",[1]!obMake("","int",COLUMN()))),"")</f>
        <v/>
      </c>
      <c r="R159" s="61" t="str">
        <f>IF($D$48,[1]!obget([1]!obcall("",$C159,"get",[1]!obMake("","int",COLUMN()))),"")</f>
        <v/>
      </c>
      <c r="S159" s="50"/>
      <c r="T159" s="50"/>
      <c r="U159" s="50"/>
      <c r="V159" s="50"/>
      <c r="W159" s="50"/>
      <c r="X159" s="50"/>
      <c r="AH159" s="36"/>
      <c r="AI159" s="36"/>
      <c r="IW159" s="50"/>
      <c r="IX159" s="50"/>
    </row>
    <row r="160" spans="1:258" ht="11.85" customHeight="1" x14ac:dyDescent="0.3">
      <c r="A160" s="50" t="str">
        <f t="shared" si="5"/>
        <v/>
      </c>
      <c r="B160" s="50" t="str">
        <f t="shared" si="6"/>
        <v/>
      </c>
      <c r="C160" s="50" t="str">
        <f>IF($D$48,[1]!obMake("RVBermudan"&amp;ROW(),obLibs&amp;"net.finmath.montecarlo.RandomVariable",[1]!obcall("",$C$39,"getInitialMargin",[1]!obMake("","double",$B160),LIBORMarketModel!$J$15,[1]!obMake("","String","EUR"),[1]!obcall("SensitivityMode",$B$7&amp;"$SensitivityMode","valueOf",[1]!obMake("","String",$D$53)),$B$43:$D$43)),"")</f>
        <v/>
      </c>
      <c r="D160" s="94" t="str">
        <f>IF($D$48,[1]!obget([1]!obcall("",$C160,"getAverage")),"")</f>
        <v/>
      </c>
      <c r="E160" s="72" t="str">
        <f>IF(AND($D$47,$F$44&gt;=$B160),[1]!obget([1]!obcall("",[1]!obcall("",$C$39,"getInitialMargin",[1]!obMake("","double",$B160),LIBORMarketModel!$J$15,[1]!obMake("","String","EUR"),[1]!obcall("SensitivityMode",$B$7&amp;"$SensitivityMode","valueOf",[1]!obMake("","String",E$53)),$B$43:$D$43),"getAverage")),"")</f>
        <v/>
      </c>
      <c r="F160" s="72" t="str">
        <f>IF(AND($D$46,$F$44&gt;=$B160),[1]!obget([1]!obcall("",[1]!obcall("",$C$39,"getInitialMargin",[1]!obMake("","double",$B160),LIBORMarketModel!$J$15,[1]!obMake("","String","EUR"),[1]!obcall("SensitivityMode",$B$7&amp;"$SensitivityMode","valueOf",[1]!obMake("","String",F$53)),$B$43:$D$43),"getAverage")),"")</f>
        <v/>
      </c>
      <c r="G160" s="74" t="str">
        <f>IF($D$48,[1]!obget([1]!obcall("",$C160,"getQuantile",[1]!obMake("","double",G$53))),"")</f>
        <v/>
      </c>
      <c r="H160" s="74" t="str">
        <f>IF($D$48,[1]!obget([1]!obcall("",$C160,"getQuantile",[1]!obMake("","double",H$53))),"")</f>
        <v/>
      </c>
      <c r="I160" s="74" t="str">
        <f>IF($D$48,[1]!obget([1]!obcall("",$C160,"get",[1]!obMake("","int",COLUMN()))),"")</f>
        <v/>
      </c>
      <c r="J160" s="61" t="str">
        <f>IF($D$48,[1]!obget([1]!obcall("",$C160,"get",[1]!obMake("","int",COLUMN()))),"")</f>
        <v/>
      </c>
      <c r="K160" s="61" t="str">
        <f>IF($D$48,[1]!obget([1]!obcall("",$C160,"get",[1]!obMake("","int",COLUMN()))),"")</f>
        <v/>
      </c>
      <c r="L160" s="61" t="str">
        <f>IF($D$48,[1]!obget([1]!obcall("",$C160,"get",[1]!obMake("","int",COLUMN()))),"")</f>
        <v/>
      </c>
      <c r="M160" s="61" t="str">
        <f>IF($D$48,[1]!obget([1]!obcall("",$C160,"get",[1]!obMake("","int",COLUMN()))),"")</f>
        <v/>
      </c>
      <c r="N160" s="61" t="str">
        <f>IF($D$48,[1]!obget([1]!obcall("",$C160,"get",[1]!obMake("","int",COLUMN()))),"")</f>
        <v/>
      </c>
      <c r="O160" s="61" t="str">
        <f>IF($D$48,[1]!obget([1]!obcall("",$C160,"get",[1]!obMake("","int",COLUMN()))),"")</f>
        <v/>
      </c>
      <c r="P160" s="61" t="str">
        <f>IF($D$48,[1]!obget([1]!obcall("",$C160,"get",[1]!obMake("","int",COLUMN()))),"")</f>
        <v/>
      </c>
      <c r="Q160" s="61" t="str">
        <f>IF($D$48,[1]!obget([1]!obcall("",$C160,"get",[1]!obMake("","int",COLUMN()))),"")</f>
        <v/>
      </c>
      <c r="R160" s="61" t="str">
        <f>IF($D$48,[1]!obget([1]!obcall("",$C160,"get",[1]!obMake("","int",COLUMN()))),"")</f>
        <v/>
      </c>
      <c r="S160" s="50"/>
      <c r="T160" s="50"/>
      <c r="U160" s="50"/>
      <c r="V160" s="50"/>
      <c r="W160" s="50"/>
      <c r="X160" s="50"/>
      <c r="AH160" s="36"/>
      <c r="AI160" s="36"/>
      <c r="IW160" s="50"/>
      <c r="IX160" s="50"/>
    </row>
    <row r="161" spans="1:258" ht="11.85" customHeight="1" x14ac:dyDescent="0.3">
      <c r="A161" s="50" t="str">
        <f t="shared" si="5"/>
        <v/>
      </c>
      <c r="B161" s="50" t="str">
        <f t="shared" si="6"/>
        <v/>
      </c>
      <c r="C161" s="50" t="str">
        <f>IF($D$48,[1]!obMake("RVBermudan"&amp;ROW(),obLibs&amp;"net.finmath.montecarlo.RandomVariable",[1]!obcall("",$C$39,"getInitialMargin",[1]!obMake("","double",$B161),LIBORMarketModel!$J$15,[1]!obMake("","String","EUR"),[1]!obcall("SensitivityMode",$B$7&amp;"$SensitivityMode","valueOf",[1]!obMake("","String",$D$53)),$B$43:$D$43)),"")</f>
        <v/>
      </c>
      <c r="D161" s="94" t="str">
        <f>IF($D$48,[1]!obget([1]!obcall("",$C161,"getAverage")),"")</f>
        <v/>
      </c>
      <c r="E161" s="72" t="str">
        <f>IF(AND($D$47,$F$44&gt;=$B161),[1]!obget([1]!obcall("",[1]!obcall("",$C$39,"getInitialMargin",[1]!obMake("","double",$B161),LIBORMarketModel!$J$15,[1]!obMake("","String","EUR"),[1]!obcall("SensitivityMode",$B$7&amp;"$SensitivityMode","valueOf",[1]!obMake("","String",E$53)),$B$43:$D$43),"getAverage")),"")</f>
        <v/>
      </c>
      <c r="F161" s="72" t="str">
        <f>IF(AND($D$46,$F$44&gt;=$B161),[1]!obget([1]!obcall("",[1]!obcall("",$C$39,"getInitialMargin",[1]!obMake("","double",$B161),LIBORMarketModel!$J$15,[1]!obMake("","String","EUR"),[1]!obcall("SensitivityMode",$B$7&amp;"$SensitivityMode","valueOf",[1]!obMake("","String",F$53)),$B$43:$D$43),"getAverage")),"")</f>
        <v/>
      </c>
      <c r="G161" s="74" t="str">
        <f>IF($D$48,[1]!obget([1]!obcall("",$C161,"getQuantile",[1]!obMake("","double",G$53))),"")</f>
        <v/>
      </c>
      <c r="H161" s="74" t="str">
        <f>IF($D$48,[1]!obget([1]!obcall("",$C161,"getQuantile",[1]!obMake("","double",H$53))),"")</f>
        <v/>
      </c>
      <c r="I161" s="74" t="str">
        <f>IF($D$48,[1]!obget([1]!obcall("",$C161,"get",[1]!obMake("","int",COLUMN()))),"")</f>
        <v/>
      </c>
      <c r="J161" s="61" t="str">
        <f>IF($D$48,[1]!obget([1]!obcall("",$C161,"get",[1]!obMake("","int",COLUMN()))),"")</f>
        <v/>
      </c>
      <c r="K161" s="61" t="str">
        <f>IF($D$48,[1]!obget([1]!obcall("",$C161,"get",[1]!obMake("","int",COLUMN()))),"")</f>
        <v/>
      </c>
      <c r="L161" s="61" t="str">
        <f>IF($D$48,[1]!obget([1]!obcall("",$C161,"get",[1]!obMake("","int",COLUMN()))),"")</f>
        <v/>
      </c>
      <c r="M161" s="61" t="str">
        <f>IF($D$48,[1]!obget([1]!obcall("",$C161,"get",[1]!obMake("","int",COLUMN()))),"")</f>
        <v/>
      </c>
      <c r="N161" s="61" t="str">
        <f>IF($D$48,[1]!obget([1]!obcall("",$C161,"get",[1]!obMake("","int",COLUMN()))),"")</f>
        <v/>
      </c>
      <c r="O161" s="61" t="str">
        <f>IF($D$48,[1]!obget([1]!obcall("",$C161,"get",[1]!obMake("","int",COLUMN()))),"")</f>
        <v/>
      </c>
      <c r="P161" s="61" t="str">
        <f>IF($D$48,[1]!obget([1]!obcall("",$C161,"get",[1]!obMake("","int",COLUMN()))),"")</f>
        <v/>
      </c>
      <c r="Q161" s="61" t="str">
        <f>IF($D$48,[1]!obget([1]!obcall("",$C161,"get",[1]!obMake("","int",COLUMN()))),"")</f>
        <v/>
      </c>
      <c r="R161" s="61" t="str">
        <f>IF($D$48,[1]!obget([1]!obcall("",$C161,"get",[1]!obMake("","int",COLUMN()))),"")</f>
        <v/>
      </c>
      <c r="S161" s="50"/>
      <c r="T161" s="50"/>
      <c r="U161" s="50"/>
      <c r="V161" s="50"/>
      <c r="W161" s="50"/>
      <c r="X161" s="50"/>
      <c r="AH161" s="36"/>
      <c r="AI161" s="36"/>
      <c r="IW161" s="50"/>
      <c r="IX161" s="50"/>
    </row>
    <row r="162" spans="1:258" ht="11.85" customHeight="1" x14ac:dyDescent="0.3">
      <c r="A162" s="50" t="str">
        <f t="shared" si="5"/>
        <v/>
      </c>
      <c r="B162" s="50" t="str">
        <f t="shared" si="6"/>
        <v/>
      </c>
      <c r="C162" s="50" t="str">
        <f>IF($D$48,[1]!obMake("RVBermudan"&amp;ROW(),obLibs&amp;"net.finmath.montecarlo.RandomVariable",[1]!obcall("",$C$39,"getInitialMargin",[1]!obMake("","double",$B162),LIBORMarketModel!$J$15,[1]!obMake("","String","EUR"),[1]!obcall("SensitivityMode",$B$7&amp;"$SensitivityMode","valueOf",[1]!obMake("","String",$D$53)),$B$43:$D$43)),"")</f>
        <v/>
      </c>
      <c r="D162" s="94" t="str">
        <f>IF($D$48,[1]!obget([1]!obcall("",$C162,"getAverage")),"")</f>
        <v/>
      </c>
      <c r="E162" s="72" t="str">
        <f>IF(AND($D$47,$F$44&gt;=$B162),[1]!obget([1]!obcall("",[1]!obcall("",$C$39,"getInitialMargin",[1]!obMake("","double",$B162),LIBORMarketModel!$J$15,[1]!obMake("","String","EUR"),[1]!obcall("SensitivityMode",$B$7&amp;"$SensitivityMode","valueOf",[1]!obMake("","String",E$53)),$B$43:$D$43),"getAverage")),"")</f>
        <v/>
      </c>
      <c r="F162" s="72" t="str">
        <f>IF(AND($D$46,$F$44&gt;=$B162),[1]!obget([1]!obcall("",[1]!obcall("",$C$39,"getInitialMargin",[1]!obMake("","double",$B162),LIBORMarketModel!$J$15,[1]!obMake("","String","EUR"),[1]!obcall("SensitivityMode",$B$7&amp;"$SensitivityMode","valueOf",[1]!obMake("","String",F$53)),$B$43:$D$43),"getAverage")),"")</f>
        <v/>
      </c>
      <c r="G162" s="74" t="str">
        <f>IF($D$48,[1]!obget([1]!obcall("",$C162,"getQuantile",[1]!obMake("","double",G$53))),"")</f>
        <v/>
      </c>
      <c r="H162" s="74" t="str">
        <f>IF($D$48,[1]!obget([1]!obcall("",$C162,"getQuantile",[1]!obMake("","double",H$53))),"")</f>
        <v/>
      </c>
      <c r="I162" s="74" t="str">
        <f>IF($D$48,[1]!obget([1]!obcall("",$C162,"get",[1]!obMake("","int",COLUMN()))),"")</f>
        <v/>
      </c>
      <c r="J162" s="61" t="str">
        <f>IF($D$48,[1]!obget([1]!obcall("",$C162,"get",[1]!obMake("","int",COLUMN()))),"")</f>
        <v/>
      </c>
      <c r="K162" s="61" t="str">
        <f>IF($D$48,[1]!obget([1]!obcall("",$C162,"get",[1]!obMake("","int",COLUMN()))),"")</f>
        <v/>
      </c>
      <c r="L162" s="61" t="str">
        <f>IF($D$48,[1]!obget([1]!obcall("",$C162,"get",[1]!obMake("","int",COLUMN()))),"")</f>
        <v/>
      </c>
      <c r="M162" s="61" t="str">
        <f>IF($D$48,[1]!obget([1]!obcall("",$C162,"get",[1]!obMake("","int",COLUMN()))),"")</f>
        <v/>
      </c>
      <c r="N162" s="61" t="str">
        <f>IF($D$48,[1]!obget([1]!obcall("",$C162,"get",[1]!obMake("","int",COLUMN()))),"")</f>
        <v/>
      </c>
      <c r="O162" s="61" t="str">
        <f>IF($D$48,[1]!obget([1]!obcall("",$C162,"get",[1]!obMake("","int",COLUMN()))),"")</f>
        <v/>
      </c>
      <c r="P162" s="61" t="str">
        <f>IF($D$48,[1]!obget([1]!obcall("",$C162,"get",[1]!obMake("","int",COLUMN()))),"")</f>
        <v/>
      </c>
      <c r="Q162" s="61" t="str">
        <f>IF($D$48,[1]!obget([1]!obcall("",$C162,"get",[1]!obMake("","int",COLUMN()))),"")</f>
        <v/>
      </c>
      <c r="R162" s="61" t="str">
        <f>IF($D$48,[1]!obget([1]!obcall("",$C162,"get",[1]!obMake("","int",COLUMN()))),"")</f>
        <v/>
      </c>
      <c r="S162" s="50"/>
      <c r="T162" s="50"/>
      <c r="U162" s="50"/>
      <c r="V162" s="50"/>
      <c r="W162" s="50"/>
      <c r="X162" s="50"/>
      <c r="AH162" s="36"/>
      <c r="AI162" s="36"/>
      <c r="IW162" s="50"/>
      <c r="IX162" s="50"/>
    </row>
    <row r="163" spans="1:258" ht="11.85" customHeight="1" x14ac:dyDescent="0.3">
      <c r="A163" s="50" t="str">
        <f t="shared" si="5"/>
        <v/>
      </c>
      <c r="B163" s="50" t="str">
        <f t="shared" si="6"/>
        <v/>
      </c>
      <c r="C163" s="50" t="str">
        <f>IF($D$48,[1]!obMake("RVBermudan"&amp;ROW(),obLibs&amp;"net.finmath.montecarlo.RandomVariable",[1]!obcall("",$C$39,"getInitialMargin",[1]!obMake("","double",$B163),LIBORMarketModel!$J$15,[1]!obMake("","String","EUR"),[1]!obcall("SensitivityMode",$B$7&amp;"$SensitivityMode","valueOf",[1]!obMake("","String",$D$53)),$B$43:$D$43)),"")</f>
        <v/>
      </c>
      <c r="D163" s="94" t="str">
        <f>IF($D$48,[1]!obget([1]!obcall("",$C163,"getAverage")),"")</f>
        <v/>
      </c>
      <c r="E163" s="72" t="str">
        <f>IF(AND($D$47,$F$44&gt;=$B163),[1]!obget([1]!obcall("",[1]!obcall("",$C$39,"getInitialMargin",[1]!obMake("","double",$B163),LIBORMarketModel!$J$15,[1]!obMake("","String","EUR"),[1]!obcall("SensitivityMode",$B$7&amp;"$SensitivityMode","valueOf",[1]!obMake("","String",E$53)),$B$43:$D$43),"getAverage")),"")</f>
        <v/>
      </c>
      <c r="F163" s="72" t="str">
        <f>IF(AND($D$46,$F$44&gt;=$B163),[1]!obget([1]!obcall("",[1]!obcall("",$C$39,"getInitialMargin",[1]!obMake("","double",$B163),LIBORMarketModel!$J$15,[1]!obMake("","String","EUR"),[1]!obcall("SensitivityMode",$B$7&amp;"$SensitivityMode","valueOf",[1]!obMake("","String",F$53)),$B$43:$D$43),"getAverage")),"")</f>
        <v/>
      </c>
      <c r="G163" s="74" t="str">
        <f>IF($D$48,[1]!obget([1]!obcall("",$C163,"getQuantile",[1]!obMake("","double",G$53))),"")</f>
        <v/>
      </c>
      <c r="H163" s="74" t="str">
        <f>IF($D$48,[1]!obget([1]!obcall("",$C163,"getQuantile",[1]!obMake("","double",H$53))),"")</f>
        <v/>
      </c>
      <c r="I163" s="74" t="str">
        <f>IF($D$48,[1]!obget([1]!obcall("",$C163,"get",[1]!obMake("","int",COLUMN()))),"")</f>
        <v/>
      </c>
      <c r="J163" s="61" t="str">
        <f>IF($D$48,[1]!obget([1]!obcall("",$C163,"get",[1]!obMake("","int",COLUMN()))),"")</f>
        <v/>
      </c>
      <c r="K163" s="61" t="str">
        <f>IF($D$48,[1]!obget([1]!obcall("",$C163,"get",[1]!obMake("","int",COLUMN()))),"")</f>
        <v/>
      </c>
      <c r="L163" s="61" t="str">
        <f>IF($D$48,[1]!obget([1]!obcall("",$C163,"get",[1]!obMake("","int",COLUMN()))),"")</f>
        <v/>
      </c>
      <c r="M163" s="61" t="str">
        <f>IF($D$48,[1]!obget([1]!obcall("",$C163,"get",[1]!obMake("","int",COLUMN()))),"")</f>
        <v/>
      </c>
      <c r="N163" s="61" t="str">
        <f>IF($D$48,[1]!obget([1]!obcall("",$C163,"get",[1]!obMake("","int",COLUMN()))),"")</f>
        <v/>
      </c>
      <c r="O163" s="61" t="str">
        <f>IF($D$48,[1]!obget([1]!obcall("",$C163,"get",[1]!obMake("","int",COLUMN()))),"")</f>
        <v/>
      </c>
      <c r="P163" s="61" t="str">
        <f>IF($D$48,[1]!obget([1]!obcall("",$C163,"get",[1]!obMake("","int",COLUMN()))),"")</f>
        <v/>
      </c>
      <c r="Q163" s="61" t="str">
        <f>IF($D$48,[1]!obget([1]!obcall("",$C163,"get",[1]!obMake("","int",COLUMN()))),"")</f>
        <v/>
      </c>
      <c r="R163" s="61" t="str">
        <f>IF($D$48,[1]!obget([1]!obcall("",$C163,"get",[1]!obMake("","int",COLUMN()))),"")</f>
        <v/>
      </c>
      <c r="S163" s="50"/>
      <c r="T163" s="50"/>
      <c r="U163" s="50"/>
      <c r="V163" s="50"/>
      <c r="W163" s="50"/>
      <c r="X163" s="50"/>
      <c r="AH163" s="36"/>
      <c r="AI163" s="36"/>
      <c r="IW163" s="50"/>
      <c r="IX163" s="50"/>
    </row>
    <row r="164" spans="1:258" ht="11.85" customHeight="1" x14ac:dyDescent="0.3">
      <c r="A164" s="50" t="str">
        <f t="shared" si="5"/>
        <v/>
      </c>
      <c r="B164" s="50" t="str">
        <f t="shared" si="6"/>
        <v/>
      </c>
      <c r="C164" s="50" t="str">
        <f>IF($D$48,[1]!obMake("RVBermudan"&amp;ROW(),obLibs&amp;"net.finmath.montecarlo.RandomVariable",[1]!obcall("",$C$39,"getInitialMargin",[1]!obMake("","double",$B164),LIBORMarketModel!$J$15,[1]!obMake("","String","EUR"),[1]!obcall("SensitivityMode",$B$7&amp;"$SensitivityMode","valueOf",[1]!obMake("","String",$D$53)),$B$43:$D$43)),"")</f>
        <v/>
      </c>
      <c r="D164" s="94" t="str">
        <f>IF($D$48,[1]!obget([1]!obcall("",$C164,"getAverage")),"")</f>
        <v/>
      </c>
      <c r="E164" s="72" t="str">
        <f>IF(AND($D$47,$F$44&gt;=$B164),[1]!obget([1]!obcall("",[1]!obcall("",$C$39,"getInitialMargin",[1]!obMake("","double",$B164),LIBORMarketModel!$J$15,[1]!obMake("","String","EUR"),[1]!obcall("SensitivityMode",$B$7&amp;"$SensitivityMode","valueOf",[1]!obMake("","String",E$53)),$B$43:$D$43),"getAverage")),"")</f>
        <v/>
      </c>
      <c r="F164" s="72" t="str">
        <f>IF(AND($D$46,$F$44&gt;=$B164),[1]!obget([1]!obcall("",[1]!obcall("",$C$39,"getInitialMargin",[1]!obMake("","double",$B164),LIBORMarketModel!$J$15,[1]!obMake("","String","EUR"),[1]!obcall("SensitivityMode",$B$7&amp;"$SensitivityMode","valueOf",[1]!obMake("","String",F$53)),$B$43:$D$43),"getAverage")),"")</f>
        <v/>
      </c>
      <c r="G164" s="74" t="str">
        <f>IF($D$48,[1]!obget([1]!obcall("",$C164,"getQuantile",[1]!obMake("","double",G$53))),"")</f>
        <v/>
      </c>
      <c r="H164" s="74" t="str">
        <f>IF($D$48,[1]!obget([1]!obcall("",$C164,"getQuantile",[1]!obMake("","double",H$53))),"")</f>
        <v/>
      </c>
      <c r="I164" s="74" t="str">
        <f>IF($D$48,[1]!obget([1]!obcall("",$C164,"get",[1]!obMake("","int",COLUMN()))),"")</f>
        <v/>
      </c>
      <c r="J164" s="61" t="str">
        <f>IF($D$48,[1]!obget([1]!obcall("",$C164,"get",[1]!obMake("","int",COLUMN()))),"")</f>
        <v/>
      </c>
      <c r="K164" s="61" t="str">
        <f>IF($D$48,[1]!obget([1]!obcall("",$C164,"get",[1]!obMake("","int",COLUMN()))),"")</f>
        <v/>
      </c>
      <c r="L164" s="61" t="str">
        <f>IF($D$48,[1]!obget([1]!obcall("",$C164,"get",[1]!obMake("","int",COLUMN()))),"")</f>
        <v/>
      </c>
      <c r="M164" s="61" t="str">
        <f>IF($D$48,[1]!obget([1]!obcall("",$C164,"get",[1]!obMake("","int",COLUMN()))),"")</f>
        <v/>
      </c>
      <c r="N164" s="61" t="str">
        <f>IF($D$48,[1]!obget([1]!obcall("",$C164,"get",[1]!obMake("","int",COLUMN()))),"")</f>
        <v/>
      </c>
      <c r="O164" s="61" t="str">
        <f>IF($D$48,[1]!obget([1]!obcall("",$C164,"get",[1]!obMake("","int",COLUMN()))),"")</f>
        <v/>
      </c>
      <c r="P164" s="61" t="str">
        <f>IF($D$48,[1]!obget([1]!obcall("",$C164,"get",[1]!obMake("","int",COLUMN()))),"")</f>
        <v/>
      </c>
      <c r="Q164" s="61" t="str">
        <f>IF($D$48,[1]!obget([1]!obcall("",$C164,"get",[1]!obMake("","int",COLUMN()))),"")</f>
        <v/>
      </c>
      <c r="R164" s="61" t="str">
        <f>IF($D$48,[1]!obget([1]!obcall("",$C164,"get",[1]!obMake("","int",COLUMN()))),"")</f>
        <v/>
      </c>
      <c r="S164" s="50"/>
      <c r="T164" s="50"/>
      <c r="U164" s="50"/>
      <c r="V164" s="50"/>
      <c r="W164" s="50"/>
      <c r="X164" s="50"/>
      <c r="AH164" s="36"/>
      <c r="AI164" s="36"/>
      <c r="IW164" s="50"/>
      <c r="IX164" s="50"/>
    </row>
    <row r="165" spans="1:258" ht="11.85" customHeight="1" x14ac:dyDescent="0.3">
      <c r="A165" s="50" t="str">
        <f t="shared" si="5"/>
        <v/>
      </c>
      <c r="B165" s="50" t="str">
        <f t="shared" si="6"/>
        <v/>
      </c>
      <c r="C165" s="50" t="str">
        <f>IF($D$48,[1]!obMake("RVBermudan"&amp;ROW(),obLibs&amp;"net.finmath.montecarlo.RandomVariable",[1]!obcall("",$C$39,"getInitialMargin",[1]!obMake("","double",$B165),LIBORMarketModel!$J$15,[1]!obMake("","String","EUR"),[1]!obcall("SensitivityMode",$B$7&amp;"$SensitivityMode","valueOf",[1]!obMake("","String",$D$53)),$B$43:$D$43)),"")</f>
        <v/>
      </c>
      <c r="D165" s="94" t="str">
        <f>IF($D$48,[1]!obget([1]!obcall("",$C165,"getAverage")),"")</f>
        <v/>
      </c>
      <c r="E165" s="72" t="str">
        <f>IF(AND($D$47,$F$44&gt;=$B165),[1]!obget([1]!obcall("",[1]!obcall("",$C$39,"getInitialMargin",[1]!obMake("","double",$B165),LIBORMarketModel!$J$15,[1]!obMake("","String","EUR"),[1]!obcall("SensitivityMode",$B$7&amp;"$SensitivityMode","valueOf",[1]!obMake("","String",E$53)),$B$43:$D$43),"getAverage")),"")</f>
        <v/>
      </c>
      <c r="F165" s="72" t="str">
        <f>IF(AND($D$46,$F$44&gt;=$B165),[1]!obget([1]!obcall("",[1]!obcall("",$C$39,"getInitialMargin",[1]!obMake("","double",$B165),LIBORMarketModel!$J$15,[1]!obMake("","String","EUR"),[1]!obcall("SensitivityMode",$B$7&amp;"$SensitivityMode","valueOf",[1]!obMake("","String",F$53)),$B$43:$D$43),"getAverage")),"")</f>
        <v/>
      </c>
      <c r="G165" s="74" t="str">
        <f>IF($D$48,[1]!obget([1]!obcall("",$C165,"getQuantile",[1]!obMake("","double",G$53))),"")</f>
        <v/>
      </c>
      <c r="H165" s="74" t="str">
        <f>IF($D$48,[1]!obget([1]!obcall("",$C165,"getQuantile",[1]!obMake("","double",H$53))),"")</f>
        <v/>
      </c>
      <c r="I165" s="74" t="str">
        <f>IF($D$48,[1]!obget([1]!obcall("",$C165,"get",[1]!obMake("","int",COLUMN()))),"")</f>
        <v/>
      </c>
      <c r="J165" s="61" t="str">
        <f>IF($D$48,[1]!obget([1]!obcall("",$C165,"get",[1]!obMake("","int",COLUMN()))),"")</f>
        <v/>
      </c>
      <c r="K165" s="61" t="str">
        <f>IF($D$48,[1]!obget([1]!obcall("",$C165,"get",[1]!obMake("","int",COLUMN()))),"")</f>
        <v/>
      </c>
      <c r="L165" s="61" t="str">
        <f>IF($D$48,[1]!obget([1]!obcall("",$C165,"get",[1]!obMake("","int",COLUMN()))),"")</f>
        <v/>
      </c>
      <c r="M165" s="61" t="str">
        <f>IF($D$48,[1]!obget([1]!obcall("",$C165,"get",[1]!obMake("","int",COLUMN()))),"")</f>
        <v/>
      </c>
      <c r="N165" s="61" t="str">
        <f>IF($D$48,[1]!obget([1]!obcall("",$C165,"get",[1]!obMake("","int",COLUMN()))),"")</f>
        <v/>
      </c>
      <c r="O165" s="61" t="str">
        <f>IF($D$48,[1]!obget([1]!obcall("",$C165,"get",[1]!obMake("","int",COLUMN()))),"")</f>
        <v/>
      </c>
      <c r="P165" s="61" t="str">
        <f>IF($D$48,[1]!obget([1]!obcall("",$C165,"get",[1]!obMake("","int",COLUMN()))),"")</f>
        <v/>
      </c>
      <c r="Q165" s="61" t="str">
        <f>IF($D$48,[1]!obget([1]!obcall("",$C165,"get",[1]!obMake("","int",COLUMN()))),"")</f>
        <v/>
      </c>
      <c r="R165" s="61" t="str">
        <f>IF($D$48,[1]!obget([1]!obcall("",$C165,"get",[1]!obMake("","int",COLUMN()))),"")</f>
        <v/>
      </c>
      <c r="S165" s="50"/>
      <c r="T165" s="50"/>
      <c r="U165" s="50"/>
      <c r="V165" s="50"/>
      <c r="W165" s="50"/>
      <c r="X165" s="50"/>
      <c r="AH165" s="36"/>
      <c r="AI165" s="36"/>
      <c r="IW165" s="50"/>
      <c r="IX165" s="50"/>
    </row>
    <row r="166" spans="1:258" ht="11.85" customHeight="1" x14ac:dyDescent="0.3">
      <c r="A166" s="50" t="str">
        <f t="shared" si="5"/>
        <v/>
      </c>
      <c r="B166" s="50" t="str">
        <f t="shared" si="6"/>
        <v/>
      </c>
      <c r="C166" s="50" t="str">
        <f>IF($D$48,[1]!obMake("RVBermudan"&amp;ROW(),obLibs&amp;"net.finmath.montecarlo.RandomVariable",[1]!obcall("",$C$39,"getInitialMargin",[1]!obMake("","double",$B166),LIBORMarketModel!$J$15,[1]!obMake("","String","EUR"),[1]!obcall("SensitivityMode",$B$7&amp;"$SensitivityMode","valueOf",[1]!obMake("","String",$D$53)),$B$43:$D$43)),"")</f>
        <v/>
      </c>
      <c r="D166" s="94" t="str">
        <f>IF($D$48,[1]!obget([1]!obcall("",$C166,"getAverage")),"")</f>
        <v/>
      </c>
      <c r="E166" s="72" t="str">
        <f>IF(AND($D$47,$F$44&gt;=$B166),[1]!obget([1]!obcall("",[1]!obcall("",$C$39,"getInitialMargin",[1]!obMake("","double",$B166),LIBORMarketModel!$J$15,[1]!obMake("","String","EUR"),[1]!obcall("SensitivityMode",$B$7&amp;"$SensitivityMode","valueOf",[1]!obMake("","String",E$53)),$B$43:$D$43),"getAverage")),"")</f>
        <v/>
      </c>
      <c r="F166" s="72" t="str">
        <f>IF(AND($D$46,$F$44&gt;=$B166),[1]!obget([1]!obcall("",[1]!obcall("",$C$39,"getInitialMargin",[1]!obMake("","double",$B166),LIBORMarketModel!$J$15,[1]!obMake("","String","EUR"),[1]!obcall("SensitivityMode",$B$7&amp;"$SensitivityMode","valueOf",[1]!obMake("","String",F$53)),$B$43:$D$43),"getAverage")),"")</f>
        <v/>
      </c>
      <c r="G166" s="74" t="str">
        <f>IF($D$48,[1]!obget([1]!obcall("",$C166,"getQuantile",[1]!obMake("","double",G$53))),"")</f>
        <v/>
      </c>
      <c r="H166" s="74" t="str">
        <f>IF($D$48,[1]!obget([1]!obcall("",$C166,"getQuantile",[1]!obMake("","double",H$53))),"")</f>
        <v/>
      </c>
      <c r="I166" s="74" t="str">
        <f>IF($D$48,[1]!obget([1]!obcall("",$C166,"get",[1]!obMake("","int",COLUMN()))),"")</f>
        <v/>
      </c>
      <c r="J166" s="61" t="str">
        <f>IF($D$48,[1]!obget([1]!obcall("",$C166,"get",[1]!obMake("","int",COLUMN()))),"")</f>
        <v/>
      </c>
      <c r="K166" s="61" t="str">
        <f>IF($D$48,[1]!obget([1]!obcall("",$C166,"get",[1]!obMake("","int",COLUMN()))),"")</f>
        <v/>
      </c>
      <c r="L166" s="61" t="str">
        <f>IF($D$48,[1]!obget([1]!obcall("",$C166,"get",[1]!obMake("","int",COLUMN()))),"")</f>
        <v/>
      </c>
      <c r="M166" s="61" t="str">
        <f>IF($D$48,[1]!obget([1]!obcall("",$C166,"get",[1]!obMake("","int",COLUMN()))),"")</f>
        <v/>
      </c>
      <c r="N166" s="61" t="str">
        <f>IF($D$48,[1]!obget([1]!obcall("",$C166,"get",[1]!obMake("","int",COLUMN()))),"")</f>
        <v/>
      </c>
      <c r="O166" s="61" t="str">
        <f>IF($D$48,[1]!obget([1]!obcall("",$C166,"get",[1]!obMake("","int",COLUMN()))),"")</f>
        <v/>
      </c>
      <c r="P166" s="61" t="str">
        <f>IF($D$48,[1]!obget([1]!obcall("",$C166,"get",[1]!obMake("","int",COLUMN()))),"")</f>
        <v/>
      </c>
      <c r="Q166" s="61" t="str">
        <f>IF($D$48,[1]!obget([1]!obcall("",$C166,"get",[1]!obMake("","int",COLUMN()))),"")</f>
        <v/>
      </c>
      <c r="R166" s="61" t="str">
        <f>IF($D$48,[1]!obget([1]!obcall("",$C166,"get",[1]!obMake("","int",COLUMN()))),"")</f>
        <v/>
      </c>
      <c r="S166" s="50"/>
      <c r="T166" s="50"/>
      <c r="U166" s="50"/>
      <c r="V166" s="50"/>
      <c r="W166" s="50"/>
      <c r="X166" s="50"/>
      <c r="AH166" s="36"/>
      <c r="AI166" s="36"/>
      <c r="IW166" s="50"/>
      <c r="IX166" s="50"/>
    </row>
    <row r="167" spans="1:258" ht="11.85" customHeight="1" x14ac:dyDescent="0.3">
      <c r="A167" s="50" t="str">
        <f t="shared" si="5"/>
        <v/>
      </c>
      <c r="B167" s="50" t="str">
        <f t="shared" si="6"/>
        <v/>
      </c>
      <c r="C167" s="50" t="str">
        <f>IF($D$48,[1]!obMake("RVBermudan"&amp;ROW(),obLibs&amp;"net.finmath.montecarlo.RandomVariable",[1]!obcall("",$C$39,"getInitialMargin",[1]!obMake("","double",$B167),LIBORMarketModel!$J$15,[1]!obMake("","String","EUR"),[1]!obcall("SensitivityMode",$B$7&amp;"$SensitivityMode","valueOf",[1]!obMake("","String",$D$53)),$B$43:$D$43)),"")</f>
        <v/>
      </c>
      <c r="D167" s="94" t="str">
        <f>IF($D$48,[1]!obget([1]!obcall("",$C167,"getAverage")),"")</f>
        <v/>
      </c>
      <c r="E167" s="72" t="str">
        <f>IF(AND($D$47,$F$44&gt;=$B167),[1]!obget([1]!obcall("",[1]!obcall("",$C$39,"getInitialMargin",[1]!obMake("","double",$B167),LIBORMarketModel!$J$15,[1]!obMake("","String","EUR"),[1]!obcall("SensitivityMode",$B$7&amp;"$SensitivityMode","valueOf",[1]!obMake("","String",E$53)),$B$43:$D$43),"getAverage")),"")</f>
        <v/>
      </c>
      <c r="F167" s="72" t="str">
        <f>IF(AND($D$46,$F$44&gt;=$B167),[1]!obget([1]!obcall("",[1]!obcall("",$C$39,"getInitialMargin",[1]!obMake("","double",$B167),LIBORMarketModel!$J$15,[1]!obMake("","String","EUR"),[1]!obcall("SensitivityMode",$B$7&amp;"$SensitivityMode","valueOf",[1]!obMake("","String",F$53)),$B$43:$D$43),"getAverage")),"")</f>
        <v/>
      </c>
      <c r="G167" s="74" t="str">
        <f>IF($D$48,[1]!obget([1]!obcall("",$C167,"getQuantile",[1]!obMake("","double",G$53))),"")</f>
        <v/>
      </c>
      <c r="H167" s="74" t="str">
        <f>IF($D$48,[1]!obget([1]!obcall("",$C167,"getQuantile",[1]!obMake("","double",H$53))),"")</f>
        <v/>
      </c>
      <c r="I167" s="74" t="str">
        <f>IF($D$48,[1]!obget([1]!obcall("",$C167,"get",[1]!obMake("","int",COLUMN()))),"")</f>
        <v/>
      </c>
      <c r="J167" s="61" t="str">
        <f>IF($D$48,[1]!obget([1]!obcall("",$C167,"get",[1]!obMake("","int",COLUMN()))),"")</f>
        <v/>
      </c>
      <c r="K167" s="61" t="str">
        <f>IF($D$48,[1]!obget([1]!obcall("",$C167,"get",[1]!obMake("","int",COLUMN()))),"")</f>
        <v/>
      </c>
      <c r="L167" s="61" t="str">
        <f>IF($D$48,[1]!obget([1]!obcall("",$C167,"get",[1]!obMake("","int",COLUMN()))),"")</f>
        <v/>
      </c>
      <c r="M167" s="61" t="str">
        <f>IF($D$48,[1]!obget([1]!obcall("",$C167,"get",[1]!obMake("","int",COLUMN()))),"")</f>
        <v/>
      </c>
      <c r="N167" s="61" t="str">
        <f>IF($D$48,[1]!obget([1]!obcall("",$C167,"get",[1]!obMake("","int",COLUMN()))),"")</f>
        <v/>
      </c>
      <c r="O167" s="61" t="str">
        <f>IF($D$48,[1]!obget([1]!obcall("",$C167,"get",[1]!obMake("","int",COLUMN()))),"")</f>
        <v/>
      </c>
      <c r="P167" s="61" t="str">
        <f>IF($D$48,[1]!obget([1]!obcall("",$C167,"get",[1]!obMake("","int",COLUMN()))),"")</f>
        <v/>
      </c>
      <c r="Q167" s="61" t="str">
        <f>IF($D$48,[1]!obget([1]!obcall("",$C167,"get",[1]!obMake("","int",COLUMN()))),"")</f>
        <v/>
      </c>
      <c r="R167" s="61" t="str">
        <f>IF($D$48,[1]!obget([1]!obcall("",$C167,"get",[1]!obMake("","int",COLUMN()))),"")</f>
        <v/>
      </c>
      <c r="S167" s="50"/>
      <c r="T167" s="50"/>
      <c r="U167" s="50"/>
      <c r="V167" s="50"/>
      <c r="W167" s="50"/>
      <c r="X167" s="50"/>
      <c r="AH167" s="36"/>
      <c r="AI167" s="36"/>
      <c r="IW167" s="50"/>
      <c r="IX167" s="50"/>
    </row>
    <row r="168" spans="1:258" ht="11.85" customHeight="1" x14ac:dyDescent="0.3">
      <c r="A168" s="50" t="str">
        <f t="shared" si="5"/>
        <v/>
      </c>
      <c r="B168" s="50" t="str">
        <f t="shared" si="6"/>
        <v/>
      </c>
      <c r="C168" s="50" t="str">
        <f>IF($D$48,[1]!obMake("RVBermudan"&amp;ROW(),obLibs&amp;"net.finmath.montecarlo.RandomVariable",[1]!obcall("",$C$39,"getInitialMargin",[1]!obMake("","double",$B168),LIBORMarketModel!$J$15,[1]!obMake("","String","EUR"),[1]!obcall("SensitivityMode",$B$7&amp;"$SensitivityMode","valueOf",[1]!obMake("","String",$D$53)),$B$43:$D$43)),"")</f>
        <v/>
      </c>
      <c r="D168" s="94" t="str">
        <f>IF($D$48,[1]!obget([1]!obcall("",$C168,"getAverage")),"")</f>
        <v/>
      </c>
      <c r="E168" s="72" t="str">
        <f>IF(AND($D$47,$F$44&gt;=$B168),[1]!obget([1]!obcall("",[1]!obcall("",$C$39,"getInitialMargin",[1]!obMake("","double",$B168),LIBORMarketModel!$J$15,[1]!obMake("","String","EUR"),[1]!obcall("SensitivityMode",$B$7&amp;"$SensitivityMode","valueOf",[1]!obMake("","String",E$53)),$B$43:$D$43),"getAverage")),"")</f>
        <v/>
      </c>
      <c r="F168" s="72" t="str">
        <f>IF(AND($D$46,$F$44&gt;=$B168),[1]!obget([1]!obcall("",[1]!obcall("",$C$39,"getInitialMargin",[1]!obMake("","double",$B168),LIBORMarketModel!$J$15,[1]!obMake("","String","EUR"),[1]!obcall("SensitivityMode",$B$7&amp;"$SensitivityMode","valueOf",[1]!obMake("","String",F$53)),$B$43:$D$43),"getAverage")),"")</f>
        <v/>
      </c>
      <c r="G168" s="74" t="str">
        <f>IF($D$48,[1]!obget([1]!obcall("",$C168,"getQuantile",[1]!obMake("","double",G$53))),"")</f>
        <v/>
      </c>
      <c r="H168" s="74" t="str">
        <f>IF($D$48,[1]!obget([1]!obcall("",$C168,"getQuantile",[1]!obMake("","double",H$53))),"")</f>
        <v/>
      </c>
      <c r="I168" s="74" t="str">
        <f>IF($D$48,[1]!obget([1]!obcall("",$C168,"get",[1]!obMake("","int",COLUMN()))),"")</f>
        <v/>
      </c>
      <c r="J168" s="61" t="str">
        <f>IF($D$48,[1]!obget([1]!obcall("",$C168,"get",[1]!obMake("","int",COLUMN()))),"")</f>
        <v/>
      </c>
      <c r="K168" s="61" t="str">
        <f>IF($D$48,[1]!obget([1]!obcall("",$C168,"get",[1]!obMake("","int",COLUMN()))),"")</f>
        <v/>
      </c>
      <c r="L168" s="61" t="str">
        <f>IF($D$48,[1]!obget([1]!obcall("",$C168,"get",[1]!obMake("","int",COLUMN()))),"")</f>
        <v/>
      </c>
      <c r="M168" s="61" t="str">
        <f>IF($D$48,[1]!obget([1]!obcall("",$C168,"get",[1]!obMake("","int",COLUMN()))),"")</f>
        <v/>
      </c>
      <c r="N168" s="61" t="str">
        <f>IF($D$48,[1]!obget([1]!obcall("",$C168,"get",[1]!obMake("","int",COLUMN()))),"")</f>
        <v/>
      </c>
      <c r="O168" s="61" t="str">
        <f>IF($D$48,[1]!obget([1]!obcall("",$C168,"get",[1]!obMake("","int",COLUMN()))),"")</f>
        <v/>
      </c>
      <c r="P168" s="61" t="str">
        <f>IF($D$48,[1]!obget([1]!obcall("",$C168,"get",[1]!obMake("","int",COLUMN()))),"")</f>
        <v/>
      </c>
      <c r="Q168" s="61" t="str">
        <f>IF($D$48,[1]!obget([1]!obcall("",$C168,"get",[1]!obMake("","int",COLUMN()))),"")</f>
        <v/>
      </c>
      <c r="R168" s="61" t="str">
        <f>IF($D$48,[1]!obget([1]!obcall("",$C168,"get",[1]!obMake("","int",COLUMN()))),"")</f>
        <v/>
      </c>
      <c r="S168" s="50"/>
      <c r="T168" s="50"/>
      <c r="U168" s="50"/>
      <c r="V168" s="50"/>
      <c r="W168" s="50"/>
      <c r="X168" s="50"/>
      <c r="AH168" s="36"/>
      <c r="AI168" s="36"/>
      <c r="IW168" s="50"/>
      <c r="IX168" s="50"/>
    </row>
    <row r="169" spans="1:258" ht="11.85" customHeight="1" x14ac:dyDescent="0.3">
      <c r="A169" s="50" t="str">
        <f t="shared" si="5"/>
        <v/>
      </c>
      <c r="B169" s="50" t="str">
        <f t="shared" si="6"/>
        <v/>
      </c>
      <c r="C169" s="50" t="str">
        <f>IF($D$48,[1]!obMake("RVBermudan"&amp;ROW(),obLibs&amp;"net.finmath.montecarlo.RandomVariable",[1]!obcall("",$C$39,"getInitialMargin",[1]!obMake("","double",$B169),LIBORMarketModel!$J$15,[1]!obMake("","String","EUR"),[1]!obcall("SensitivityMode",$B$7&amp;"$SensitivityMode","valueOf",[1]!obMake("","String",$D$53)),$B$43:$D$43)),"")</f>
        <v/>
      </c>
      <c r="D169" s="94" t="str">
        <f>IF($D$48,[1]!obget([1]!obcall("",$C169,"getAverage")),"")</f>
        <v/>
      </c>
      <c r="E169" s="72" t="str">
        <f>IF(AND($D$47,$F$44&gt;=$B169),[1]!obget([1]!obcall("",[1]!obcall("",$C$39,"getInitialMargin",[1]!obMake("","double",$B169),LIBORMarketModel!$J$15,[1]!obMake("","String","EUR"),[1]!obcall("SensitivityMode",$B$7&amp;"$SensitivityMode","valueOf",[1]!obMake("","String",E$53)),$B$43:$D$43),"getAverage")),"")</f>
        <v/>
      </c>
      <c r="F169" s="72" t="str">
        <f>IF(AND($D$46,$F$44&gt;=$B169),[1]!obget([1]!obcall("",[1]!obcall("",$C$39,"getInitialMargin",[1]!obMake("","double",$B169),LIBORMarketModel!$J$15,[1]!obMake("","String","EUR"),[1]!obcall("SensitivityMode",$B$7&amp;"$SensitivityMode","valueOf",[1]!obMake("","String",F$53)),$B$43:$D$43),"getAverage")),"")</f>
        <v/>
      </c>
      <c r="G169" s="74" t="str">
        <f>IF($D$48,[1]!obget([1]!obcall("",$C169,"getQuantile",[1]!obMake("","double",G$53))),"")</f>
        <v/>
      </c>
      <c r="H169" s="74" t="str">
        <f>IF($D$48,[1]!obget([1]!obcall("",$C169,"getQuantile",[1]!obMake("","double",H$53))),"")</f>
        <v/>
      </c>
      <c r="I169" s="74" t="str">
        <f>IF($D$48,[1]!obget([1]!obcall("",$C169,"get",[1]!obMake("","int",COLUMN()))),"")</f>
        <v/>
      </c>
      <c r="J169" s="61" t="str">
        <f>IF($D$48,[1]!obget([1]!obcall("",$C169,"get",[1]!obMake("","int",COLUMN()))),"")</f>
        <v/>
      </c>
      <c r="K169" s="61" t="str">
        <f>IF($D$48,[1]!obget([1]!obcall("",$C169,"get",[1]!obMake("","int",COLUMN()))),"")</f>
        <v/>
      </c>
      <c r="L169" s="61" t="str">
        <f>IF($D$48,[1]!obget([1]!obcall("",$C169,"get",[1]!obMake("","int",COLUMN()))),"")</f>
        <v/>
      </c>
      <c r="M169" s="61" t="str">
        <f>IF($D$48,[1]!obget([1]!obcall("",$C169,"get",[1]!obMake("","int",COLUMN()))),"")</f>
        <v/>
      </c>
      <c r="N169" s="61" t="str">
        <f>IF($D$48,[1]!obget([1]!obcall("",$C169,"get",[1]!obMake("","int",COLUMN()))),"")</f>
        <v/>
      </c>
      <c r="O169" s="61" t="str">
        <f>IF($D$48,[1]!obget([1]!obcall("",$C169,"get",[1]!obMake("","int",COLUMN()))),"")</f>
        <v/>
      </c>
      <c r="P169" s="61" t="str">
        <f>IF($D$48,[1]!obget([1]!obcall("",$C169,"get",[1]!obMake("","int",COLUMN()))),"")</f>
        <v/>
      </c>
      <c r="Q169" s="61" t="str">
        <f>IF($D$48,[1]!obget([1]!obcall("",$C169,"get",[1]!obMake("","int",COLUMN()))),"")</f>
        <v/>
      </c>
      <c r="R169" s="61" t="str">
        <f>IF($D$48,[1]!obget([1]!obcall("",$C169,"get",[1]!obMake("","int",COLUMN()))),"")</f>
        <v/>
      </c>
      <c r="S169" s="50"/>
      <c r="T169" s="50"/>
      <c r="U169" s="50"/>
      <c r="V169" s="50"/>
      <c r="W169" s="50"/>
      <c r="X169" s="50"/>
      <c r="AH169" s="36"/>
      <c r="AI169" s="36"/>
      <c r="IW169" s="50"/>
      <c r="IX169" s="50"/>
    </row>
    <row r="170" spans="1:258" ht="11.85" customHeight="1" x14ac:dyDescent="0.3">
      <c r="A170" s="50" t="str">
        <f t="shared" si="5"/>
        <v/>
      </c>
      <c r="B170" s="50" t="str">
        <f t="shared" si="6"/>
        <v/>
      </c>
      <c r="C170" s="50" t="str">
        <f>IF($D$48,[1]!obMake("RVBermudan"&amp;ROW(),obLibs&amp;"net.finmath.montecarlo.RandomVariable",[1]!obcall("",$C$39,"getInitialMargin",[1]!obMake("","double",$B170),LIBORMarketModel!$J$15,[1]!obMake("","String","EUR"),[1]!obcall("SensitivityMode",$B$7&amp;"$SensitivityMode","valueOf",[1]!obMake("","String",$D$53)),$B$43:$D$43)),"")</f>
        <v/>
      </c>
      <c r="D170" s="94" t="str">
        <f>IF($D$48,[1]!obget([1]!obcall("",$C170,"getAverage")),"")</f>
        <v/>
      </c>
      <c r="E170" s="72" t="str">
        <f>IF(AND($D$47,$F$44&gt;=$B170),[1]!obget([1]!obcall("",[1]!obcall("",$C$39,"getInitialMargin",[1]!obMake("","double",$B170),LIBORMarketModel!$J$15,[1]!obMake("","String","EUR"),[1]!obcall("SensitivityMode",$B$7&amp;"$SensitivityMode","valueOf",[1]!obMake("","String",E$53)),$B$43:$D$43),"getAverage")),"")</f>
        <v/>
      </c>
      <c r="F170" s="72" t="str">
        <f>IF(AND($D$46,$F$44&gt;=$B170),[1]!obget([1]!obcall("",[1]!obcall("",$C$39,"getInitialMargin",[1]!obMake("","double",$B170),LIBORMarketModel!$J$15,[1]!obMake("","String","EUR"),[1]!obcall("SensitivityMode",$B$7&amp;"$SensitivityMode","valueOf",[1]!obMake("","String",F$53)),$B$43:$D$43),"getAverage")),"")</f>
        <v/>
      </c>
      <c r="G170" s="74" t="str">
        <f>IF($D$48,[1]!obget([1]!obcall("",$C170,"getQuantile",[1]!obMake("","double",G$53))),"")</f>
        <v/>
      </c>
      <c r="H170" s="74" t="str">
        <f>IF($D$48,[1]!obget([1]!obcall("",$C170,"getQuantile",[1]!obMake("","double",H$53))),"")</f>
        <v/>
      </c>
      <c r="I170" s="74" t="str">
        <f>IF($D$48,[1]!obget([1]!obcall("",$C170,"get",[1]!obMake("","int",COLUMN()))),"")</f>
        <v/>
      </c>
      <c r="J170" s="61" t="str">
        <f>IF($D$48,[1]!obget([1]!obcall("",$C170,"get",[1]!obMake("","int",COLUMN()))),"")</f>
        <v/>
      </c>
      <c r="K170" s="61" t="str">
        <f>IF($D$48,[1]!obget([1]!obcall("",$C170,"get",[1]!obMake("","int",COLUMN()))),"")</f>
        <v/>
      </c>
      <c r="L170" s="61" t="str">
        <f>IF($D$48,[1]!obget([1]!obcall("",$C170,"get",[1]!obMake("","int",COLUMN()))),"")</f>
        <v/>
      </c>
      <c r="M170" s="61" t="str">
        <f>IF($D$48,[1]!obget([1]!obcall("",$C170,"get",[1]!obMake("","int",COLUMN()))),"")</f>
        <v/>
      </c>
      <c r="N170" s="61" t="str">
        <f>IF($D$48,[1]!obget([1]!obcall("",$C170,"get",[1]!obMake("","int",COLUMN()))),"")</f>
        <v/>
      </c>
      <c r="O170" s="61" t="str">
        <f>IF($D$48,[1]!obget([1]!obcall("",$C170,"get",[1]!obMake("","int",COLUMN()))),"")</f>
        <v/>
      </c>
      <c r="P170" s="61" t="str">
        <f>IF($D$48,[1]!obget([1]!obcall("",$C170,"get",[1]!obMake("","int",COLUMN()))),"")</f>
        <v/>
      </c>
      <c r="Q170" s="61" t="str">
        <f>IF($D$48,[1]!obget([1]!obcall("",$C170,"get",[1]!obMake("","int",COLUMN()))),"")</f>
        <v/>
      </c>
      <c r="R170" s="61" t="str">
        <f>IF($D$48,[1]!obget([1]!obcall("",$C170,"get",[1]!obMake("","int",COLUMN()))),"")</f>
        <v/>
      </c>
      <c r="S170" s="50"/>
      <c r="T170" s="50"/>
      <c r="U170" s="50"/>
      <c r="V170" s="50"/>
      <c r="W170" s="50"/>
      <c r="X170" s="50"/>
      <c r="AH170" s="36"/>
      <c r="AI170" s="36"/>
      <c r="IW170" s="50"/>
      <c r="IX170" s="50"/>
    </row>
    <row r="171" spans="1:258" ht="11.85" customHeight="1" x14ac:dyDescent="0.3">
      <c r="A171" s="50" t="str">
        <f t="shared" si="5"/>
        <v/>
      </c>
      <c r="B171" s="50" t="str">
        <f t="shared" si="6"/>
        <v/>
      </c>
      <c r="C171" s="50" t="str">
        <f>IF($D$48,[1]!obMake("RVBermudan"&amp;ROW(),obLibs&amp;"net.finmath.montecarlo.RandomVariable",[1]!obcall("",$C$39,"getInitialMargin",[1]!obMake("","double",$B171),LIBORMarketModel!$J$15,[1]!obMake("","String","EUR"),[1]!obcall("SensitivityMode",$B$7&amp;"$SensitivityMode","valueOf",[1]!obMake("","String",$D$53)),$B$43:$D$43)),"")</f>
        <v/>
      </c>
      <c r="D171" s="94" t="str">
        <f>IF($D$48,[1]!obget([1]!obcall("",$C171,"getAverage")),"")</f>
        <v/>
      </c>
      <c r="E171" s="72" t="str">
        <f>IF(AND($D$47,$F$44&gt;=$B171),[1]!obget([1]!obcall("",[1]!obcall("",$C$39,"getInitialMargin",[1]!obMake("","double",$B171),LIBORMarketModel!$J$15,[1]!obMake("","String","EUR"),[1]!obcall("SensitivityMode",$B$7&amp;"$SensitivityMode","valueOf",[1]!obMake("","String",E$53)),$B$43:$D$43),"getAverage")),"")</f>
        <v/>
      </c>
      <c r="F171" s="72" t="str">
        <f>IF(AND($D$46,$F$44&gt;=$B171),[1]!obget([1]!obcall("",[1]!obcall("",$C$39,"getInitialMargin",[1]!obMake("","double",$B171),LIBORMarketModel!$J$15,[1]!obMake("","String","EUR"),[1]!obcall("SensitivityMode",$B$7&amp;"$SensitivityMode","valueOf",[1]!obMake("","String",F$53)),$B$43:$D$43),"getAverage")),"")</f>
        <v/>
      </c>
      <c r="G171" s="74" t="str">
        <f>IF($D$48,[1]!obget([1]!obcall("",$C171,"getQuantile",[1]!obMake("","double",G$53))),"")</f>
        <v/>
      </c>
      <c r="H171" s="74" t="str">
        <f>IF($D$48,[1]!obget([1]!obcall("",$C171,"getQuantile",[1]!obMake("","double",H$53))),"")</f>
        <v/>
      </c>
      <c r="I171" s="74" t="str">
        <f>IF($D$48,[1]!obget([1]!obcall("",$C171,"get",[1]!obMake("","int",COLUMN()))),"")</f>
        <v/>
      </c>
      <c r="J171" s="61" t="str">
        <f>IF($D$48,[1]!obget([1]!obcall("",$C171,"get",[1]!obMake("","int",COLUMN()))),"")</f>
        <v/>
      </c>
      <c r="K171" s="61" t="str">
        <f>IF($D$48,[1]!obget([1]!obcall("",$C171,"get",[1]!obMake("","int",COLUMN()))),"")</f>
        <v/>
      </c>
      <c r="L171" s="61" t="str">
        <f>IF($D$48,[1]!obget([1]!obcall("",$C171,"get",[1]!obMake("","int",COLUMN()))),"")</f>
        <v/>
      </c>
      <c r="M171" s="61" t="str">
        <f>IF($D$48,[1]!obget([1]!obcall("",$C171,"get",[1]!obMake("","int",COLUMN()))),"")</f>
        <v/>
      </c>
      <c r="N171" s="61" t="str">
        <f>IF($D$48,[1]!obget([1]!obcall("",$C171,"get",[1]!obMake("","int",COLUMN()))),"")</f>
        <v/>
      </c>
      <c r="O171" s="61" t="str">
        <f>IF($D$48,[1]!obget([1]!obcall("",$C171,"get",[1]!obMake("","int",COLUMN()))),"")</f>
        <v/>
      </c>
      <c r="P171" s="61" t="str">
        <f>IF($D$48,[1]!obget([1]!obcall("",$C171,"get",[1]!obMake("","int",COLUMN()))),"")</f>
        <v/>
      </c>
      <c r="Q171" s="61" t="str">
        <f>IF($D$48,[1]!obget([1]!obcall("",$C171,"get",[1]!obMake("","int",COLUMN()))),"")</f>
        <v/>
      </c>
      <c r="R171" s="61" t="str">
        <f>IF($D$48,[1]!obget([1]!obcall("",$C171,"get",[1]!obMake("","int",COLUMN()))),"")</f>
        <v/>
      </c>
      <c r="S171" s="50"/>
      <c r="T171" s="50"/>
      <c r="U171" s="50"/>
      <c r="V171" s="50"/>
      <c r="W171" s="50"/>
      <c r="X171" s="50"/>
      <c r="AH171" s="36"/>
      <c r="AI171" s="36"/>
      <c r="IW171" s="50"/>
      <c r="IX171" s="50"/>
    </row>
    <row r="172" spans="1:258" ht="11.85" customHeight="1" x14ac:dyDescent="0.3">
      <c r="A172" s="50" t="str">
        <f t="shared" si="5"/>
        <v/>
      </c>
      <c r="B172" s="50" t="str">
        <f t="shared" si="6"/>
        <v/>
      </c>
      <c r="C172" s="50" t="str">
        <f>IF($D$48,[1]!obMake("RVBermudan"&amp;ROW(),obLibs&amp;"net.finmath.montecarlo.RandomVariable",[1]!obcall("",$C$39,"getInitialMargin",[1]!obMake("","double",$B172),LIBORMarketModel!$J$15,[1]!obMake("","String","EUR"),[1]!obcall("SensitivityMode",$B$7&amp;"$SensitivityMode","valueOf",[1]!obMake("","String",$D$53)),$B$43:$D$43)),"")</f>
        <v/>
      </c>
      <c r="D172" s="94" t="str">
        <f>IF($D$48,[1]!obget([1]!obcall("",$C172,"getAverage")),"")</f>
        <v/>
      </c>
      <c r="E172" s="72" t="str">
        <f>IF(AND($D$47,$F$44&gt;=$B172),[1]!obget([1]!obcall("",[1]!obcall("",$C$39,"getInitialMargin",[1]!obMake("","double",$B172),LIBORMarketModel!$J$15,[1]!obMake("","String","EUR"),[1]!obcall("SensitivityMode",$B$7&amp;"$SensitivityMode","valueOf",[1]!obMake("","String",E$53)),$B$43:$D$43),"getAverage")),"")</f>
        <v/>
      </c>
      <c r="F172" s="72" t="str">
        <f>IF(AND($D$46,$F$44&gt;=$B172),[1]!obget([1]!obcall("",[1]!obcall("",$C$39,"getInitialMargin",[1]!obMake("","double",$B172),LIBORMarketModel!$J$15,[1]!obMake("","String","EUR"),[1]!obcall("SensitivityMode",$B$7&amp;"$SensitivityMode","valueOf",[1]!obMake("","String",F$53)),$B$43:$D$43),"getAverage")),"")</f>
        <v/>
      </c>
      <c r="G172" s="74" t="str">
        <f>IF($D$48,[1]!obget([1]!obcall("",$C172,"getQuantile",[1]!obMake("","double",G$53))),"")</f>
        <v/>
      </c>
      <c r="H172" s="74" t="str">
        <f>IF($D$48,[1]!obget([1]!obcall("",$C172,"getQuantile",[1]!obMake("","double",H$53))),"")</f>
        <v/>
      </c>
      <c r="I172" s="74" t="str">
        <f>IF($D$48,[1]!obget([1]!obcall("",$C172,"get",[1]!obMake("","int",COLUMN()))),"")</f>
        <v/>
      </c>
      <c r="J172" s="61" t="str">
        <f>IF($D$48,[1]!obget([1]!obcall("",$C172,"get",[1]!obMake("","int",COLUMN()))),"")</f>
        <v/>
      </c>
      <c r="K172" s="61" t="str">
        <f>IF($D$48,[1]!obget([1]!obcall("",$C172,"get",[1]!obMake("","int",COLUMN()))),"")</f>
        <v/>
      </c>
      <c r="L172" s="61" t="str">
        <f>IF($D$48,[1]!obget([1]!obcall("",$C172,"get",[1]!obMake("","int",COLUMN()))),"")</f>
        <v/>
      </c>
      <c r="M172" s="61" t="str">
        <f>IF($D$48,[1]!obget([1]!obcall("",$C172,"get",[1]!obMake("","int",COLUMN()))),"")</f>
        <v/>
      </c>
      <c r="N172" s="61" t="str">
        <f>IF($D$48,[1]!obget([1]!obcall("",$C172,"get",[1]!obMake("","int",COLUMN()))),"")</f>
        <v/>
      </c>
      <c r="O172" s="61" t="str">
        <f>IF($D$48,[1]!obget([1]!obcall("",$C172,"get",[1]!obMake("","int",COLUMN()))),"")</f>
        <v/>
      </c>
      <c r="P172" s="61" t="str">
        <f>IF($D$48,[1]!obget([1]!obcall("",$C172,"get",[1]!obMake("","int",COLUMN()))),"")</f>
        <v/>
      </c>
      <c r="Q172" s="61" t="str">
        <f>IF($D$48,[1]!obget([1]!obcall("",$C172,"get",[1]!obMake("","int",COLUMN()))),"")</f>
        <v/>
      </c>
      <c r="R172" s="61" t="str">
        <f>IF($D$48,[1]!obget([1]!obcall("",$C172,"get",[1]!obMake("","int",COLUMN()))),"")</f>
        <v/>
      </c>
      <c r="S172" s="50"/>
      <c r="T172" s="50"/>
      <c r="U172" s="50"/>
      <c r="V172" s="50"/>
      <c r="W172" s="50"/>
      <c r="X172" s="50"/>
      <c r="AH172" s="36"/>
      <c r="AI172" s="36"/>
      <c r="IW172" s="50"/>
      <c r="IX172" s="50"/>
    </row>
    <row r="173" spans="1:258" ht="11.85" customHeight="1" x14ac:dyDescent="0.3">
      <c r="A173" s="50" t="str">
        <f t="shared" si="5"/>
        <v/>
      </c>
      <c r="B173" s="50" t="str">
        <f t="shared" si="6"/>
        <v/>
      </c>
      <c r="C173" s="50" t="str">
        <f>IF($D$48,[1]!obMake("RVBermudan"&amp;ROW(),obLibs&amp;"net.finmath.montecarlo.RandomVariable",[1]!obcall("",$C$39,"getInitialMargin",[1]!obMake("","double",$B173),LIBORMarketModel!$J$15,[1]!obMake("","String","EUR"),[1]!obcall("SensitivityMode",$B$7&amp;"$SensitivityMode","valueOf",[1]!obMake("","String",$D$53)),$B$43:$D$43)),"")</f>
        <v/>
      </c>
      <c r="D173" s="94" t="str">
        <f>IF($D$48,[1]!obget([1]!obcall("",$C173,"getAverage")),"")</f>
        <v/>
      </c>
      <c r="E173" s="72" t="str">
        <f>IF(AND($D$47,$F$44&gt;=$B173),[1]!obget([1]!obcall("",[1]!obcall("",$C$39,"getInitialMargin",[1]!obMake("","double",$B173),LIBORMarketModel!$J$15,[1]!obMake("","String","EUR"),[1]!obcall("SensitivityMode",$B$7&amp;"$SensitivityMode","valueOf",[1]!obMake("","String",E$53)),$B$43:$D$43),"getAverage")),"")</f>
        <v/>
      </c>
      <c r="F173" s="72" t="str">
        <f>IF(AND($D$46,$F$44&gt;=$B173),[1]!obget([1]!obcall("",[1]!obcall("",$C$39,"getInitialMargin",[1]!obMake("","double",$B173),LIBORMarketModel!$J$15,[1]!obMake("","String","EUR"),[1]!obcall("SensitivityMode",$B$7&amp;"$SensitivityMode","valueOf",[1]!obMake("","String",F$53)),$B$43:$D$43),"getAverage")),"")</f>
        <v/>
      </c>
      <c r="G173" s="74" t="str">
        <f>IF($D$48,[1]!obget([1]!obcall("",$C173,"getQuantile",[1]!obMake("","double",G$53))),"")</f>
        <v/>
      </c>
      <c r="H173" s="74" t="str">
        <f>IF($D$48,[1]!obget([1]!obcall("",$C173,"getQuantile",[1]!obMake("","double",H$53))),"")</f>
        <v/>
      </c>
      <c r="I173" s="74" t="str">
        <f>IF($D$48,[1]!obget([1]!obcall("",$C173,"get",[1]!obMake("","int",COLUMN()))),"")</f>
        <v/>
      </c>
      <c r="J173" s="61" t="str">
        <f>IF($D$48,[1]!obget([1]!obcall("",$C173,"get",[1]!obMake("","int",COLUMN()))),"")</f>
        <v/>
      </c>
      <c r="K173" s="61" t="str">
        <f>IF($D$48,[1]!obget([1]!obcall("",$C173,"get",[1]!obMake("","int",COLUMN()))),"")</f>
        <v/>
      </c>
      <c r="L173" s="61" t="str">
        <f>IF($D$48,[1]!obget([1]!obcall("",$C173,"get",[1]!obMake("","int",COLUMN()))),"")</f>
        <v/>
      </c>
      <c r="M173" s="61" t="str">
        <f>IF($D$48,[1]!obget([1]!obcall("",$C173,"get",[1]!obMake("","int",COLUMN()))),"")</f>
        <v/>
      </c>
      <c r="N173" s="61" t="str">
        <f>IF($D$48,[1]!obget([1]!obcall("",$C173,"get",[1]!obMake("","int",COLUMN()))),"")</f>
        <v/>
      </c>
      <c r="O173" s="61" t="str">
        <f>IF($D$48,[1]!obget([1]!obcall("",$C173,"get",[1]!obMake("","int",COLUMN()))),"")</f>
        <v/>
      </c>
      <c r="P173" s="61" t="str">
        <f>IF($D$48,[1]!obget([1]!obcall("",$C173,"get",[1]!obMake("","int",COLUMN()))),"")</f>
        <v/>
      </c>
      <c r="Q173" s="61" t="str">
        <f>IF($D$48,[1]!obget([1]!obcall("",$C173,"get",[1]!obMake("","int",COLUMN()))),"")</f>
        <v/>
      </c>
      <c r="R173" s="61" t="str">
        <f>IF($D$48,[1]!obget([1]!obcall("",$C173,"get",[1]!obMake("","int",COLUMN()))),"")</f>
        <v/>
      </c>
      <c r="S173" s="50"/>
      <c r="T173" s="50"/>
      <c r="U173" s="50"/>
      <c r="V173" s="50"/>
      <c r="W173" s="50"/>
      <c r="X173" s="50"/>
      <c r="AH173" s="36"/>
      <c r="AI173" s="36"/>
      <c r="IW173" s="50"/>
      <c r="IX173" s="50"/>
    </row>
    <row r="174" spans="1:258" ht="11.85" customHeight="1" x14ac:dyDescent="0.3">
      <c r="A174" s="50" t="str">
        <f t="shared" si="5"/>
        <v/>
      </c>
      <c r="B174" s="50" t="str">
        <f t="shared" si="6"/>
        <v/>
      </c>
      <c r="C174" s="50" t="str">
        <f>IF($D$48,[1]!obMake("RVBermudan"&amp;ROW(),obLibs&amp;"net.finmath.montecarlo.RandomVariable",[1]!obcall("",$C$39,"getInitialMargin",[1]!obMake("","double",$B174),LIBORMarketModel!$J$15,[1]!obMake("","String","EUR"),[1]!obcall("SensitivityMode",$B$7&amp;"$SensitivityMode","valueOf",[1]!obMake("","String",$D$53)),$B$43:$D$43)),"")</f>
        <v/>
      </c>
      <c r="D174" s="94" t="str">
        <f>IF($D$48,[1]!obget([1]!obcall("",$C174,"getAverage")),"")</f>
        <v/>
      </c>
      <c r="E174" s="72" t="str">
        <f>IF(AND($D$47,$F$44&gt;=$B174),[1]!obget([1]!obcall("",[1]!obcall("",$C$39,"getInitialMargin",[1]!obMake("","double",$B174),LIBORMarketModel!$J$15,[1]!obMake("","String","EUR"),[1]!obcall("SensitivityMode",$B$7&amp;"$SensitivityMode","valueOf",[1]!obMake("","String",E$53)),$B$43:$D$43),"getAverage")),"")</f>
        <v/>
      </c>
      <c r="F174" s="72" t="str">
        <f>IF(AND($D$46,$F$44&gt;=$B174),[1]!obget([1]!obcall("",[1]!obcall("",$C$39,"getInitialMargin",[1]!obMake("","double",$B174),LIBORMarketModel!$J$15,[1]!obMake("","String","EUR"),[1]!obcall("SensitivityMode",$B$7&amp;"$SensitivityMode","valueOf",[1]!obMake("","String",F$53)),$B$43:$D$43),"getAverage")),"")</f>
        <v/>
      </c>
      <c r="G174" s="74" t="str">
        <f>IF($D$48,[1]!obget([1]!obcall("",$C174,"getQuantile",[1]!obMake("","double",G$53))),"")</f>
        <v/>
      </c>
      <c r="H174" s="74" t="str">
        <f>IF($D$48,[1]!obget([1]!obcall("",$C174,"getQuantile",[1]!obMake("","double",H$53))),"")</f>
        <v/>
      </c>
      <c r="I174" s="74" t="str">
        <f>IF($D$48,[1]!obget([1]!obcall("",$C174,"get",[1]!obMake("","int",COLUMN()))),"")</f>
        <v/>
      </c>
      <c r="J174" s="61" t="str">
        <f>IF($D$48,[1]!obget([1]!obcall("",$C174,"get",[1]!obMake("","int",COLUMN()))),"")</f>
        <v/>
      </c>
      <c r="K174" s="61" t="str">
        <f>IF($D$48,[1]!obget([1]!obcall("",$C174,"get",[1]!obMake("","int",COLUMN()))),"")</f>
        <v/>
      </c>
      <c r="L174" s="61" t="str">
        <f>IF($D$48,[1]!obget([1]!obcall("",$C174,"get",[1]!obMake("","int",COLUMN()))),"")</f>
        <v/>
      </c>
      <c r="M174" s="61" t="str">
        <f>IF($D$48,[1]!obget([1]!obcall("",$C174,"get",[1]!obMake("","int",COLUMN()))),"")</f>
        <v/>
      </c>
      <c r="N174" s="61" t="str">
        <f>IF($D$48,[1]!obget([1]!obcall("",$C174,"get",[1]!obMake("","int",COLUMN()))),"")</f>
        <v/>
      </c>
      <c r="O174" s="61" t="str">
        <f>IF($D$48,[1]!obget([1]!obcall("",$C174,"get",[1]!obMake("","int",COLUMN()))),"")</f>
        <v/>
      </c>
      <c r="P174" s="61" t="str">
        <f>IF($D$48,[1]!obget([1]!obcall("",$C174,"get",[1]!obMake("","int",COLUMN()))),"")</f>
        <v/>
      </c>
      <c r="Q174" s="61" t="str">
        <f>IF($D$48,[1]!obget([1]!obcall("",$C174,"get",[1]!obMake("","int",COLUMN()))),"")</f>
        <v/>
      </c>
      <c r="R174" s="61" t="str">
        <f>IF($D$48,[1]!obget([1]!obcall("",$C174,"get",[1]!obMake("","int",COLUMN()))),"")</f>
        <v/>
      </c>
      <c r="S174" s="50"/>
      <c r="T174" s="50"/>
      <c r="U174" s="50"/>
      <c r="V174" s="50"/>
      <c r="W174" s="50"/>
      <c r="X174" s="50"/>
      <c r="AH174" s="36"/>
      <c r="AI174" s="36"/>
      <c r="IW174" s="50"/>
      <c r="IX174" s="50"/>
    </row>
    <row r="175" spans="1:258" ht="11.85" customHeight="1" x14ac:dyDescent="0.3">
      <c r="A175" s="50" t="str">
        <f t="shared" si="5"/>
        <v/>
      </c>
      <c r="B175" s="50" t="str">
        <f t="shared" si="6"/>
        <v/>
      </c>
      <c r="C175" s="50" t="str">
        <f>IF($D$48,[1]!obMake("RVBermudan"&amp;ROW(),obLibs&amp;"net.finmath.montecarlo.RandomVariable",[1]!obcall("",$C$39,"getInitialMargin",[1]!obMake("","double",$B175),LIBORMarketModel!$J$15,[1]!obMake("","String","EUR"),[1]!obcall("SensitivityMode",$B$7&amp;"$SensitivityMode","valueOf",[1]!obMake("","String",$D$53)),$B$43:$D$43)),"")</f>
        <v/>
      </c>
      <c r="D175" s="94" t="str">
        <f>IF($D$48,[1]!obget([1]!obcall("",$C175,"getAverage")),"")</f>
        <v/>
      </c>
      <c r="E175" s="72" t="str">
        <f>IF(AND($D$47,$F$44&gt;=$B175),[1]!obget([1]!obcall("",[1]!obcall("",$C$39,"getInitialMargin",[1]!obMake("","double",$B175),LIBORMarketModel!$J$15,[1]!obMake("","String","EUR"),[1]!obcall("SensitivityMode",$B$7&amp;"$SensitivityMode","valueOf",[1]!obMake("","String",E$53)),$B$43:$D$43),"getAverage")),"")</f>
        <v/>
      </c>
      <c r="F175" s="72" t="str">
        <f>IF(AND($D$46,$F$44&gt;=$B175),[1]!obget([1]!obcall("",[1]!obcall("",$C$39,"getInitialMargin",[1]!obMake("","double",$B175),LIBORMarketModel!$J$15,[1]!obMake("","String","EUR"),[1]!obcall("SensitivityMode",$B$7&amp;"$SensitivityMode","valueOf",[1]!obMake("","String",F$53)),$B$43:$D$43),"getAverage")),"")</f>
        <v/>
      </c>
      <c r="G175" s="74" t="str">
        <f>IF($D$48,[1]!obget([1]!obcall("",$C175,"getQuantile",[1]!obMake("","double",G$53))),"")</f>
        <v/>
      </c>
      <c r="H175" s="74" t="str">
        <f>IF($D$48,[1]!obget([1]!obcall("",$C175,"getQuantile",[1]!obMake("","double",H$53))),"")</f>
        <v/>
      </c>
      <c r="I175" s="74" t="str">
        <f>IF($D$48,[1]!obget([1]!obcall("",$C175,"get",[1]!obMake("","int",COLUMN()))),"")</f>
        <v/>
      </c>
      <c r="J175" s="61" t="str">
        <f>IF($D$48,[1]!obget([1]!obcall("",$C175,"get",[1]!obMake("","int",COLUMN()))),"")</f>
        <v/>
      </c>
      <c r="K175" s="61" t="str">
        <f>IF($D$48,[1]!obget([1]!obcall("",$C175,"get",[1]!obMake("","int",COLUMN()))),"")</f>
        <v/>
      </c>
      <c r="L175" s="61" t="str">
        <f>IF($D$48,[1]!obget([1]!obcall("",$C175,"get",[1]!obMake("","int",COLUMN()))),"")</f>
        <v/>
      </c>
      <c r="M175" s="61" t="str">
        <f>IF($D$48,[1]!obget([1]!obcall("",$C175,"get",[1]!obMake("","int",COLUMN()))),"")</f>
        <v/>
      </c>
      <c r="N175" s="61" t="str">
        <f>IF($D$48,[1]!obget([1]!obcall("",$C175,"get",[1]!obMake("","int",COLUMN()))),"")</f>
        <v/>
      </c>
      <c r="O175" s="61" t="str">
        <f>IF($D$48,[1]!obget([1]!obcall("",$C175,"get",[1]!obMake("","int",COLUMN()))),"")</f>
        <v/>
      </c>
      <c r="P175" s="61" t="str">
        <f>IF($D$48,[1]!obget([1]!obcall("",$C175,"get",[1]!obMake("","int",COLUMN()))),"")</f>
        <v/>
      </c>
      <c r="Q175" s="61" t="str">
        <f>IF($D$48,[1]!obget([1]!obcall("",$C175,"get",[1]!obMake("","int",COLUMN()))),"")</f>
        <v/>
      </c>
      <c r="R175" s="61" t="str">
        <f>IF($D$48,[1]!obget([1]!obcall("",$C175,"get",[1]!obMake("","int",COLUMN()))),"")</f>
        <v/>
      </c>
      <c r="S175" s="50"/>
      <c r="T175" s="50"/>
      <c r="U175" s="50"/>
      <c r="V175" s="50"/>
      <c r="W175" s="50"/>
      <c r="X175" s="50"/>
      <c r="AH175" s="36"/>
      <c r="AI175" s="36"/>
      <c r="IW175" s="50"/>
      <c r="IX175" s="50"/>
    </row>
    <row r="176" spans="1:258" ht="11.85" customHeight="1" x14ac:dyDescent="0.3">
      <c r="A176" s="50" t="str">
        <f t="shared" si="5"/>
        <v/>
      </c>
      <c r="B176" s="50" t="str">
        <f t="shared" si="6"/>
        <v/>
      </c>
      <c r="C176" s="50" t="str">
        <f>IF($D$48,[1]!obMake("RVBermudan"&amp;ROW(),obLibs&amp;"net.finmath.montecarlo.RandomVariable",[1]!obcall("",$C$39,"getInitialMargin",[1]!obMake("","double",$B176),LIBORMarketModel!$J$15,[1]!obMake("","String","EUR"),[1]!obcall("SensitivityMode",$B$7&amp;"$SensitivityMode","valueOf",[1]!obMake("","String",$D$53)),$B$43:$D$43)),"")</f>
        <v/>
      </c>
      <c r="D176" s="94" t="str">
        <f>IF($D$48,[1]!obget([1]!obcall("",$C176,"getAverage")),"")</f>
        <v/>
      </c>
      <c r="E176" s="72" t="str">
        <f>IF(AND($D$47,$F$44&gt;=$B176),[1]!obget([1]!obcall("",[1]!obcall("",$C$39,"getInitialMargin",[1]!obMake("","double",$B176),LIBORMarketModel!$J$15,[1]!obMake("","String","EUR"),[1]!obcall("SensitivityMode",$B$7&amp;"$SensitivityMode","valueOf",[1]!obMake("","String",E$53)),$B$43:$D$43),"getAverage")),"")</f>
        <v/>
      </c>
      <c r="F176" s="72" t="str">
        <f>IF(AND($D$46,$F$44&gt;=$B176),[1]!obget([1]!obcall("",[1]!obcall("",$C$39,"getInitialMargin",[1]!obMake("","double",$B176),LIBORMarketModel!$J$15,[1]!obMake("","String","EUR"),[1]!obcall("SensitivityMode",$B$7&amp;"$SensitivityMode","valueOf",[1]!obMake("","String",F$53)),$B$43:$D$43),"getAverage")),"")</f>
        <v/>
      </c>
      <c r="G176" s="74" t="str">
        <f>IF($D$48,[1]!obget([1]!obcall("",$C176,"getQuantile",[1]!obMake("","double",G$53))),"")</f>
        <v/>
      </c>
      <c r="H176" s="74" t="str">
        <f>IF($D$48,[1]!obget([1]!obcall("",$C176,"getQuantile",[1]!obMake("","double",H$53))),"")</f>
        <v/>
      </c>
      <c r="I176" s="74" t="str">
        <f>IF($D$48,[1]!obget([1]!obcall("",$C176,"get",[1]!obMake("","int",COLUMN()))),"")</f>
        <v/>
      </c>
      <c r="J176" s="61" t="str">
        <f>IF($D$48,[1]!obget([1]!obcall("",$C176,"get",[1]!obMake("","int",COLUMN()))),"")</f>
        <v/>
      </c>
      <c r="K176" s="61" t="str">
        <f>IF($D$48,[1]!obget([1]!obcall("",$C176,"get",[1]!obMake("","int",COLUMN()))),"")</f>
        <v/>
      </c>
      <c r="L176" s="61" t="str">
        <f>IF($D$48,[1]!obget([1]!obcall("",$C176,"get",[1]!obMake("","int",COLUMN()))),"")</f>
        <v/>
      </c>
      <c r="M176" s="61" t="str">
        <f>IF($D$48,[1]!obget([1]!obcall("",$C176,"get",[1]!obMake("","int",COLUMN()))),"")</f>
        <v/>
      </c>
      <c r="N176" s="61" t="str">
        <f>IF($D$48,[1]!obget([1]!obcall("",$C176,"get",[1]!obMake("","int",COLUMN()))),"")</f>
        <v/>
      </c>
      <c r="O176" s="61" t="str">
        <f>IF($D$48,[1]!obget([1]!obcall("",$C176,"get",[1]!obMake("","int",COLUMN()))),"")</f>
        <v/>
      </c>
      <c r="P176" s="61" t="str">
        <f>IF($D$48,[1]!obget([1]!obcall("",$C176,"get",[1]!obMake("","int",COLUMN()))),"")</f>
        <v/>
      </c>
      <c r="Q176" s="61" t="str">
        <f>IF($D$48,[1]!obget([1]!obcall("",$C176,"get",[1]!obMake("","int",COLUMN()))),"")</f>
        <v/>
      </c>
      <c r="R176" s="61" t="str">
        <f>IF($D$48,[1]!obget([1]!obcall("",$C176,"get",[1]!obMake("","int",COLUMN()))),"")</f>
        <v/>
      </c>
      <c r="S176" s="50"/>
      <c r="T176" s="50"/>
      <c r="U176" s="50"/>
      <c r="V176" s="50"/>
      <c r="W176" s="50"/>
      <c r="X176" s="50"/>
      <c r="AH176" s="36"/>
      <c r="AI176" s="36"/>
      <c r="IW176" s="50"/>
      <c r="IX176" s="50"/>
    </row>
    <row r="177" spans="1:258" ht="11.85" customHeight="1" x14ac:dyDescent="0.3">
      <c r="A177" s="50" t="str">
        <f t="shared" si="5"/>
        <v/>
      </c>
      <c r="B177" s="50" t="str">
        <f t="shared" si="6"/>
        <v/>
      </c>
      <c r="C177" s="50" t="str">
        <f>IF($D$48,[1]!obMake("RVBermudan"&amp;ROW(),obLibs&amp;"net.finmath.montecarlo.RandomVariable",[1]!obcall("",$C$39,"getInitialMargin",[1]!obMake("","double",$B177),LIBORMarketModel!$J$15,[1]!obMake("","String","EUR"),[1]!obcall("SensitivityMode",$B$7&amp;"$SensitivityMode","valueOf",[1]!obMake("","String",$D$53)),$B$43:$D$43)),"")</f>
        <v/>
      </c>
      <c r="D177" s="94" t="str">
        <f>IF($D$48,[1]!obget([1]!obcall("",$C177,"getAverage")),"")</f>
        <v/>
      </c>
      <c r="E177" s="72" t="str">
        <f>IF(AND($D$47,$F$44&gt;=$B177),[1]!obget([1]!obcall("",[1]!obcall("",$C$39,"getInitialMargin",[1]!obMake("","double",$B177),LIBORMarketModel!$J$15,[1]!obMake("","String","EUR"),[1]!obcall("SensitivityMode",$B$7&amp;"$SensitivityMode","valueOf",[1]!obMake("","String",E$53)),$B$43:$D$43),"getAverage")),"")</f>
        <v/>
      </c>
      <c r="F177" s="72" t="str">
        <f>IF(AND($D$46,$F$44&gt;=$B177),[1]!obget([1]!obcall("",[1]!obcall("",$C$39,"getInitialMargin",[1]!obMake("","double",$B177),LIBORMarketModel!$J$15,[1]!obMake("","String","EUR"),[1]!obcall("SensitivityMode",$B$7&amp;"$SensitivityMode","valueOf",[1]!obMake("","String",F$53)),$B$43:$D$43),"getAverage")),"")</f>
        <v/>
      </c>
      <c r="G177" s="74" t="str">
        <f>IF($D$48,[1]!obget([1]!obcall("",$C177,"getQuantile",[1]!obMake("","double",G$53))),"")</f>
        <v/>
      </c>
      <c r="H177" s="74" t="str">
        <f>IF($D$48,[1]!obget([1]!obcall("",$C177,"getQuantile",[1]!obMake("","double",H$53))),"")</f>
        <v/>
      </c>
      <c r="I177" s="74" t="str">
        <f>IF($D$48,[1]!obget([1]!obcall("",$C177,"get",[1]!obMake("","int",COLUMN()))),"")</f>
        <v/>
      </c>
      <c r="J177" s="61" t="str">
        <f>IF($D$48,[1]!obget([1]!obcall("",$C177,"get",[1]!obMake("","int",COLUMN()))),"")</f>
        <v/>
      </c>
      <c r="K177" s="61" t="str">
        <f>IF($D$48,[1]!obget([1]!obcall("",$C177,"get",[1]!obMake("","int",COLUMN()))),"")</f>
        <v/>
      </c>
      <c r="L177" s="61" t="str">
        <f>IF($D$48,[1]!obget([1]!obcall("",$C177,"get",[1]!obMake("","int",COLUMN()))),"")</f>
        <v/>
      </c>
      <c r="M177" s="61" t="str">
        <f>IF($D$48,[1]!obget([1]!obcall("",$C177,"get",[1]!obMake("","int",COLUMN()))),"")</f>
        <v/>
      </c>
      <c r="N177" s="61" t="str">
        <f>IF($D$48,[1]!obget([1]!obcall("",$C177,"get",[1]!obMake("","int",COLUMN()))),"")</f>
        <v/>
      </c>
      <c r="O177" s="61" t="str">
        <f>IF($D$48,[1]!obget([1]!obcall("",$C177,"get",[1]!obMake("","int",COLUMN()))),"")</f>
        <v/>
      </c>
      <c r="P177" s="61" t="str">
        <f>IF($D$48,[1]!obget([1]!obcall("",$C177,"get",[1]!obMake("","int",COLUMN()))),"")</f>
        <v/>
      </c>
      <c r="Q177" s="61" t="str">
        <f>IF($D$48,[1]!obget([1]!obcall("",$C177,"get",[1]!obMake("","int",COLUMN()))),"")</f>
        <v/>
      </c>
      <c r="R177" s="61" t="str">
        <f>IF($D$48,[1]!obget([1]!obcall("",$C177,"get",[1]!obMake("","int",COLUMN()))),"")</f>
        <v/>
      </c>
      <c r="S177" s="50"/>
      <c r="T177" s="50"/>
      <c r="U177" s="50"/>
      <c r="V177" s="50"/>
      <c r="W177" s="50"/>
      <c r="X177" s="50"/>
      <c r="AH177" s="36"/>
      <c r="AI177" s="36"/>
      <c r="IW177" s="50"/>
      <c r="IX177" s="50"/>
    </row>
    <row r="178" spans="1:258" ht="11.85" customHeight="1" x14ac:dyDescent="0.3">
      <c r="A178" s="50" t="str">
        <f t="shared" si="5"/>
        <v/>
      </c>
      <c r="B178" s="50" t="str">
        <f t="shared" si="6"/>
        <v/>
      </c>
      <c r="C178" s="50" t="str">
        <f>IF($D$48,[1]!obMake("RVBermudan"&amp;ROW(),obLibs&amp;"net.finmath.montecarlo.RandomVariable",[1]!obcall("",$C$39,"getInitialMargin",[1]!obMake("","double",$B178),LIBORMarketModel!$J$15,[1]!obMake("","String","EUR"),[1]!obcall("SensitivityMode",$B$7&amp;"$SensitivityMode","valueOf",[1]!obMake("","String",$D$53)),$B$43:$D$43)),"")</f>
        <v/>
      </c>
      <c r="D178" s="94" t="str">
        <f>IF($D$48,[1]!obget([1]!obcall("",$C178,"getAverage")),"")</f>
        <v/>
      </c>
      <c r="E178" s="72" t="str">
        <f>IF(AND($D$47,$F$44&gt;=$B178),[1]!obget([1]!obcall("",[1]!obcall("",$C$39,"getInitialMargin",[1]!obMake("","double",$B178),LIBORMarketModel!$J$15,[1]!obMake("","String","EUR"),[1]!obcall("SensitivityMode",$B$7&amp;"$SensitivityMode","valueOf",[1]!obMake("","String",E$53)),$B$43:$D$43),"getAverage")),"")</f>
        <v/>
      </c>
      <c r="F178" s="72" t="str">
        <f>IF(AND($D$46,$F$44&gt;=$B178),[1]!obget([1]!obcall("",[1]!obcall("",$C$39,"getInitialMargin",[1]!obMake("","double",$B178),LIBORMarketModel!$J$15,[1]!obMake("","String","EUR"),[1]!obcall("SensitivityMode",$B$7&amp;"$SensitivityMode","valueOf",[1]!obMake("","String",F$53)),$B$43:$D$43),"getAverage")),"")</f>
        <v/>
      </c>
      <c r="G178" s="74" t="str">
        <f>IF($D$48,[1]!obget([1]!obcall("",$C178,"getQuantile",[1]!obMake("","double",G$53))),"")</f>
        <v/>
      </c>
      <c r="H178" s="74" t="str">
        <f>IF($D$48,[1]!obget([1]!obcall("",$C178,"getQuantile",[1]!obMake("","double",H$53))),"")</f>
        <v/>
      </c>
      <c r="I178" s="74" t="str">
        <f>IF($D$48,[1]!obget([1]!obcall("",$C178,"get",[1]!obMake("","int",COLUMN()))),"")</f>
        <v/>
      </c>
      <c r="J178" s="61" t="str">
        <f>IF($D$48,[1]!obget([1]!obcall("",$C178,"get",[1]!obMake("","int",COLUMN()))),"")</f>
        <v/>
      </c>
      <c r="K178" s="61" t="str">
        <f>IF($D$48,[1]!obget([1]!obcall("",$C178,"get",[1]!obMake("","int",COLUMN()))),"")</f>
        <v/>
      </c>
      <c r="L178" s="61" t="str">
        <f>IF($D$48,[1]!obget([1]!obcall("",$C178,"get",[1]!obMake("","int",COLUMN()))),"")</f>
        <v/>
      </c>
      <c r="M178" s="61" t="str">
        <f>IF($D$48,[1]!obget([1]!obcall("",$C178,"get",[1]!obMake("","int",COLUMN()))),"")</f>
        <v/>
      </c>
      <c r="N178" s="61" t="str">
        <f>IF($D$48,[1]!obget([1]!obcall("",$C178,"get",[1]!obMake("","int",COLUMN()))),"")</f>
        <v/>
      </c>
      <c r="O178" s="61" t="str">
        <f>IF($D$48,[1]!obget([1]!obcall("",$C178,"get",[1]!obMake("","int",COLUMN()))),"")</f>
        <v/>
      </c>
      <c r="P178" s="61" t="str">
        <f>IF($D$48,[1]!obget([1]!obcall("",$C178,"get",[1]!obMake("","int",COLUMN()))),"")</f>
        <v/>
      </c>
      <c r="Q178" s="61" t="str">
        <f>IF($D$48,[1]!obget([1]!obcall("",$C178,"get",[1]!obMake("","int",COLUMN()))),"")</f>
        <v/>
      </c>
      <c r="R178" s="61" t="str">
        <f>IF($D$48,[1]!obget([1]!obcall("",$C178,"get",[1]!obMake("","int",COLUMN()))),"")</f>
        <v/>
      </c>
      <c r="S178" s="50"/>
      <c r="T178" s="50"/>
      <c r="U178" s="50"/>
      <c r="V178" s="50"/>
      <c r="W178" s="50"/>
      <c r="X178" s="50"/>
      <c r="AH178" s="36"/>
      <c r="AI178" s="36"/>
      <c r="IW178" s="50"/>
      <c r="IX178" s="50"/>
    </row>
    <row r="179" spans="1:258" ht="11.85" customHeight="1" x14ac:dyDescent="0.3">
      <c r="A179" s="50" t="str">
        <f t="shared" si="5"/>
        <v/>
      </c>
      <c r="B179" s="50" t="str">
        <f t="shared" si="6"/>
        <v/>
      </c>
      <c r="C179" s="50" t="str">
        <f>IF($D$48,[1]!obMake("RVBermudan"&amp;ROW(),obLibs&amp;"net.finmath.montecarlo.RandomVariable",[1]!obcall("",$C$39,"getInitialMargin",[1]!obMake("","double",$B179),LIBORMarketModel!$J$15,[1]!obMake("","String","EUR"),[1]!obcall("SensitivityMode",$B$7&amp;"$SensitivityMode","valueOf",[1]!obMake("","String",$D$53)),$B$43:$D$43)),"")</f>
        <v/>
      </c>
      <c r="D179" s="94" t="str">
        <f>IF($D$48,[1]!obget([1]!obcall("",$C179,"getAverage")),"")</f>
        <v/>
      </c>
      <c r="E179" s="72" t="str">
        <f>IF(AND($D$47,$F$44&gt;=$B179),[1]!obget([1]!obcall("",[1]!obcall("",$C$39,"getInitialMargin",[1]!obMake("","double",$B179),LIBORMarketModel!$J$15,[1]!obMake("","String","EUR"),[1]!obcall("SensitivityMode",$B$7&amp;"$SensitivityMode","valueOf",[1]!obMake("","String",E$53)),$B$43:$D$43),"getAverage")),"")</f>
        <v/>
      </c>
      <c r="F179" s="72" t="str">
        <f>IF(AND($D$46,$F$44&gt;=$B179),[1]!obget([1]!obcall("",[1]!obcall("",$C$39,"getInitialMargin",[1]!obMake("","double",$B179),LIBORMarketModel!$J$15,[1]!obMake("","String","EUR"),[1]!obcall("SensitivityMode",$B$7&amp;"$SensitivityMode","valueOf",[1]!obMake("","String",F$53)),$B$43:$D$43),"getAverage")),"")</f>
        <v/>
      </c>
      <c r="G179" s="74" t="str">
        <f>IF($D$48,[1]!obget([1]!obcall("",$C179,"getQuantile",[1]!obMake("","double",G$53))),"")</f>
        <v/>
      </c>
      <c r="H179" s="74" t="str">
        <f>IF($D$48,[1]!obget([1]!obcall("",$C179,"getQuantile",[1]!obMake("","double",H$53))),"")</f>
        <v/>
      </c>
      <c r="I179" s="74" t="str">
        <f>IF($D$48,[1]!obget([1]!obcall("",$C179,"get",[1]!obMake("","int",COLUMN()))),"")</f>
        <v/>
      </c>
      <c r="J179" s="61" t="str">
        <f>IF($D$48,[1]!obget([1]!obcall("",$C179,"get",[1]!obMake("","int",COLUMN()))),"")</f>
        <v/>
      </c>
      <c r="K179" s="61" t="str">
        <f>IF($D$48,[1]!obget([1]!obcall("",$C179,"get",[1]!obMake("","int",COLUMN()))),"")</f>
        <v/>
      </c>
      <c r="L179" s="61" t="str">
        <f>IF($D$48,[1]!obget([1]!obcall("",$C179,"get",[1]!obMake("","int",COLUMN()))),"")</f>
        <v/>
      </c>
      <c r="M179" s="61" t="str">
        <f>IF($D$48,[1]!obget([1]!obcall("",$C179,"get",[1]!obMake("","int",COLUMN()))),"")</f>
        <v/>
      </c>
      <c r="N179" s="61" t="str">
        <f>IF($D$48,[1]!obget([1]!obcall("",$C179,"get",[1]!obMake("","int",COLUMN()))),"")</f>
        <v/>
      </c>
      <c r="O179" s="61" t="str">
        <f>IF($D$48,[1]!obget([1]!obcall("",$C179,"get",[1]!obMake("","int",COLUMN()))),"")</f>
        <v/>
      </c>
      <c r="P179" s="61" t="str">
        <f>IF($D$48,[1]!obget([1]!obcall("",$C179,"get",[1]!obMake("","int",COLUMN()))),"")</f>
        <v/>
      </c>
      <c r="Q179" s="61" t="str">
        <f>IF($D$48,[1]!obget([1]!obcall("",$C179,"get",[1]!obMake("","int",COLUMN()))),"")</f>
        <v/>
      </c>
      <c r="R179" s="61" t="str">
        <f>IF($D$48,[1]!obget([1]!obcall("",$C179,"get",[1]!obMake("","int",COLUMN()))),"")</f>
        <v/>
      </c>
      <c r="S179" s="50"/>
      <c r="T179" s="50"/>
      <c r="U179" s="50"/>
      <c r="V179" s="50"/>
      <c r="W179" s="50"/>
      <c r="X179" s="50"/>
      <c r="AH179" s="36"/>
      <c r="AI179" s="36"/>
      <c r="IW179" s="50"/>
      <c r="IX179" s="50"/>
    </row>
    <row r="180" spans="1:258" ht="11.85" customHeight="1" x14ac:dyDescent="0.3">
      <c r="A180" s="50" t="str">
        <f t="shared" si="5"/>
        <v/>
      </c>
      <c r="B180" s="50" t="str">
        <f t="shared" si="6"/>
        <v/>
      </c>
      <c r="C180" s="50" t="str">
        <f>IF($D$48,[1]!obMake("RVBermudan"&amp;ROW(),obLibs&amp;"net.finmath.montecarlo.RandomVariable",[1]!obcall("",$C$39,"getInitialMargin",[1]!obMake("","double",$B180),LIBORMarketModel!$J$15,[1]!obMake("","String","EUR"),[1]!obcall("SensitivityMode",$B$7&amp;"$SensitivityMode","valueOf",[1]!obMake("","String",$D$53)),$B$43:$D$43)),"")</f>
        <v/>
      </c>
      <c r="D180" s="94" t="str">
        <f>IF($D$48,[1]!obget([1]!obcall("",$C180,"getAverage")),"")</f>
        <v/>
      </c>
      <c r="E180" s="72" t="str">
        <f>IF(AND($D$47,$F$44&gt;=$B180),[1]!obget([1]!obcall("",[1]!obcall("",$C$39,"getInitialMargin",[1]!obMake("","double",$B180),LIBORMarketModel!$J$15,[1]!obMake("","String","EUR"),[1]!obcall("SensitivityMode",$B$7&amp;"$SensitivityMode","valueOf",[1]!obMake("","String",E$53)),$B$43:$D$43),"getAverage")),"")</f>
        <v/>
      </c>
      <c r="F180" s="72" t="str">
        <f>IF(AND($D$46,$F$44&gt;=$B180),[1]!obget([1]!obcall("",[1]!obcall("",$C$39,"getInitialMargin",[1]!obMake("","double",$B180),LIBORMarketModel!$J$15,[1]!obMake("","String","EUR"),[1]!obcall("SensitivityMode",$B$7&amp;"$SensitivityMode","valueOf",[1]!obMake("","String",F$53)),$B$43:$D$43),"getAverage")),"")</f>
        <v/>
      </c>
      <c r="G180" s="74" t="str">
        <f>IF($D$48,[1]!obget([1]!obcall("",$C180,"getQuantile",[1]!obMake("","double",G$53))),"")</f>
        <v/>
      </c>
      <c r="H180" s="74" t="str">
        <f>IF($D$48,[1]!obget([1]!obcall("",$C180,"getQuantile",[1]!obMake("","double",H$53))),"")</f>
        <v/>
      </c>
      <c r="I180" s="74" t="str">
        <f>IF($D$48,[1]!obget([1]!obcall("",$C180,"get",[1]!obMake("","int",COLUMN()))),"")</f>
        <v/>
      </c>
      <c r="J180" s="61" t="str">
        <f>IF($D$48,[1]!obget([1]!obcall("",$C180,"get",[1]!obMake("","int",COLUMN()))),"")</f>
        <v/>
      </c>
      <c r="K180" s="61" t="str">
        <f>IF($D$48,[1]!obget([1]!obcall("",$C180,"get",[1]!obMake("","int",COLUMN()))),"")</f>
        <v/>
      </c>
      <c r="L180" s="61" t="str">
        <f>IF($D$48,[1]!obget([1]!obcall("",$C180,"get",[1]!obMake("","int",COLUMN()))),"")</f>
        <v/>
      </c>
      <c r="M180" s="61" t="str">
        <f>IF($D$48,[1]!obget([1]!obcall("",$C180,"get",[1]!obMake("","int",COLUMN()))),"")</f>
        <v/>
      </c>
      <c r="N180" s="61" t="str">
        <f>IF($D$48,[1]!obget([1]!obcall("",$C180,"get",[1]!obMake("","int",COLUMN()))),"")</f>
        <v/>
      </c>
      <c r="O180" s="61" t="str">
        <f>IF($D$48,[1]!obget([1]!obcall("",$C180,"get",[1]!obMake("","int",COLUMN()))),"")</f>
        <v/>
      </c>
      <c r="P180" s="61" t="str">
        <f>IF($D$48,[1]!obget([1]!obcall("",$C180,"get",[1]!obMake("","int",COLUMN()))),"")</f>
        <v/>
      </c>
      <c r="Q180" s="61" t="str">
        <f>IF($D$48,[1]!obget([1]!obcall("",$C180,"get",[1]!obMake("","int",COLUMN()))),"")</f>
        <v/>
      </c>
      <c r="R180" s="61" t="str">
        <f>IF($D$48,[1]!obget([1]!obcall("",$C180,"get",[1]!obMake("","int",COLUMN()))),"")</f>
        <v/>
      </c>
      <c r="S180" s="50"/>
      <c r="T180" s="50"/>
      <c r="U180" s="50"/>
      <c r="V180" s="50"/>
      <c r="W180" s="50"/>
      <c r="X180" s="50"/>
      <c r="AH180" s="36"/>
      <c r="AI180" s="36"/>
      <c r="IW180" s="50"/>
      <c r="IX180" s="50"/>
    </row>
    <row r="181" spans="1:258" ht="11.85" customHeight="1" x14ac:dyDescent="0.3">
      <c r="A181" s="50" t="str">
        <f t="shared" si="5"/>
        <v/>
      </c>
      <c r="B181" s="50" t="str">
        <f t="shared" si="6"/>
        <v/>
      </c>
      <c r="C181" s="50" t="str">
        <f>IF($D$48,[1]!obMake("RVBermudan"&amp;ROW(),obLibs&amp;"net.finmath.montecarlo.RandomVariable",[1]!obcall("",$C$39,"getInitialMargin",[1]!obMake("","double",$B181),LIBORMarketModel!$J$15,[1]!obMake("","String","EUR"),[1]!obcall("SensitivityMode",$B$7&amp;"$SensitivityMode","valueOf",[1]!obMake("","String",$D$53)),$B$43:$D$43)),"")</f>
        <v/>
      </c>
      <c r="D181" s="94" t="str">
        <f>IF($D$48,[1]!obget([1]!obcall("",$C181,"getAverage")),"")</f>
        <v/>
      </c>
      <c r="E181" s="72" t="str">
        <f>IF(AND($D$47,$F$44&gt;=$B181),[1]!obget([1]!obcall("",[1]!obcall("",$C$39,"getInitialMargin",[1]!obMake("","double",$B181),LIBORMarketModel!$J$15,[1]!obMake("","String","EUR"),[1]!obcall("SensitivityMode",$B$7&amp;"$SensitivityMode","valueOf",[1]!obMake("","String",E$53)),$B$43:$D$43),"getAverage")),"")</f>
        <v/>
      </c>
      <c r="F181" s="72" t="str">
        <f>IF(AND($D$46,$F$44&gt;=$B181),[1]!obget([1]!obcall("",[1]!obcall("",$C$39,"getInitialMargin",[1]!obMake("","double",$B181),LIBORMarketModel!$J$15,[1]!obMake("","String","EUR"),[1]!obcall("SensitivityMode",$B$7&amp;"$SensitivityMode","valueOf",[1]!obMake("","String",F$53)),$B$43:$D$43),"getAverage")),"")</f>
        <v/>
      </c>
      <c r="G181" s="74" t="str">
        <f>IF($D$48,[1]!obget([1]!obcall("",$C181,"getQuantile",[1]!obMake("","double",G$53))),"")</f>
        <v/>
      </c>
      <c r="H181" s="74" t="str">
        <f>IF($D$48,[1]!obget([1]!obcall("",$C181,"getQuantile",[1]!obMake("","double",H$53))),"")</f>
        <v/>
      </c>
      <c r="I181" s="74" t="str">
        <f>IF($D$48,[1]!obget([1]!obcall("",$C181,"get",[1]!obMake("","int",COLUMN()))),"")</f>
        <v/>
      </c>
      <c r="J181" s="61" t="str">
        <f>IF($D$48,[1]!obget([1]!obcall("",$C181,"get",[1]!obMake("","int",COLUMN()))),"")</f>
        <v/>
      </c>
      <c r="K181" s="61" t="str">
        <f>IF($D$48,[1]!obget([1]!obcall("",$C181,"get",[1]!obMake("","int",COLUMN()))),"")</f>
        <v/>
      </c>
      <c r="L181" s="61" t="str">
        <f>IF($D$48,[1]!obget([1]!obcall("",$C181,"get",[1]!obMake("","int",COLUMN()))),"")</f>
        <v/>
      </c>
      <c r="M181" s="61" t="str">
        <f>IF($D$48,[1]!obget([1]!obcall("",$C181,"get",[1]!obMake("","int",COLUMN()))),"")</f>
        <v/>
      </c>
      <c r="N181" s="61" t="str">
        <f>IF($D$48,[1]!obget([1]!obcall("",$C181,"get",[1]!obMake("","int",COLUMN()))),"")</f>
        <v/>
      </c>
      <c r="O181" s="61" t="str">
        <f>IF($D$48,[1]!obget([1]!obcall("",$C181,"get",[1]!obMake("","int",COLUMN()))),"")</f>
        <v/>
      </c>
      <c r="P181" s="61" t="str">
        <f>IF($D$48,[1]!obget([1]!obcall("",$C181,"get",[1]!obMake("","int",COLUMN()))),"")</f>
        <v/>
      </c>
      <c r="Q181" s="61" t="str">
        <f>IF($D$48,[1]!obget([1]!obcall("",$C181,"get",[1]!obMake("","int",COLUMN()))),"")</f>
        <v/>
      </c>
      <c r="R181" s="61" t="str">
        <f>IF($D$48,[1]!obget([1]!obcall("",$C181,"get",[1]!obMake("","int",COLUMN()))),"")</f>
        <v/>
      </c>
      <c r="S181" s="50"/>
      <c r="T181" s="50"/>
      <c r="U181" s="50"/>
      <c r="V181" s="50"/>
      <c r="W181" s="50"/>
      <c r="X181" s="50"/>
      <c r="AH181" s="36"/>
      <c r="AI181" s="36"/>
      <c r="IW181" s="50"/>
      <c r="IX181" s="50"/>
    </row>
    <row r="182" spans="1:258" ht="11.85" customHeight="1" x14ac:dyDescent="0.3">
      <c r="A182" s="50" t="str">
        <f t="shared" si="5"/>
        <v/>
      </c>
      <c r="B182" s="50" t="str">
        <f t="shared" si="6"/>
        <v/>
      </c>
      <c r="C182" s="50" t="str">
        <f>IF($D$48,[1]!obMake("RVBermudan"&amp;ROW(),obLibs&amp;"net.finmath.montecarlo.RandomVariable",[1]!obcall("",$C$39,"getInitialMargin",[1]!obMake("","double",$B182),LIBORMarketModel!$J$15,[1]!obMake("","String","EUR"),[1]!obcall("SensitivityMode",$B$7&amp;"$SensitivityMode","valueOf",[1]!obMake("","String",$D$53)),$B$43:$D$43)),"")</f>
        <v/>
      </c>
      <c r="D182" s="94" t="str">
        <f>IF($D$48,[1]!obget([1]!obcall("",$C182,"getAverage")),"")</f>
        <v/>
      </c>
      <c r="E182" s="72" t="str">
        <f>IF(AND($D$47,$F$44&gt;=$B182),[1]!obget([1]!obcall("",[1]!obcall("",$C$39,"getInitialMargin",[1]!obMake("","double",$B182),LIBORMarketModel!$J$15,[1]!obMake("","String","EUR"),[1]!obcall("SensitivityMode",$B$7&amp;"$SensitivityMode","valueOf",[1]!obMake("","String",E$53)),$B$43:$D$43),"getAverage")),"")</f>
        <v/>
      </c>
      <c r="F182" s="72" t="str">
        <f>IF(AND($D$46,$F$44&gt;=$B182),[1]!obget([1]!obcall("",[1]!obcall("",$C$39,"getInitialMargin",[1]!obMake("","double",$B182),LIBORMarketModel!$J$15,[1]!obMake("","String","EUR"),[1]!obcall("SensitivityMode",$B$7&amp;"$SensitivityMode","valueOf",[1]!obMake("","String",F$53)),$B$43:$D$43),"getAverage")),"")</f>
        <v/>
      </c>
      <c r="G182" s="74" t="str">
        <f>IF($D$48,[1]!obget([1]!obcall("",$C182,"getQuantile",[1]!obMake("","double",G$53))),"")</f>
        <v/>
      </c>
      <c r="H182" s="74" t="str">
        <f>IF($D$48,[1]!obget([1]!obcall("",$C182,"getQuantile",[1]!obMake("","double",H$53))),"")</f>
        <v/>
      </c>
      <c r="I182" s="74" t="str">
        <f>IF($D$48,[1]!obget([1]!obcall("",$C182,"get",[1]!obMake("","int",COLUMN()))),"")</f>
        <v/>
      </c>
      <c r="J182" s="61" t="str">
        <f>IF($D$48,[1]!obget([1]!obcall("",$C182,"get",[1]!obMake("","int",COLUMN()))),"")</f>
        <v/>
      </c>
      <c r="K182" s="61" t="str">
        <f>IF($D$48,[1]!obget([1]!obcall("",$C182,"get",[1]!obMake("","int",COLUMN()))),"")</f>
        <v/>
      </c>
      <c r="L182" s="61" t="str">
        <f>IF($D$48,[1]!obget([1]!obcall("",$C182,"get",[1]!obMake("","int",COLUMN()))),"")</f>
        <v/>
      </c>
      <c r="M182" s="61" t="str">
        <f>IF($D$48,[1]!obget([1]!obcall("",$C182,"get",[1]!obMake("","int",COLUMN()))),"")</f>
        <v/>
      </c>
      <c r="N182" s="61" t="str">
        <f>IF($D$48,[1]!obget([1]!obcall("",$C182,"get",[1]!obMake("","int",COLUMN()))),"")</f>
        <v/>
      </c>
      <c r="O182" s="61" t="str">
        <f>IF($D$48,[1]!obget([1]!obcall("",$C182,"get",[1]!obMake("","int",COLUMN()))),"")</f>
        <v/>
      </c>
      <c r="P182" s="61" t="str">
        <f>IF($D$48,[1]!obget([1]!obcall("",$C182,"get",[1]!obMake("","int",COLUMN()))),"")</f>
        <v/>
      </c>
      <c r="Q182" s="61" t="str">
        <f>IF($D$48,[1]!obget([1]!obcall("",$C182,"get",[1]!obMake("","int",COLUMN()))),"")</f>
        <v/>
      </c>
      <c r="R182" s="61" t="str">
        <f>IF($D$48,[1]!obget([1]!obcall("",$C182,"get",[1]!obMake("","int",COLUMN()))),"")</f>
        <v/>
      </c>
      <c r="S182" s="50"/>
      <c r="T182" s="50"/>
      <c r="U182" s="50"/>
      <c r="V182" s="50"/>
      <c r="W182" s="50"/>
      <c r="X182" s="50"/>
      <c r="AH182" s="36"/>
      <c r="AI182" s="36"/>
      <c r="IW182" s="50"/>
      <c r="IX182" s="50"/>
    </row>
    <row r="183" spans="1:258" ht="11.85" customHeight="1" x14ac:dyDescent="0.3">
      <c r="A183" s="50" t="str">
        <f t="shared" ref="A183:A246" si="7">IF(OR($D$48,$D$47,$D$46),IF(MOD((ROW(A183)-ROW($A$54))*$E$44,$F$44/9)&lt;0.0001,(ROW(A183)-ROW($A$54))*$E$44,""),"")</f>
        <v/>
      </c>
      <c r="B183" s="50" t="str">
        <f t="shared" si="6"/>
        <v/>
      </c>
      <c r="C183" s="50" t="str">
        <f>IF($D$48,[1]!obMake("RVBermudan"&amp;ROW(),obLibs&amp;"net.finmath.montecarlo.RandomVariable",[1]!obcall("",$C$39,"getInitialMargin",[1]!obMake("","double",$B183),LIBORMarketModel!$J$15,[1]!obMake("","String","EUR"),[1]!obcall("SensitivityMode",$B$7&amp;"$SensitivityMode","valueOf",[1]!obMake("","String",$D$53)),$B$43:$D$43)),"")</f>
        <v/>
      </c>
      <c r="D183" s="94" t="str">
        <f>IF($D$48,[1]!obget([1]!obcall("",$C183,"getAverage")),"")</f>
        <v/>
      </c>
      <c r="E183" s="72" t="str">
        <f>IF(AND($D$47,$F$44&gt;=$B183),[1]!obget([1]!obcall("",[1]!obcall("",$C$39,"getInitialMargin",[1]!obMake("","double",$B183),LIBORMarketModel!$J$15,[1]!obMake("","String","EUR"),[1]!obcall("SensitivityMode",$B$7&amp;"$SensitivityMode","valueOf",[1]!obMake("","String",E$53)),$B$43:$D$43),"getAverage")),"")</f>
        <v/>
      </c>
      <c r="F183" s="72" t="str">
        <f>IF(AND($D$46,$F$44&gt;=$B183),[1]!obget([1]!obcall("",[1]!obcall("",$C$39,"getInitialMargin",[1]!obMake("","double",$B183),LIBORMarketModel!$J$15,[1]!obMake("","String","EUR"),[1]!obcall("SensitivityMode",$B$7&amp;"$SensitivityMode","valueOf",[1]!obMake("","String",F$53)),$B$43:$D$43),"getAverage")),"")</f>
        <v/>
      </c>
      <c r="G183" s="74" t="str">
        <f>IF($D$48,[1]!obget([1]!obcall("",$C183,"getQuantile",[1]!obMake("","double",G$53))),"")</f>
        <v/>
      </c>
      <c r="H183" s="74" t="str">
        <f>IF($D$48,[1]!obget([1]!obcall("",$C183,"getQuantile",[1]!obMake("","double",H$53))),"")</f>
        <v/>
      </c>
      <c r="I183" s="74" t="str">
        <f>IF($D$48,[1]!obget([1]!obcall("",$C183,"get",[1]!obMake("","int",COLUMN()))),"")</f>
        <v/>
      </c>
      <c r="J183" s="61" t="str">
        <f>IF($D$48,[1]!obget([1]!obcall("",$C183,"get",[1]!obMake("","int",COLUMN()))),"")</f>
        <v/>
      </c>
      <c r="K183" s="61" t="str">
        <f>IF($D$48,[1]!obget([1]!obcall("",$C183,"get",[1]!obMake("","int",COLUMN()))),"")</f>
        <v/>
      </c>
      <c r="L183" s="61" t="str">
        <f>IF($D$48,[1]!obget([1]!obcall("",$C183,"get",[1]!obMake("","int",COLUMN()))),"")</f>
        <v/>
      </c>
      <c r="M183" s="61" t="str">
        <f>IF($D$48,[1]!obget([1]!obcall("",$C183,"get",[1]!obMake("","int",COLUMN()))),"")</f>
        <v/>
      </c>
      <c r="N183" s="61" t="str">
        <f>IF($D$48,[1]!obget([1]!obcall("",$C183,"get",[1]!obMake("","int",COLUMN()))),"")</f>
        <v/>
      </c>
      <c r="O183" s="61" t="str">
        <f>IF($D$48,[1]!obget([1]!obcall("",$C183,"get",[1]!obMake("","int",COLUMN()))),"")</f>
        <v/>
      </c>
      <c r="P183" s="61" t="str">
        <f>IF($D$48,[1]!obget([1]!obcall("",$C183,"get",[1]!obMake("","int",COLUMN()))),"")</f>
        <v/>
      </c>
      <c r="Q183" s="61" t="str">
        <f>IF($D$48,[1]!obget([1]!obcall("",$C183,"get",[1]!obMake("","int",COLUMN()))),"")</f>
        <v/>
      </c>
      <c r="R183" s="61" t="str">
        <f>IF($D$48,[1]!obget([1]!obcall("",$C183,"get",[1]!obMake("","int",COLUMN()))),"")</f>
        <v/>
      </c>
      <c r="S183" s="50"/>
      <c r="T183" s="50"/>
      <c r="U183" s="50"/>
      <c r="V183" s="50"/>
      <c r="W183" s="50"/>
      <c r="X183" s="50"/>
      <c r="AH183" s="36"/>
      <c r="AI183" s="36"/>
      <c r="IW183" s="50"/>
      <c r="IX183" s="50"/>
    </row>
    <row r="184" spans="1:258" ht="11.85" customHeight="1" x14ac:dyDescent="0.3">
      <c r="A184" s="50" t="str">
        <f t="shared" si="7"/>
        <v/>
      </c>
      <c r="B184" s="50" t="str">
        <f t="shared" ref="B184:B247" si="8">IF(IF(OR($D$48,$D$47,$D$46),(ROW(A186)-ROW($A$56))*$E$44,"")&lt;=$F$44,IF(OR($D$48,$D$47,$D$46),(ROW(A186)-ROW($A$56))*$E$44,""),"")</f>
        <v/>
      </c>
      <c r="C184" s="50" t="str">
        <f>IF($D$48,[1]!obMake("RVBermudan"&amp;ROW(),obLibs&amp;"net.finmath.montecarlo.RandomVariable",[1]!obcall("",$C$39,"getInitialMargin",[1]!obMake("","double",$B184),LIBORMarketModel!$J$15,[1]!obMake("","String","EUR"),[1]!obcall("SensitivityMode",$B$7&amp;"$SensitivityMode","valueOf",[1]!obMake("","String",$D$53)),$B$43:$D$43)),"")</f>
        <v/>
      </c>
      <c r="D184" s="94" t="str">
        <f>IF($D$48,[1]!obget([1]!obcall("",$C184,"getAverage")),"")</f>
        <v/>
      </c>
      <c r="E184" s="72" t="str">
        <f>IF(AND($D$47,$F$44&gt;=$B184),[1]!obget([1]!obcall("",[1]!obcall("",$C$39,"getInitialMargin",[1]!obMake("","double",$B184),LIBORMarketModel!$J$15,[1]!obMake("","String","EUR"),[1]!obcall("SensitivityMode",$B$7&amp;"$SensitivityMode","valueOf",[1]!obMake("","String",E$53)),$B$43:$D$43),"getAverage")),"")</f>
        <v/>
      </c>
      <c r="F184" s="72" t="str">
        <f>IF(AND($D$46,$F$44&gt;=$B184),[1]!obget([1]!obcall("",[1]!obcall("",$C$39,"getInitialMargin",[1]!obMake("","double",$B184),LIBORMarketModel!$J$15,[1]!obMake("","String","EUR"),[1]!obcall("SensitivityMode",$B$7&amp;"$SensitivityMode","valueOf",[1]!obMake("","String",F$53)),$B$43:$D$43),"getAverage")),"")</f>
        <v/>
      </c>
      <c r="G184" s="74" t="str">
        <f>IF($D$48,[1]!obget([1]!obcall("",$C184,"getQuantile",[1]!obMake("","double",G$53))),"")</f>
        <v/>
      </c>
      <c r="H184" s="74" t="str">
        <f>IF($D$48,[1]!obget([1]!obcall("",$C184,"getQuantile",[1]!obMake("","double",H$53))),"")</f>
        <v/>
      </c>
      <c r="I184" s="74" t="str">
        <f>IF($D$48,[1]!obget([1]!obcall("",$C184,"get",[1]!obMake("","int",COLUMN()))),"")</f>
        <v/>
      </c>
      <c r="J184" s="61" t="str">
        <f>IF($D$48,[1]!obget([1]!obcall("",$C184,"get",[1]!obMake("","int",COLUMN()))),"")</f>
        <v/>
      </c>
      <c r="K184" s="61" t="str">
        <f>IF($D$48,[1]!obget([1]!obcall("",$C184,"get",[1]!obMake("","int",COLUMN()))),"")</f>
        <v/>
      </c>
      <c r="L184" s="61" t="str">
        <f>IF($D$48,[1]!obget([1]!obcall("",$C184,"get",[1]!obMake("","int",COLUMN()))),"")</f>
        <v/>
      </c>
      <c r="M184" s="61" t="str">
        <f>IF($D$48,[1]!obget([1]!obcall("",$C184,"get",[1]!obMake("","int",COLUMN()))),"")</f>
        <v/>
      </c>
      <c r="N184" s="61" t="str">
        <f>IF($D$48,[1]!obget([1]!obcall("",$C184,"get",[1]!obMake("","int",COLUMN()))),"")</f>
        <v/>
      </c>
      <c r="O184" s="61" t="str">
        <f>IF($D$48,[1]!obget([1]!obcall("",$C184,"get",[1]!obMake("","int",COLUMN()))),"")</f>
        <v/>
      </c>
      <c r="P184" s="61" t="str">
        <f>IF($D$48,[1]!obget([1]!obcall("",$C184,"get",[1]!obMake("","int",COLUMN()))),"")</f>
        <v/>
      </c>
      <c r="Q184" s="61" t="str">
        <f>IF($D$48,[1]!obget([1]!obcall("",$C184,"get",[1]!obMake("","int",COLUMN()))),"")</f>
        <v/>
      </c>
      <c r="R184" s="61" t="str">
        <f>IF($D$48,[1]!obget([1]!obcall("",$C184,"get",[1]!obMake("","int",COLUMN()))),"")</f>
        <v/>
      </c>
      <c r="S184" s="50"/>
      <c r="T184" s="50"/>
      <c r="U184" s="50"/>
      <c r="V184" s="50"/>
      <c r="W184" s="50"/>
      <c r="X184" s="50"/>
      <c r="AH184" s="36"/>
      <c r="AI184" s="36"/>
      <c r="IW184" s="50"/>
      <c r="IX184" s="50"/>
    </row>
    <row r="185" spans="1:258" ht="11.85" customHeight="1" x14ac:dyDescent="0.3">
      <c r="A185" s="50" t="str">
        <f t="shared" si="7"/>
        <v/>
      </c>
      <c r="B185" s="50" t="str">
        <f t="shared" si="8"/>
        <v/>
      </c>
      <c r="C185" s="50" t="str">
        <f>IF($D$48,[1]!obMake("RVBermudan"&amp;ROW(),obLibs&amp;"net.finmath.montecarlo.RandomVariable",[1]!obcall("",$C$39,"getInitialMargin",[1]!obMake("","double",$B185),LIBORMarketModel!$J$15,[1]!obMake("","String","EUR"),[1]!obcall("SensitivityMode",$B$7&amp;"$SensitivityMode","valueOf",[1]!obMake("","String",$D$53)),$B$43:$D$43)),"")</f>
        <v/>
      </c>
      <c r="D185" s="94" t="str">
        <f>IF($D$48,[1]!obget([1]!obcall("",$C185,"getAverage")),"")</f>
        <v/>
      </c>
      <c r="E185" s="72" t="str">
        <f>IF(AND($D$47,$F$44&gt;=$B185),[1]!obget([1]!obcall("",[1]!obcall("",$C$39,"getInitialMargin",[1]!obMake("","double",$B185),LIBORMarketModel!$J$15,[1]!obMake("","String","EUR"),[1]!obcall("SensitivityMode",$B$7&amp;"$SensitivityMode","valueOf",[1]!obMake("","String",E$53)),$B$43:$D$43),"getAverage")),"")</f>
        <v/>
      </c>
      <c r="F185" s="72" t="str">
        <f>IF(AND($D$46,$F$44&gt;=$B185),[1]!obget([1]!obcall("",[1]!obcall("",$C$39,"getInitialMargin",[1]!obMake("","double",$B185),LIBORMarketModel!$J$15,[1]!obMake("","String","EUR"),[1]!obcall("SensitivityMode",$B$7&amp;"$SensitivityMode","valueOf",[1]!obMake("","String",F$53)),$B$43:$D$43),"getAverage")),"")</f>
        <v/>
      </c>
      <c r="G185" s="74" t="str">
        <f>IF($D$48,[1]!obget([1]!obcall("",$C185,"getQuantile",[1]!obMake("","double",G$53))),"")</f>
        <v/>
      </c>
      <c r="H185" s="74" t="str">
        <f>IF($D$48,[1]!obget([1]!obcall("",$C185,"getQuantile",[1]!obMake("","double",H$53))),"")</f>
        <v/>
      </c>
      <c r="I185" s="74" t="str">
        <f>IF($D$48,[1]!obget([1]!obcall("",$C185,"get",[1]!obMake("","int",COLUMN()))),"")</f>
        <v/>
      </c>
      <c r="J185" s="61" t="str">
        <f>IF($D$48,[1]!obget([1]!obcall("",$C185,"get",[1]!obMake("","int",COLUMN()))),"")</f>
        <v/>
      </c>
      <c r="K185" s="61" t="str">
        <f>IF($D$48,[1]!obget([1]!obcall("",$C185,"get",[1]!obMake("","int",COLUMN()))),"")</f>
        <v/>
      </c>
      <c r="L185" s="61" t="str">
        <f>IF($D$48,[1]!obget([1]!obcall("",$C185,"get",[1]!obMake("","int",COLUMN()))),"")</f>
        <v/>
      </c>
      <c r="M185" s="61" t="str">
        <f>IF($D$48,[1]!obget([1]!obcall("",$C185,"get",[1]!obMake("","int",COLUMN()))),"")</f>
        <v/>
      </c>
      <c r="N185" s="61" t="str">
        <f>IF($D$48,[1]!obget([1]!obcall("",$C185,"get",[1]!obMake("","int",COLUMN()))),"")</f>
        <v/>
      </c>
      <c r="O185" s="61" t="str">
        <f>IF($D$48,[1]!obget([1]!obcall("",$C185,"get",[1]!obMake("","int",COLUMN()))),"")</f>
        <v/>
      </c>
      <c r="P185" s="61" t="str">
        <f>IF($D$48,[1]!obget([1]!obcall("",$C185,"get",[1]!obMake("","int",COLUMN()))),"")</f>
        <v/>
      </c>
      <c r="Q185" s="61" t="str">
        <f>IF($D$48,[1]!obget([1]!obcall("",$C185,"get",[1]!obMake("","int",COLUMN()))),"")</f>
        <v/>
      </c>
      <c r="R185" s="61" t="str">
        <f>IF($D$48,[1]!obget([1]!obcall("",$C185,"get",[1]!obMake("","int",COLUMN()))),"")</f>
        <v/>
      </c>
      <c r="S185" s="50"/>
      <c r="T185" s="50"/>
      <c r="U185" s="50"/>
      <c r="V185" s="50"/>
      <c r="W185" s="50"/>
      <c r="X185" s="50"/>
      <c r="AH185" s="36"/>
      <c r="AI185" s="36"/>
      <c r="IW185" s="50"/>
      <c r="IX185" s="50"/>
    </row>
    <row r="186" spans="1:258" ht="11.85" customHeight="1" x14ac:dyDescent="0.3">
      <c r="A186" s="50" t="str">
        <f t="shared" si="7"/>
        <v/>
      </c>
      <c r="B186" s="50" t="str">
        <f t="shared" si="8"/>
        <v/>
      </c>
      <c r="C186" s="50" t="str">
        <f>IF($D$48,[1]!obMake("RVBermudan"&amp;ROW(),obLibs&amp;"net.finmath.montecarlo.RandomVariable",[1]!obcall("",$C$39,"getInitialMargin",[1]!obMake("","double",$B186),LIBORMarketModel!$J$15,[1]!obMake("","String","EUR"),[1]!obcall("SensitivityMode",$B$7&amp;"$SensitivityMode","valueOf",[1]!obMake("","String",$D$53)),$B$43:$D$43)),"")</f>
        <v/>
      </c>
      <c r="D186" s="94" t="str">
        <f>IF($D$48,[1]!obget([1]!obcall("",$C186,"getAverage")),"")</f>
        <v/>
      </c>
      <c r="E186" s="72" t="str">
        <f>IF(AND($D$47,$F$44&gt;=$B186),[1]!obget([1]!obcall("",[1]!obcall("",$C$39,"getInitialMargin",[1]!obMake("","double",$B186),LIBORMarketModel!$J$15,[1]!obMake("","String","EUR"),[1]!obcall("SensitivityMode",$B$7&amp;"$SensitivityMode","valueOf",[1]!obMake("","String",E$53)),$B$43:$D$43),"getAverage")),"")</f>
        <v/>
      </c>
      <c r="F186" s="72" t="str">
        <f>IF(AND($D$46,$F$44&gt;=$B186),[1]!obget([1]!obcall("",[1]!obcall("",$C$39,"getInitialMargin",[1]!obMake("","double",$B186),LIBORMarketModel!$J$15,[1]!obMake("","String","EUR"),[1]!obcall("SensitivityMode",$B$7&amp;"$SensitivityMode","valueOf",[1]!obMake("","String",F$53)),$B$43:$D$43),"getAverage")),"")</f>
        <v/>
      </c>
      <c r="G186" s="74" t="str">
        <f>IF($D$48,[1]!obget([1]!obcall("",$C186,"getQuantile",[1]!obMake("","double",G$53))),"")</f>
        <v/>
      </c>
      <c r="H186" s="74" t="str">
        <f>IF($D$48,[1]!obget([1]!obcall("",$C186,"getQuantile",[1]!obMake("","double",H$53))),"")</f>
        <v/>
      </c>
      <c r="I186" s="74" t="str">
        <f>IF($D$48,[1]!obget([1]!obcall("",$C186,"get",[1]!obMake("","int",COLUMN()))),"")</f>
        <v/>
      </c>
      <c r="J186" s="61" t="str">
        <f>IF($D$48,[1]!obget([1]!obcall("",$C186,"get",[1]!obMake("","int",COLUMN()))),"")</f>
        <v/>
      </c>
      <c r="K186" s="61" t="str">
        <f>IF($D$48,[1]!obget([1]!obcall("",$C186,"get",[1]!obMake("","int",COLUMN()))),"")</f>
        <v/>
      </c>
      <c r="L186" s="61" t="str">
        <f>IF($D$48,[1]!obget([1]!obcall("",$C186,"get",[1]!obMake("","int",COLUMN()))),"")</f>
        <v/>
      </c>
      <c r="M186" s="61" t="str">
        <f>IF($D$48,[1]!obget([1]!obcall("",$C186,"get",[1]!obMake("","int",COLUMN()))),"")</f>
        <v/>
      </c>
      <c r="N186" s="61" t="str">
        <f>IF($D$48,[1]!obget([1]!obcall("",$C186,"get",[1]!obMake("","int",COLUMN()))),"")</f>
        <v/>
      </c>
      <c r="O186" s="61" t="str">
        <f>IF($D$48,[1]!obget([1]!obcall("",$C186,"get",[1]!obMake("","int",COLUMN()))),"")</f>
        <v/>
      </c>
      <c r="P186" s="61" t="str">
        <f>IF($D$48,[1]!obget([1]!obcall("",$C186,"get",[1]!obMake("","int",COLUMN()))),"")</f>
        <v/>
      </c>
      <c r="Q186" s="61" t="str">
        <f>IF($D$48,[1]!obget([1]!obcall("",$C186,"get",[1]!obMake("","int",COLUMN()))),"")</f>
        <v/>
      </c>
      <c r="R186" s="61" t="str">
        <f>IF($D$48,[1]!obget([1]!obcall("",$C186,"get",[1]!obMake("","int",COLUMN()))),"")</f>
        <v/>
      </c>
      <c r="S186" s="50"/>
      <c r="T186" s="50"/>
      <c r="U186" s="50"/>
      <c r="V186" s="50"/>
      <c r="W186" s="50"/>
      <c r="X186" s="50"/>
      <c r="AH186" s="36"/>
      <c r="AI186" s="36"/>
      <c r="IW186" s="50"/>
      <c r="IX186" s="50"/>
    </row>
    <row r="187" spans="1:258" ht="11.85" customHeight="1" x14ac:dyDescent="0.3">
      <c r="A187" s="50" t="str">
        <f t="shared" si="7"/>
        <v/>
      </c>
      <c r="B187" s="50" t="str">
        <f t="shared" si="8"/>
        <v/>
      </c>
      <c r="C187" s="50" t="str">
        <f>IF($D$48,[1]!obMake("RVBermudan"&amp;ROW(),obLibs&amp;"net.finmath.montecarlo.RandomVariable",[1]!obcall("",$C$39,"getInitialMargin",[1]!obMake("","double",$B187),LIBORMarketModel!$J$15,[1]!obMake("","String","EUR"),[1]!obcall("SensitivityMode",$B$7&amp;"$SensitivityMode","valueOf",[1]!obMake("","String",$D$53)),$B$43:$D$43)),"")</f>
        <v/>
      </c>
      <c r="D187" s="94" t="str">
        <f>IF($D$48,[1]!obget([1]!obcall("",$C187,"getAverage")),"")</f>
        <v/>
      </c>
      <c r="E187" s="72" t="str">
        <f>IF(AND($D$47,$F$44&gt;=$B187),[1]!obget([1]!obcall("",[1]!obcall("",$C$39,"getInitialMargin",[1]!obMake("","double",$B187),LIBORMarketModel!$J$15,[1]!obMake("","String","EUR"),[1]!obcall("SensitivityMode",$B$7&amp;"$SensitivityMode","valueOf",[1]!obMake("","String",E$53)),$B$43:$D$43),"getAverage")),"")</f>
        <v/>
      </c>
      <c r="F187" s="72" t="str">
        <f>IF(AND($D$46,$F$44&gt;=$B187),[1]!obget([1]!obcall("",[1]!obcall("",$C$39,"getInitialMargin",[1]!obMake("","double",$B187),LIBORMarketModel!$J$15,[1]!obMake("","String","EUR"),[1]!obcall("SensitivityMode",$B$7&amp;"$SensitivityMode","valueOf",[1]!obMake("","String",F$53)),$B$43:$D$43),"getAverage")),"")</f>
        <v/>
      </c>
      <c r="G187" s="74" t="str">
        <f>IF($D$48,[1]!obget([1]!obcall("",$C187,"getQuantile",[1]!obMake("","double",G$53))),"")</f>
        <v/>
      </c>
      <c r="H187" s="74" t="str">
        <f>IF($D$48,[1]!obget([1]!obcall("",$C187,"getQuantile",[1]!obMake("","double",H$53))),"")</f>
        <v/>
      </c>
      <c r="I187" s="74" t="str">
        <f>IF($D$48,[1]!obget([1]!obcall("",$C187,"get",[1]!obMake("","int",COLUMN()))),"")</f>
        <v/>
      </c>
      <c r="J187" s="61" t="str">
        <f>IF($D$48,[1]!obget([1]!obcall("",$C187,"get",[1]!obMake("","int",COLUMN()))),"")</f>
        <v/>
      </c>
      <c r="K187" s="61" t="str">
        <f>IF($D$48,[1]!obget([1]!obcall("",$C187,"get",[1]!obMake("","int",COLUMN()))),"")</f>
        <v/>
      </c>
      <c r="L187" s="61" t="str">
        <f>IF($D$48,[1]!obget([1]!obcall("",$C187,"get",[1]!obMake("","int",COLUMN()))),"")</f>
        <v/>
      </c>
      <c r="M187" s="61" t="str">
        <f>IF($D$48,[1]!obget([1]!obcall("",$C187,"get",[1]!obMake("","int",COLUMN()))),"")</f>
        <v/>
      </c>
      <c r="N187" s="61" t="str">
        <f>IF($D$48,[1]!obget([1]!obcall("",$C187,"get",[1]!obMake("","int",COLUMN()))),"")</f>
        <v/>
      </c>
      <c r="O187" s="61" t="str">
        <f>IF($D$48,[1]!obget([1]!obcall("",$C187,"get",[1]!obMake("","int",COLUMN()))),"")</f>
        <v/>
      </c>
      <c r="P187" s="61" t="str">
        <f>IF($D$48,[1]!obget([1]!obcall("",$C187,"get",[1]!obMake("","int",COLUMN()))),"")</f>
        <v/>
      </c>
      <c r="Q187" s="61" t="str">
        <f>IF($D$48,[1]!obget([1]!obcall("",$C187,"get",[1]!obMake("","int",COLUMN()))),"")</f>
        <v/>
      </c>
      <c r="R187" s="61" t="str">
        <f>IF($D$48,[1]!obget([1]!obcall("",$C187,"get",[1]!obMake("","int",COLUMN()))),"")</f>
        <v/>
      </c>
      <c r="S187" s="50"/>
      <c r="T187" s="50"/>
      <c r="U187" s="50"/>
      <c r="V187" s="50"/>
      <c r="W187" s="50"/>
      <c r="X187" s="50"/>
      <c r="AH187" s="36"/>
      <c r="AI187" s="36"/>
      <c r="IW187" s="50"/>
      <c r="IX187" s="50"/>
    </row>
    <row r="188" spans="1:258" ht="11.85" customHeight="1" x14ac:dyDescent="0.3">
      <c r="A188" s="50" t="str">
        <f t="shared" si="7"/>
        <v/>
      </c>
      <c r="B188" s="50" t="str">
        <f t="shared" si="8"/>
        <v/>
      </c>
      <c r="C188" s="50" t="str">
        <f>IF($D$48,[1]!obMake("RVBermudan"&amp;ROW(),obLibs&amp;"net.finmath.montecarlo.RandomVariable",[1]!obcall("",$C$39,"getInitialMargin",[1]!obMake("","double",$B188),LIBORMarketModel!$J$15,[1]!obMake("","String","EUR"),[1]!obcall("SensitivityMode",$B$7&amp;"$SensitivityMode","valueOf",[1]!obMake("","String",$D$53)),$B$43:$D$43)),"")</f>
        <v/>
      </c>
      <c r="D188" s="94" t="str">
        <f>IF($D$48,[1]!obget([1]!obcall("",$C188,"getAverage")),"")</f>
        <v/>
      </c>
      <c r="E188" s="72" t="str">
        <f>IF(AND($D$47,$F$44&gt;=$B188),[1]!obget([1]!obcall("",[1]!obcall("",$C$39,"getInitialMargin",[1]!obMake("","double",$B188),LIBORMarketModel!$J$15,[1]!obMake("","String","EUR"),[1]!obcall("SensitivityMode",$B$7&amp;"$SensitivityMode","valueOf",[1]!obMake("","String",E$53)),$B$43:$D$43),"getAverage")),"")</f>
        <v/>
      </c>
      <c r="F188" s="72" t="str">
        <f>IF(AND($D$46,$F$44&gt;=$B188),[1]!obget([1]!obcall("",[1]!obcall("",$C$39,"getInitialMargin",[1]!obMake("","double",$B188),LIBORMarketModel!$J$15,[1]!obMake("","String","EUR"),[1]!obcall("SensitivityMode",$B$7&amp;"$SensitivityMode","valueOf",[1]!obMake("","String",F$53)),$B$43:$D$43),"getAverage")),"")</f>
        <v/>
      </c>
      <c r="G188" s="74" t="str">
        <f>IF($D$48,[1]!obget([1]!obcall("",$C188,"getQuantile",[1]!obMake("","double",G$53))),"")</f>
        <v/>
      </c>
      <c r="H188" s="74" t="str">
        <f>IF($D$48,[1]!obget([1]!obcall("",$C188,"getQuantile",[1]!obMake("","double",H$53))),"")</f>
        <v/>
      </c>
      <c r="I188" s="74" t="str">
        <f>IF($D$48,[1]!obget([1]!obcall("",$C188,"get",[1]!obMake("","int",COLUMN()))),"")</f>
        <v/>
      </c>
      <c r="J188" s="61" t="str">
        <f>IF($D$48,[1]!obget([1]!obcall("",$C188,"get",[1]!obMake("","int",COLUMN()))),"")</f>
        <v/>
      </c>
      <c r="K188" s="61" t="str">
        <f>IF($D$48,[1]!obget([1]!obcall("",$C188,"get",[1]!obMake("","int",COLUMN()))),"")</f>
        <v/>
      </c>
      <c r="L188" s="61" t="str">
        <f>IF($D$48,[1]!obget([1]!obcall("",$C188,"get",[1]!obMake("","int",COLUMN()))),"")</f>
        <v/>
      </c>
      <c r="M188" s="61" t="str">
        <f>IF($D$48,[1]!obget([1]!obcall("",$C188,"get",[1]!obMake("","int",COLUMN()))),"")</f>
        <v/>
      </c>
      <c r="N188" s="61" t="str">
        <f>IF($D$48,[1]!obget([1]!obcall("",$C188,"get",[1]!obMake("","int",COLUMN()))),"")</f>
        <v/>
      </c>
      <c r="O188" s="61" t="str">
        <f>IF($D$48,[1]!obget([1]!obcall("",$C188,"get",[1]!obMake("","int",COLUMN()))),"")</f>
        <v/>
      </c>
      <c r="P188" s="61" t="str">
        <f>IF($D$48,[1]!obget([1]!obcall("",$C188,"get",[1]!obMake("","int",COLUMN()))),"")</f>
        <v/>
      </c>
      <c r="Q188" s="61" t="str">
        <f>IF($D$48,[1]!obget([1]!obcall("",$C188,"get",[1]!obMake("","int",COLUMN()))),"")</f>
        <v/>
      </c>
      <c r="R188" s="61" t="str">
        <f>IF($D$48,[1]!obget([1]!obcall("",$C188,"get",[1]!obMake("","int",COLUMN()))),"")</f>
        <v/>
      </c>
      <c r="S188" s="50"/>
      <c r="T188" s="50"/>
      <c r="U188" s="50"/>
      <c r="V188" s="50"/>
      <c r="W188" s="50"/>
      <c r="X188" s="50"/>
      <c r="AH188" s="36"/>
      <c r="AI188" s="36"/>
      <c r="IW188" s="50"/>
      <c r="IX188" s="50"/>
    </row>
    <row r="189" spans="1:258" ht="11.85" customHeight="1" x14ac:dyDescent="0.3">
      <c r="A189" s="50" t="str">
        <f t="shared" si="7"/>
        <v/>
      </c>
      <c r="B189" s="50" t="str">
        <f t="shared" si="8"/>
        <v/>
      </c>
      <c r="C189" s="50" t="str">
        <f>IF($D$48,[1]!obMake("RVBermudan"&amp;ROW(),obLibs&amp;"net.finmath.montecarlo.RandomVariable",[1]!obcall("",$C$39,"getInitialMargin",[1]!obMake("","double",$B189),LIBORMarketModel!$J$15,[1]!obMake("","String","EUR"),[1]!obcall("SensitivityMode",$B$7&amp;"$SensitivityMode","valueOf",[1]!obMake("","String",$D$53)),$B$43:$D$43)),"")</f>
        <v/>
      </c>
      <c r="D189" s="94" t="str">
        <f>IF($D$48,[1]!obget([1]!obcall("",$C189,"getAverage")),"")</f>
        <v/>
      </c>
      <c r="E189" s="72" t="str">
        <f>IF(AND($D$47,$F$44&gt;=$B189),[1]!obget([1]!obcall("",[1]!obcall("",$C$39,"getInitialMargin",[1]!obMake("","double",$B189),LIBORMarketModel!$J$15,[1]!obMake("","String","EUR"),[1]!obcall("SensitivityMode",$B$7&amp;"$SensitivityMode","valueOf",[1]!obMake("","String",E$53)),$B$43:$D$43),"getAverage")),"")</f>
        <v/>
      </c>
      <c r="F189" s="72" t="str">
        <f>IF(AND($D$46,$F$44&gt;=$B189),[1]!obget([1]!obcall("",[1]!obcall("",$C$39,"getInitialMargin",[1]!obMake("","double",$B189),LIBORMarketModel!$J$15,[1]!obMake("","String","EUR"),[1]!obcall("SensitivityMode",$B$7&amp;"$SensitivityMode","valueOf",[1]!obMake("","String",F$53)),$B$43:$D$43),"getAverage")),"")</f>
        <v/>
      </c>
      <c r="G189" s="74" t="str">
        <f>IF($D$48,[1]!obget([1]!obcall("",$C189,"getQuantile",[1]!obMake("","double",G$53))),"")</f>
        <v/>
      </c>
      <c r="H189" s="74" t="str">
        <f>IF($D$48,[1]!obget([1]!obcall("",$C189,"getQuantile",[1]!obMake("","double",H$53))),"")</f>
        <v/>
      </c>
      <c r="I189" s="74" t="str">
        <f>IF($D$48,[1]!obget([1]!obcall("",$C189,"get",[1]!obMake("","int",COLUMN()))),"")</f>
        <v/>
      </c>
      <c r="J189" s="61" t="str">
        <f>IF($D$48,[1]!obget([1]!obcall("",$C189,"get",[1]!obMake("","int",COLUMN()))),"")</f>
        <v/>
      </c>
      <c r="K189" s="61" t="str">
        <f>IF($D$48,[1]!obget([1]!obcall("",$C189,"get",[1]!obMake("","int",COLUMN()))),"")</f>
        <v/>
      </c>
      <c r="L189" s="61" t="str">
        <f>IF($D$48,[1]!obget([1]!obcall("",$C189,"get",[1]!obMake("","int",COLUMN()))),"")</f>
        <v/>
      </c>
      <c r="M189" s="61" t="str">
        <f>IF($D$48,[1]!obget([1]!obcall("",$C189,"get",[1]!obMake("","int",COLUMN()))),"")</f>
        <v/>
      </c>
      <c r="N189" s="61" t="str">
        <f>IF($D$48,[1]!obget([1]!obcall("",$C189,"get",[1]!obMake("","int",COLUMN()))),"")</f>
        <v/>
      </c>
      <c r="O189" s="61" t="str">
        <f>IF($D$48,[1]!obget([1]!obcall("",$C189,"get",[1]!obMake("","int",COLUMN()))),"")</f>
        <v/>
      </c>
      <c r="P189" s="61" t="str">
        <f>IF($D$48,[1]!obget([1]!obcall("",$C189,"get",[1]!obMake("","int",COLUMN()))),"")</f>
        <v/>
      </c>
      <c r="Q189" s="61" t="str">
        <f>IF($D$48,[1]!obget([1]!obcall("",$C189,"get",[1]!obMake("","int",COLUMN()))),"")</f>
        <v/>
      </c>
      <c r="R189" s="61" t="str">
        <f>IF($D$48,[1]!obget([1]!obcall("",$C189,"get",[1]!obMake("","int",COLUMN()))),"")</f>
        <v/>
      </c>
      <c r="S189" s="50"/>
      <c r="T189" s="50"/>
      <c r="U189" s="50"/>
      <c r="V189" s="50"/>
      <c r="W189" s="50"/>
      <c r="X189" s="50"/>
      <c r="AH189" s="36"/>
      <c r="AI189" s="36"/>
      <c r="IW189" s="50"/>
      <c r="IX189" s="50"/>
    </row>
    <row r="190" spans="1:258" ht="11.85" customHeight="1" x14ac:dyDescent="0.3">
      <c r="A190" s="50" t="str">
        <f t="shared" si="7"/>
        <v/>
      </c>
      <c r="B190" s="50" t="str">
        <f t="shared" si="8"/>
        <v/>
      </c>
      <c r="C190" s="50" t="str">
        <f>IF($D$48,[1]!obMake("RVBermudan"&amp;ROW(),obLibs&amp;"net.finmath.montecarlo.RandomVariable",[1]!obcall("",$C$39,"getInitialMargin",[1]!obMake("","double",$B190),LIBORMarketModel!$J$15,[1]!obMake("","String","EUR"),[1]!obcall("SensitivityMode",$B$7&amp;"$SensitivityMode","valueOf",[1]!obMake("","String",$D$53)),$B$43:$D$43)),"")</f>
        <v/>
      </c>
      <c r="D190" s="94" t="str">
        <f>IF($D$48,[1]!obget([1]!obcall("",$C190,"getAverage")),"")</f>
        <v/>
      </c>
      <c r="E190" s="72" t="str">
        <f>IF(AND($D$47,$F$44&gt;=$B190),[1]!obget([1]!obcall("",[1]!obcall("",$C$39,"getInitialMargin",[1]!obMake("","double",$B190),LIBORMarketModel!$J$15,[1]!obMake("","String","EUR"),[1]!obcall("SensitivityMode",$B$7&amp;"$SensitivityMode","valueOf",[1]!obMake("","String",E$53)),$B$43:$D$43),"getAverage")),"")</f>
        <v/>
      </c>
      <c r="F190" s="72" t="str">
        <f>IF(AND($D$46,$F$44&gt;=$B190),[1]!obget([1]!obcall("",[1]!obcall("",$C$39,"getInitialMargin",[1]!obMake("","double",$B190),LIBORMarketModel!$J$15,[1]!obMake("","String","EUR"),[1]!obcall("SensitivityMode",$B$7&amp;"$SensitivityMode","valueOf",[1]!obMake("","String",F$53)),$B$43:$D$43),"getAverage")),"")</f>
        <v/>
      </c>
      <c r="G190" s="74" t="str">
        <f>IF($D$48,[1]!obget([1]!obcall("",$C190,"getQuantile",[1]!obMake("","double",G$53))),"")</f>
        <v/>
      </c>
      <c r="H190" s="74" t="str">
        <f>IF($D$48,[1]!obget([1]!obcall("",$C190,"getQuantile",[1]!obMake("","double",H$53))),"")</f>
        <v/>
      </c>
      <c r="I190" s="74" t="str">
        <f>IF($D$48,[1]!obget([1]!obcall("",$C190,"get",[1]!obMake("","int",COLUMN()))),"")</f>
        <v/>
      </c>
      <c r="J190" s="61" t="str">
        <f>IF($D$48,[1]!obget([1]!obcall("",$C190,"get",[1]!obMake("","int",COLUMN()))),"")</f>
        <v/>
      </c>
      <c r="K190" s="61" t="str">
        <f>IF($D$48,[1]!obget([1]!obcall("",$C190,"get",[1]!obMake("","int",COLUMN()))),"")</f>
        <v/>
      </c>
      <c r="L190" s="61" t="str">
        <f>IF($D$48,[1]!obget([1]!obcall("",$C190,"get",[1]!obMake("","int",COLUMN()))),"")</f>
        <v/>
      </c>
      <c r="M190" s="61" t="str">
        <f>IF($D$48,[1]!obget([1]!obcall("",$C190,"get",[1]!obMake("","int",COLUMN()))),"")</f>
        <v/>
      </c>
      <c r="N190" s="61" t="str">
        <f>IF($D$48,[1]!obget([1]!obcall("",$C190,"get",[1]!obMake("","int",COLUMN()))),"")</f>
        <v/>
      </c>
      <c r="O190" s="61" t="str">
        <f>IF($D$48,[1]!obget([1]!obcall("",$C190,"get",[1]!obMake("","int",COLUMN()))),"")</f>
        <v/>
      </c>
      <c r="P190" s="61" t="str">
        <f>IF($D$48,[1]!obget([1]!obcall("",$C190,"get",[1]!obMake("","int",COLUMN()))),"")</f>
        <v/>
      </c>
      <c r="Q190" s="61" t="str">
        <f>IF($D$48,[1]!obget([1]!obcall("",$C190,"get",[1]!obMake("","int",COLUMN()))),"")</f>
        <v/>
      </c>
      <c r="R190" s="61" t="str">
        <f>IF($D$48,[1]!obget([1]!obcall("",$C190,"get",[1]!obMake("","int",COLUMN()))),"")</f>
        <v/>
      </c>
      <c r="S190" s="50"/>
      <c r="T190" s="50"/>
      <c r="U190" s="50"/>
      <c r="V190" s="50"/>
      <c r="W190" s="50"/>
      <c r="X190" s="50"/>
      <c r="AH190" s="36"/>
      <c r="AI190" s="36"/>
      <c r="IW190" s="50"/>
      <c r="IX190" s="50"/>
    </row>
    <row r="191" spans="1:258" ht="11.85" customHeight="1" x14ac:dyDescent="0.3">
      <c r="A191" s="50" t="str">
        <f t="shared" si="7"/>
        <v/>
      </c>
      <c r="B191" s="50" t="str">
        <f t="shared" si="8"/>
        <v/>
      </c>
      <c r="C191" s="50" t="str">
        <f>IF($D$48,[1]!obMake("RVBermudan"&amp;ROW(),obLibs&amp;"net.finmath.montecarlo.RandomVariable",[1]!obcall("",$C$39,"getInitialMargin",[1]!obMake("","double",$B191),LIBORMarketModel!$J$15,[1]!obMake("","String","EUR"),[1]!obcall("SensitivityMode",$B$7&amp;"$SensitivityMode","valueOf",[1]!obMake("","String",$D$53)),$B$43:$D$43)),"")</f>
        <v/>
      </c>
      <c r="D191" s="94" t="str">
        <f>IF($D$48,[1]!obget([1]!obcall("",$C191,"getAverage")),"")</f>
        <v/>
      </c>
      <c r="E191" s="72" t="str">
        <f>IF(AND($D$47,$F$44&gt;=$B191),[1]!obget([1]!obcall("",[1]!obcall("",$C$39,"getInitialMargin",[1]!obMake("","double",$B191),LIBORMarketModel!$J$15,[1]!obMake("","String","EUR"),[1]!obcall("SensitivityMode",$B$7&amp;"$SensitivityMode","valueOf",[1]!obMake("","String",E$53)),$B$43:$D$43),"getAverage")),"")</f>
        <v/>
      </c>
      <c r="F191" s="72" t="str">
        <f>IF(AND($D$46,$F$44&gt;=$B191),[1]!obget([1]!obcall("",[1]!obcall("",$C$39,"getInitialMargin",[1]!obMake("","double",$B191),LIBORMarketModel!$J$15,[1]!obMake("","String","EUR"),[1]!obcall("SensitivityMode",$B$7&amp;"$SensitivityMode","valueOf",[1]!obMake("","String",F$53)),$B$43:$D$43),"getAverage")),"")</f>
        <v/>
      </c>
      <c r="G191" s="74" t="str">
        <f>IF($D$48,[1]!obget([1]!obcall("",$C191,"getQuantile",[1]!obMake("","double",G$53))),"")</f>
        <v/>
      </c>
      <c r="H191" s="74" t="str">
        <f>IF($D$48,[1]!obget([1]!obcall("",$C191,"getQuantile",[1]!obMake("","double",H$53))),"")</f>
        <v/>
      </c>
      <c r="I191" s="74" t="str">
        <f>IF($D$48,[1]!obget([1]!obcall("",$C191,"get",[1]!obMake("","int",COLUMN()))),"")</f>
        <v/>
      </c>
      <c r="J191" s="61" t="str">
        <f>IF($D$48,[1]!obget([1]!obcall("",$C191,"get",[1]!obMake("","int",COLUMN()))),"")</f>
        <v/>
      </c>
      <c r="K191" s="61" t="str">
        <f>IF($D$48,[1]!obget([1]!obcall("",$C191,"get",[1]!obMake("","int",COLUMN()))),"")</f>
        <v/>
      </c>
      <c r="L191" s="61" t="str">
        <f>IF($D$48,[1]!obget([1]!obcall("",$C191,"get",[1]!obMake("","int",COLUMN()))),"")</f>
        <v/>
      </c>
      <c r="M191" s="61" t="str">
        <f>IF($D$48,[1]!obget([1]!obcall("",$C191,"get",[1]!obMake("","int",COLUMN()))),"")</f>
        <v/>
      </c>
      <c r="N191" s="61" t="str">
        <f>IF($D$48,[1]!obget([1]!obcall("",$C191,"get",[1]!obMake("","int",COLUMN()))),"")</f>
        <v/>
      </c>
      <c r="O191" s="61" t="str">
        <f>IF($D$48,[1]!obget([1]!obcall("",$C191,"get",[1]!obMake("","int",COLUMN()))),"")</f>
        <v/>
      </c>
      <c r="P191" s="61" t="str">
        <f>IF($D$48,[1]!obget([1]!obcall("",$C191,"get",[1]!obMake("","int",COLUMN()))),"")</f>
        <v/>
      </c>
      <c r="Q191" s="61" t="str">
        <f>IF($D$48,[1]!obget([1]!obcall("",$C191,"get",[1]!obMake("","int",COLUMN()))),"")</f>
        <v/>
      </c>
      <c r="R191" s="61" t="str">
        <f>IF($D$48,[1]!obget([1]!obcall("",$C191,"get",[1]!obMake("","int",COLUMN()))),"")</f>
        <v/>
      </c>
      <c r="S191" s="50"/>
      <c r="T191" s="50"/>
      <c r="U191" s="50"/>
      <c r="V191" s="50"/>
      <c r="W191" s="50"/>
      <c r="X191" s="50"/>
      <c r="AH191" s="36"/>
      <c r="AI191" s="36"/>
      <c r="IW191" s="50"/>
      <c r="IX191" s="50"/>
    </row>
    <row r="192" spans="1:258" ht="11.85" customHeight="1" x14ac:dyDescent="0.3">
      <c r="A192" s="50" t="str">
        <f t="shared" si="7"/>
        <v/>
      </c>
      <c r="B192" s="50" t="str">
        <f t="shared" si="8"/>
        <v/>
      </c>
      <c r="C192" s="50" t="str">
        <f>IF($D$48,[1]!obMake("RVBermudan"&amp;ROW(),obLibs&amp;"net.finmath.montecarlo.RandomVariable",[1]!obcall("",$C$39,"getInitialMargin",[1]!obMake("","double",$B192),LIBORMarketModel!$J$15,[1]!obMake("","String","EUR"),[1]!obcall("SensitivityMode",$B$7&amp;"$SensitivityMode","valueOf",[1]!obMake("","String",$D$53)),$B$43:$D$43)),"")</f>
        <v/>
      </c>
      <c r="D192" s="94" t="str">
        <f>IF($D$48,[1]!obget([1]!obcall("",$C192,"getAverage")),"")</f>
        <v/>
      </c>
      <c r="E192" s="72" t="str">
        <f>IF(AND($D$47,$F$44&gt;=$B192),[1]!obget([1]!obcall("",[1]!obcall("",$C$39,"getInitialMargin",[1]!obMake("","double",$B192),LIBORMarketModel!$J$15,[1]!obMake("","String","EUR"),[1]!obcall("SensitivityMode",$B$7&amp;"$SensitivityMode","valueOf",[1]!obMake("","String",E$53)),$B$43:$D$43),"getAverage")),"")</f>
        <v/>
      </c>
      <c r="F192" s="72" t="str">
        <f>IF(AND($D$46,$F$44&gt;=$B192),[1]!obget([1]!obcall("",[1]!obcall("",$C$39,"getInitialMargin",[1]!obMake("","double",$B192),LIBORMarketModel!$J$15,[1]!obMake("","String","EUR"),[1]!obcall("SensitivityMode",$B$7&amp;"$SensitivityMode","valueOf",[1]!obMake("","String",F$53)),$B$43:$D$43),"getAverage")),"")</f>
        <v/>
      </c>
      <c r="G192" s="74" t="str">
        <f>IF($D$48,[1]!obget([1]!obcall("",$C192,"getQuantile",[1]!obMake("","double",G$53))),"")</f>
        <v/>
      </c>
      <c r="H192" s="74" t="str">
        <f>IF($D$48,[1]!obget([1]!obcall("",$C192,"getQuantile",[1]!obMake("","double",H$53))),"")</f>
        <v/>
      </c>
      <c r="I192" s="74" t="str">
        <f>IF($D$48,[1]!obget([1]!obcall("",$C192,"get",[1]!obMake("","int",COLUMN()))),"")</f>
        <v/>
      </c>
      <c r="J192" s="61" t="str">
        <f>IF($D$48,[1]!obget([1]!obcall("",$C192,"get",[1]!obMake("","int",COLUMN()))),"")</f>
        <v/>
      </c>
      <c r="K192" s="61" t="str">
        <f>IF($D$48,[1]!obget([1]!obcall("",$C192,"get",[1]!obMake("","int",COLUMN()))),"")</f>
        <v/>
      </c>
      <c r="L192" s="61" t="str">
        <f>IF($D$48,[1]!obget([1]!obcall("",$C192,"get",[1]!obMake("","int",COLUMN()))),"")</f>
        <v/>
      </c>
      <c r="M192" s="61" t="str">
        <f>IF($D$48,[1]!obget([1]!obcall("",$C192,"get",[1]!obMake("","int",COLUMN()))),"")</f>
        <v/>
      </c>
      <c r="N192" s="61" t="str">
        <f>IF($D$48,[1]!obget([1]!obcall("",$C192,"get",[1]!obMake("","int",COLUMN()))),"")</f>
        <v/>
      </c>
      <c r="O192" s="61" t="str">
        <f>IF($D$48,[1]!obget([1]!obcall("",$C192,"get",[1]!obMake("","int",COLUMN()))),"")</f>
        <v/>
      </c>
      <c r="P192" s="61" t="str">
        <f>IF($D$48,[1]!obget([1]!obcall("",$C192,"get",[1]!obMake("","int",COLUMN()))),"")</f>
        <v/>
      </c>
      <c r="Q192" s="61" t="str">
        <f>IF($D$48,[1]!obget([1]!obcall("",$C192,"get",[1]!obMake("","int",COLUMN()))),"")</f>
        <v/>
      </c>
      <c r="R192" s="61" t="str">
        <f>IF($D$48,[1]!obget([1]!obcall("",$C192,"get",[1]!obMake("","int",COLUMN()))),"")</f>
        <v/>
      </c>
      <c r="S192" s="50"/>
      <c r="T192" s="50"/>
      <c r="U192" s="50"/>
      <c r="V192" s="50"/>
      <c r="W192" s="50"/>
      <c r="X192" s="50"/>
      <c r="AH192" s="36"/>
      <c r="AI192" s="36"/>
      <c r="IW192" s="50"/>
      <c r="IX192" s="50"/>
    </row>
    <row r="193" spans="1:258" ht="11.85" customHeight="1" x14ac:dyDescent="0.3">
      <c r="A193" s="50" t="str">
        <f t="shared" si="7"/>
        <v/>
      </c>
      <c r="B193" s="50" t="str">
        <f t="shared" si="8"/>
        <v/>
      </c>
      <c r="C193" s="50" t="str">
        <f>IF($D$48,[1]!obMake("RVBermudan"&amp;ROW(),obLibs&amp;"net.finmath.montecarlo.RandomVariable",[1]!obcall("",$C$39,"getInitialMargin",[1]!obMake("","double",$B193),LIBORMarketModel!$J$15,[1]!obMake("","String","EUR"),[1]!obcall("SensitivityMode",$B$7&amp;"$SensitivityMode","valueOf",[1]!obMake("","String",$D$53)),$B$43:$D$43)),"")</f>
        <v/>
      </c>
      <c r="D193" s="94" t="str">
        <f>IF($D$48,[1]!obget([1]!obcall("",$C193,"getAverage")),"")</f>
        <v/>
      </c>
      <c r="E193" s="72" t="str">
        <f>IF(AND($D$47,$F$44&gt;=$B193),[1]!obget([1]!obcall("",[1]!obcall("",$C$39,"getInitialMargin",[1]!obMake("","double",$B193),LIBORMarketModel!$J$15,[1]!obMake("","String","EUR"),[1]!obcall("SensitivityMode",$B$7&amp;"$SensitivityMode","valueOf",[1]!obMake("","String",E$53)),$B$43:$D$43),"getAverage")),"")</f>
        <v/>
      </c>
      <c r="F193" s="72" t="str">
        <f>IF(AND($D$46,$F$44&gt;=$B193),[1]!obget([1]!obcall("",[1]!obcall("",$C$39,"getInitialMargin",[1]!obMake("","double",$B193),LIBORMarketModel!$J$15,[1]!obMake("","String","EUR"),[1]!obcall("SensitivityMode",$B$7&amp;"$SensitivityMode","valueOf",[1]!obMake("","String",F$53)),$B$43:$D$43),"getAverage")),"")</f>
        <v/>
      </c>
      <c r="G193" s="74" t="str">
        <f>IF($D$48,[1]!obget([1]!obcall("",$C193,"getQuantile",[1]!obMake("","double",G$53))),"")</f>
        <v/>
      </c>
      <c r="H193" s="74" t="str">
        <f>IF($D$48,[1]!obget([1]!obcall("",$C193,"getQuantile",[1]!obMake("","double",H$53))),"")</f>
        <v/>
      </c>
      <c r="I193" s="74" t="str">
        <f>IF($D$48,[1]!obget([1]!obcall("",$C193,"get",[1]!obMake("","int",COLUMN()))),"")</f>
        <v/>
      </c>
      <c r="J193" s="61" t="str">
        <f>IF($D$48,[1]!obget([1]!obcall("",$C193,"get",[1]!obMake("","int",COLUMN()))),"")</f>
        <v/>
      </c>
      <c r="K193" s="61" t="str">
        <f>IF($D$48,[1]!obget([1]!obcall("",$C193,"get",[1]!obMake("","int",COLUMN()))),"")</f>
        <v/>
      </c>
      <c r="L193" s="61" t="str">
        <f>IF($D$48,[1]!obget([1]!obcall("",$C193,"get",[1]!obMake("","int",COLUMN()))),"")</f>
        <v/>
      </c>
      <c r="M193" s="61" t="str">
        <f>IF($D$48,[1]!obget([1]!obcall("",$C193,"get",[1]!obMake("","int",COLUMN()))),"")</f>
        <v/>
      </c>
      <c r="N193" s="61" t="str">
        <f>IF($D$48,[1]!obget([1]!obcall("",$C193,"get",[1]!obMake("","int",COLUMN()))),"")</f>
        <v/>
      </c>
      <c r="O193" s="61" t="str">
        <f>IF($D$48,[1]!obget([1]!obcall("",$C193,"get",[1]!obMake("","int",COLUMN()))),"")</f>
        <v/>
      </c>
      <c r="P193" s="61" t="str">
        <f>IF($D$48,[1]!obget([1]!obcall("",$C193,"get",[1]!obMake("","int",COLUMN()))),"")</f>
        <v/>
      </c>
      <c r="Q193" s="61" t="str">
        <f>IF($D$48,[1]!obget([1]!obcall("",$C193,"get",[1]!obMake("","int",COLUMN()))),"")</f>
        <v/>
      </c>
      <c r="R193" s="61" t="str">
        <f>IF($D$48,[1]!obget([1]!obcall("",$C193,"get",[1]!obMake("","int",COLUMN()))),"")</f>
        <v/>
      </c>
      <c r="S193" s="50"/>
      <c r="T193" s="50"/>
      <c r="U193" s="50"/>
      <c r="V193" s="50"/>
      <c r="W193" s="50"/>
      <c r="X193" s="50"/>
      <c r="AH193" s="36"/>
      <c r="AI193" s="36"/>
      <c r="IW193" s="50"/>
      <c r="IX193" s="50"/>
    </row>
    <row r="194" spans="1:258" ht="11.85" customHeight="1" x14ac:dyDescent="0.3">
      <c r="A194" s="50" t="str">
        <f t="shared" si="7"/>
        <v/>
      </c>
      <c r="B194" s="50" t="str">
        <f t="shared" si="8"/>
        <v/>
      </c>
      <c r="C194" s="50" t="str">
        <f>IF($D$48,[1]!obMake("RVBermudan"&amp;ROW(),obLibs&amp;"net.finmath.montecarlo.RandomVariable",[1]!obcall("",$C$39,"getInitialMargin",[1]!obMake("","double",$B194),LIBORMarketModel!$J$15,[1]!obMake("","String","EUR"),[1]!obcall("SensitivityMode",$B$7&amp;"$SensitivityMode","valueOf",[1]!obMake("","String",$D$53)),$B$43:$D$43)),"")</f>
        <v/>
      </c>
      <c r="D194" s="94" t="str">
        <f>IF($D$48,[1]!obget([1]!obcall("",$C194,"getAverage")),"")</f>
        <v/>
      </c>
      <c r="E194" s="72" t="str">
        <f>IF(AND($D$47,$F$44&gt;=$B194),[1]!obget([1]!obcall("",[1]!obcall("",$C$39,"getInitialMargin",[1]!obMake("","double",$B194),LIBORMarketModel!$J$15,[1]!obMake("","String","EUR"),[1]!obcall("SensitivityMode",$B$7&amp;"$SensitivityMode","valueOf",[1]!obMake("","String",E$53)),$B$43:$D$43),"getAverage")),"")</f>
        <v/>
      </c>
      <c r="F194" s="72" t="str">
        <f>IF(AND($D$46,$F$44&gt;=$B194),[1]!obget([1]!obcall("",[1]!obcall("",$C$39,"getInitialMargin",[1]!obMake("","double",$B194),LIBORMarketModel!$J$15,[1]!obMake("","String","EUR"),[1]!obcall("SensitivityMode",$B$7&amp;"$SensitivityMode","valueOf",[1]!obMake("","String",F$53)),$B$43:$D$43),"getAverage")),"")</f>
        <v/>
      </c>
      <c r="G194" s="74" t="str">
        <f>IF($D$48,[1]!obget([1]!obcall("",$C194,"getQuantile",[1]!obMake("","double",G$53))),"")</f>
        <v/>
      </c>
      <c r="H194" s="74" t="str">
        <f>IF($D$48,[1]!obget([1]!obcall("",$C194,"getQuantile",[1]!obMake("","double",H$53))),"")</f>
        <v/>
      </c>
      <c r="I194" s="74" t="str">
        <f>IF($D$48,[1]!obget([1]!obcall("",$C194,"get",[1]!obMake("","int",COLUMN()))),"")</f>
        <v/>
      </c>
      <c r="J194" s="61" t="str">
        <f>IF($D$48,[1]!obget([1]!obcall("",$C194,"get",[1]!obMake("","int",COLUMN()))),"")</f>
        <v/>
      </c>
      <c r="K194" s="61" t="str">
        <f>IF($D$48,[1]!obget([1]!obcall("",$C194,"get",[1]!obMake("","int",COLUMN()))),"")</f>
        <v/>
      </c>
      <c r="L194" s="61" t="str">
        <f>IF($D$48,[1]!obget([1]!obcall("",$C194,"get",[1]!obMake("","int",COLUMN()))),"")</f>
        <v/>
      </c>
      <c r="M194" s="61" t="str">
        <f>IF($D$48,[1]!obget([1]!obcall("",$C194,"get",[1]!obMake("","int",COLUMN()))),"")</f>
        <v/>
      </c>
      <c r="N194" s="61" t="str">
        <f>IF($D$48,[1]!obget([1]!obcall("",$C194,"get",[1]!obMake("","int",COLUMN()))),"")</f>
        <v/>
      </c>
      <c r="O194" s="61" t="str">
        <f>IF($D$48,[1]!obget([1]!obcall("",$C194,"get",[1]!obMake("","int",COLUMN()))),"")</f>
        <v/>
      </c>
      <c r="P194" s="61" t="str">
        <f>IF($D$48,[1]!obget([1]!obcall("",$C194,"get",[1]!obMake("","int",COLUMN()))),"")</f>
        <v/>
      </c>
      <c r="Q194" s="61" t="str">
        <f>IF($D$48,[1]!obget([1]!obcall("",$C194,"get",[1]!obMake("","int",COLUMN()))),"")</f>
        <v/>
      </c>
      <c r="R194" s="61" t="str">
        <f>IF($D$48,[1]!obget([1]!obcall("",$C194,"get",[1]!obMake("","int",COLUMN()))),"")</f>
        <v/>
      </c>
      <c r="S194" s="50"/>
      <c r="T194" s="50"/>
      <c r="U194" s="50"/>
      <c r="V194" s="50"/>
      <c r="W194" s="50"/>
      <c r="X194" s="50"/>
      <c r="AH194" s="36"/>
      <c r="AI194" s="36"/>
      <c r="IW194" s="50"/>
      <c r="IX194" s="50"/>
    </row>
    <row r="195" spans="1:258" ht="11.85" customHeight="1" x14ac:dyDescent="0.3">
      <c r="A195" s="50" t="str">
        <f t="shared" si="7"/>
        <v/>
      </c>
      <c r="B195" s="50" t="str">
        <f t="shared" si="8"/>
        <v/>
      </c>
      <c r="C195" s="50" t="str">
        <f>IF($D$48,[1]!obMake("RVBermudan"&amp;ROW(),obLibs&amp;"net.finmath.montecarlo.RandomVariable",[1]!obcall("",$C$39,"getInitialMargin",[1]!obMake("","double",$B195),LIBORMarketModel!$J$15,[1]!obMake("","String","EUR"),[1]!obcall("SensitivityMode",$B$7&amp;"$SensitivityMode","valueOf",[1]!obMake("","String",$D$53)),$B$43:$D$43)),"")</f>
        <v/>
      </c>
      <c r="D195" s="94" t="str">
        <f>IF($D$48,[1]!obget([1]!obcall("",$C195,"getAverage")),"")</f>
        <v/>
      </c>
      <c r="E195" s="72" t="str">
        <f>IF(AND($D$47,$F$44&gt;=$B195),[1]!obget([1]!obcall("",[1]!obcall("",$C$39,"getInitialMargin",[1]!obMake("","double",$B195),LIBORMarketModel!$J$15,[1]!obMake("","String","EUR"),[1]!obcall("SensitivityMode",$B$7&amp;"$SensitivityMode","valueOf",[1]!obMake("","String",E$53)),$B$43:$D$43),"getAverage")),"")</f>
        <v/>
      </c>
      <c r="F195" s="72" t="str">
        <f>IF(AND($D$46,$F$44&gt;=$B195),[1]!obget([1]!obcall("",[1]!obcall("",$C$39,"getInitialMargin",[1]!obMake("","double",$B195),LIBORMarketModel!$J$15,[1]!obMake("","String","EUR"),[1]!obcall("SensitivityMode",$B$7&amp;"$SensitivityMode","valueOf",[1]!obMake("","String",F$53)),$B$43:$D$43),"getAverage")),"")</f>
        <v/>
      </c>
      <c r="G195" s="74" t="str">
        <f>IF($D$48,[1]!obget([1]!obcall("",$C195,"getQuantile",[1]!obMake("","double",G$53))),"")</f>
        <v/>
      </c>
      <c r="H195" s="74" t="str">
        <f>IF($D$48,[1]!obget([1]!obcall("",$C195,"getQuantile",[1]!obMake("","double",H$53))),"")</f>
        <v/>
      </c>
      <c r="I195" s="74" t="str">
        <f>IF($D$48,[1]!obget([1]!obcall("",$C195,"get",[1]!obMake("","int",COLUMN()))),"")</f>
        <v/>
      </c>
      <c r="J195" s="61" t="str">
        <f>IF($D$48,[1]!obget([1]!obcall("",$C195,"get",[1]!obMake("","int",COLUMN()))),"")</f>
        <v/>
      </c>
      <c r="K195" s="61" t="str">
        <f>IF($D$48,[1]!obget([1]!obcall("",$C195,"get",[1]!obMake("","int",COLUMN()))),"")</f>
        <v/>
      </c>
      <c r="L195" s="61" t="str">
        <f>IF($D$48,[1]!obget([1]!obcall("",$C195,"get",[1]!obMake("","int",COLUMN()))),"")</f>
        <v/>
      </c>
      <c r="M195" s="61" t="str">
        <f>IF($D$48,[1]!obget([1]!obcall("",$C195,"get",[1]!obMake("","int",COLUMN()))),"")</f>
        <v/>
      </c>
      <c r="N195" s="61" t="str">
        <f>IF($D$48,[1]!obget([1]!obcall("",$C195,"get",[1]!obMake("","int",COLUMN()))),"")</f>
        <v/>
      </c>
      <c r="O195" s="61" t="str">
        <f>IF($D$48,[1]!obget([1]!obcall("",$C195,"get",[1]!obMake("","int",COLUMN()))),"")</f>
        <v/>
      </c>
      <c r="P195" s="61" t="str">
        <f>IF($D$48,[1]!obget([1]!obcall("",$C195,"get",[1]!obMake("","int",COLUMN()))),"")</f>
        <v/>
      </c>
      <c r="Q195" s="61" t="str">
        <f>IF($D$48,[1]!obget([1]!obcall("",$C195,"get",[1]!obMake("","int",COLUMN()))),"")</f>
        <v/>
      </c>
      <c r="R195" s="61" t="str">
        <f>IF($D$48,[1]!obget([1]!obcall("",$C195,"get",[1]!obMake("","int",COLUMN()))),"")</f>
        <v/>
      </c>
      <c r="S195" s="50"/>
      <c r="T195" s="50"/>
      <c r="U195" s="50"/>
      <c r="V195" s="50"/>
      <c r="W195" s="50"/>
      <c r="X195" s="50"/>
      <c r="AH195" s="36"/>
      <c r="AI195" s="36"/>
      <c r="IW195" s="50"/>
      <c r="IX195" s="50"/>
    </row>
    <row r="196" spans="1:258" ht="11.85" customHeight="1" x14ac:dyDescent="0.3">
      <c r="A196" s="50" t="str">
        <f t="shared" si="7"/>
        <v/>
      </c>
      <c r="B196" s="50" t="str">
        <f t="shared" si="8"/>
        <v/>
      </c>
      <c r="C196" s="50" t="str">
        <f>IF($D$48,[1]!obMake("RVBermudan"&amp;ROW(),obLibs&amp;"net.finmath.montecarlo.RandomVariable",[1]!obcall("",$C$39,"getInitialMargin",[1]!obMake("","double",$B196),LIBORMarketModel!$J$15,[1]!obMake("","String","EUR"),[1]!obcall("SensitivityMode",$B$7&amp;"$SensitivityMode","valueOf",[1]!obMake("","String",$D$53)),$B$43:$D$43)),"")</f>
        <v/>
      </c>
      <c r="D196" s="94" t="str">
        <f>IF($D$48,[1]!obget([1]!obcall("",$C196,"getAverage")),"")</f>
        <v/>
      </c>
      <c r="E196" s="72" t="str">
        <f>IF(AND($D$47,$F$44&gt;=$B196),[1]!obget([1]!obcall("",[1]!obcall("",$C$39,"getInitialMargin",[1]!obMake("","double",$B196),LIBORMarketModel!$J$15,[1]!obMake("","String","EUR"),[1]!obcall("SensitivityMode",$B$7&amp;"$SensitivityMode","valueOf",[1]!obMake("","String",E$53)),$B$43:$D$43),"getAverage")),"")</f>
        <v/>
      </c>
      <c r="F196" s="72" t="str">
        <f>IF(AND($D$46,$F$44&gt;=$B196),[1]!obget([1]!obcall("",[1]!obcall("",$C$39,"getInitialMargin",[1]!obMake("","double",$B196),LIBORMarketModel!$J$15,[1]!obMake("","String","EUR"),[1]!obcall("SensitivityMode",$B$7&amp;"$SensitivityMode","valueOf",[1]!obMake("","String",F$53)),$B$43:$D$43),"getAverage")),"")</f>
        <v/>
      </c>
      <c r="G196" s="74" t="str">
        <f>IF($D$48,[1]!obget([1]!obcall("",$C196,"getQuantile",[1]!obMake("","double",G$53))),"")</f>
        <v/>
      </c>
      <c r="H196" s="74" t="str">
        <f>IF($D$48,[1]!obget([1]!obcall("",$C196,"getQuantile",[1]!obMake("","double",H$53))),"")</f>
        <v/>
      </c>
      <c r="I196" s="74" t="str">
        <f>IF($D$48,[1]!obget([1]!obcall("",$C196,"get",[1]!obMake("","int",COLUMN()))),"")</f>
        <v/>
      </c>
      <c r="J196" s="61" t="str">
        <f>IF($D$48,[1]!obget([1]!obcall("",$C196,"get",[1]!obMake("","int",COLUMN()))),"")</f>
        <v/>
      </c>
      <c r="K196" s="61" t="str">
        <f>IF($D$48,[1]!obget([1]!obcall("",$C196,"get",[1]!obMake("","int",COLUMN()))),"")</f>
        <v/>
      </c>
      <c r="L196" s="61" t="str">
        <f>IF($D$48,[1]!obget([1]!obcall("",$C196,"get",[1]!obMake("","int",COLUMN()))),"")</f>
        <v/>
      </c>
      <c r="M196" s="61" t="str">
        <f>IF($D$48,[1]!obget([1]!obcall("",$C196,"get",[1]!obMake("","int",COLUMN()))),"")</f>
        <v/>
      </c>
      <c r="N196" s="61" t="str">
        <f>IF($D$48,[1]!obget([1]!obcall("",$C196,"get",[1]!obMake("","int",COLUMN()))),"")</f>
        <v/>
      </c>
      <c r="O196" s="61" t="str">
        <f>IF($D$48,[1]!obget([1]!obcall("",$C196,"get",[1]!obMake("","int",COLUMN()))),"")</f>
        <v/>
      </c>
      <c r="P196" s="61" t="str">
        <f>IF($D$48,[1]!obget([1]!obcall("",$C196,"get",[1]!obMake("","int",COLUMN()))),"")</f>
        <v/>
      </c>
      <c r="Q196" s="61" t="str">
        <f>IF($D$48,[1]!obget([1]!obcall("",$C196,"get",[1]!obMake("","int",COLUMN()))),"")</f>
        <v/>
      </c>
      <c r="R196" s="61" t="str">
        <f>IF($D$48,[1]!obget([1]!obcall("",$C196,"get",[1]!obMake("","int",COLUMN()))),"")</f>
        <v/>
      </c>
      <c r="S196" s="50"/>
      <c r="T196" s="50"/>
      <c r="U196" s="50"/>
      <c r="V196" s="50"/>
      <c r="W196" s="50"/>
      <c r="X196" s="50"/>
      <c r="AH196" s="36"/>
      <c r="AI196" s="36"/>
      <c r="IW196" s="50"/>
      <c r="IX196" s="50"/>
    </row>
    <row r="197" spans="1:258" ht="11.85" customHeight="1" x14ac:dyDescent="0.3">
      <c r="A197" s="50" t="str">
        <f t="shared" si="7"/>
        <v/>
      </c>
      <c r="B197" s="50" t="str">
        <f t="shared" si="8"/>
        <v/>
      </c>
      <c r="C197" s="50" t="str">
        <f>IF($D$48,[1]!obMake("RVBermudan"&amp;ROW(),obLibs&amp;"net.finmath.montecarlo.RandomVariable",[1]!obcall("",$C$39,"getInitialMargin",[1]!obMake("","double",$B197),LIBORMarketModel!$J$15,[1]!obMake("","String","EUR"),[1]!obcall("SensitivityMode",$B$7&amp;"$SensitivityMode","valueOf",[1]!obMake("","String",$D$53)),$B$43:$D$43)),"")</f>
        <v/>
      </c>
      <c r="D197" s="94" t="str">
        <f>IF($D$48,[1]!obget([1]!obcall("",$C197,"getAverage")),"")</f>
        <v/>
      </c>
      <c r="E197" s="72" t="str">
        <f>IF(AND($D$47,$F$44&gt;=$B197),[1]!obget([1]!obcall("",[1]!obcall("",$C$39,"getInitialMargin",[1]!obMake("","double",$B197),LIBORMarketModel!$J$15,[1]!obMake("","String","EUR"),[1]!obcall("SensitivityMode",$B$7&amp;"$SensitivityMode","valueOf",[1]!obMake("","String",E$53)),$B$43:$D$43),"getAverage")),"")</f>
        <v/>
      </c>
      <c r="F197" s="72" t="str">
        <f>IF(AND($D$46,$F$44&gt;=$B197),[1]!obget([1]!obcall("",[1]!obcall("",$C$39,"getInitialMargin",[1]!obMake("","double",$B197),LIBORMarketModel!$J$15,[1]!obMake("","String","EUR"),[1]!obcall("SensitivityMode",$B$7&amp;"$SensitivityMode","valueOf",[1]!obMake("","String",F$53)),$B$43:$D$43),"getAverage")),"")</f>
        <v/>
      </c>
      <c r="G197" s="74" t="str">
        <f>IF($D$48,[1]!obget([1]!obcall("",$C197,"getQuantile",[1]!obMake("","double",G$53))),"")</f>
        <v/>
      </c>
      <c r="H197" s="74" t="str">
        <f>IF($D$48,[1]!obget([1]!obcall("",$C197,"getQuantile",[1]!obMake("","double",H$53))),"")</f>
        <v/>
      </c>
      <c r="I197" s="74" t="str">
        <f>IF($D$48,[1]!obget([1]!obcall("",$C197,"get",[1]!obMake("","int",COLUMN()))),"")</f>
        <v/>
      </c>
      <c r="J197" s="61" t="str">
        <f>IF($D$48,[1]!obget([1]!obcall("",$C197,"get",[1]!obMake("","int",COLUMN()))),"")</f>
        <v/>
      </c>
      <c r="K197" s="61" t="str">
        <f>IF($D$48,[1]!obget([1]!obcall("",$C197,"get",[1]!obMake("","int",COLUMN()))),"")</f>
        <v/>
      </c>
      <c r="L197" s="61" t="str">
        <f>IF($D$48,[1]!obget([1]!obcall("",$C197,"get",[1]!obMake("","int",COLUMN()))),"")</f>
        <v/>
      </c>
      <c r="M197" s="61" t="str">
        <f>IF($D$48,[1]!obget([1]!obcall("",$C197,"get",[1]!obMake("","int",COLUMN()))),"")</f>
        <v/>
      </c>
      <c r="N197" s="61" t="str">
        <f>IF($D$48,[1]!obget([1]!obcall("",$C197,"get",[1]!obMake("","int",COLUMN()))),"")</f>
        <v/>
      </c>
      <c r="O197" s="61" t="str">
        <f>IF($D$48,[1]!obget([1]!obcall("",$C197,"get",[1]!obMake("","int",COLUMN()))),"")</f>
        <v/>
      </c>
      <c r="P197" s="61" t="str">
        <f>IF($D$48,[1]!obget([1]!obcall("",$C197,"get",[1]!obMake("","int",COLUMN()))),"")</f>
        <v/>
      </c>
      <c r="Q197" s="61" t="str">
        <f>IF($D$48,[1]!obget([1]!obcall("",$C197,"get",[1]!obMake("","int",COLUMN()))),"")</f>
        <v/>
      </c>
      <c r="R197" s="61" t="str">
        <f>IF($D$48,[1]!obget([1]!obcall("",$C197,"get",[1]!obMake("","int",COLUMN()))),"")</f>
        <v/>
      </c>
      <c r="S197" s="50"/>
      <c r="T197" s="50"/>
      <c r="U197" s="50"/>
      <c r="V197" s="50"/>
      <c r="W197" s="50"/>
      <c r="X197" s="50"/>
      <c r="AH197" s="36"/>
      <c r="AI197" s="36"/>
      <c r="IW197" s="50"/>
      <c r="IX197" s="50"/>
    </row>
    <row r="198" spans="1:258" ht="11.85" customHeight="1" x14ac:dyDescent="0.3">
      <c r="A198" s="50" t="str">
        <f t="shared" si="7"/>
        <v/>
      </c>
      <c r="B198" s="50" t="str">
        <f t="shared" si="8"/>
        <v/>
      </c>
      <c r="C198" s="50" t="str">
        <f>IF($D$48,[1]!obMake("RVBermudan"&amp;ROW(),obLibs&amp;"net.finmath.montecarlo.RandomVariable",[1]!obcall("",$C$39,"getInitialMargin",[1]!obMake("","double",$B198),LIBORMarketModel!$J$15,[1]!obMake("","String","EUR"),[1]!obcall("SensitivityMode",$B$7&amp;"$SensitivityMode","valueOf",[1]!obMake("","String",$D$53)),$B$43:$D$43)),"")</f>
        <v/>
      </c>
      <c r="D198" s="94" t="str">
        <f>IF($D$48,[1]!obget([1]!obcall("",$C198,"getAverage")),"")</f>
        <v/>
      </c>
      <c r="E198" s="72" t="str">
        <f>IF(AND($D$47,$F$44&gt;=$B198),[1]!obget([1]!obcall("",[1]!obcall("",$C$39,"getInitialMargin",[1]!obMake("","double",$B198),LIBORMarketModel!$J$15,[1]!obMake("","String","EUR"),[1]!obcall("SensitivityMode",$B$7&amp;"$SensitivityMode","valueOf",[1]!obMake("","String",E$53)),$B$43:$D$43),"getAverage")),"")</f>
        <v/>
      </c>
      <c r="F198" s="72" t="str">
        <f>IF(AND($D$46,$F$44&gt;=$B198),[1]!obget([1]!obcall("",[1]!obcall("",$C$39,"getInitialMargin",[1]!obMake("","double",$B198),LIBORMarketModel!$J$15,[1]!obMake("","String","EUR"),[1]!obcall("SensitivityMode",$B$7&amp;"$SensitivityMode","valueOf",[1]!obMake("","String",F$53)),$B$43:$D$43),"getAverage")),"")</f>
        <v/>
      </c>
      <c r="G198" s="74" t="str">
        <f>IF($D$48,[1]!obget([1]!obcall("",$C198,"getQuantile",[1]!obMake("","double",G$53))),"")</f>
        <v/>
      </c>
      <c r="H198" s="74" t="str">
        <f>IF($D$48,[1]!obget([1]!obcall("",$C198,"getQuantile",[1]!obMake("","double",H$53))),"")</f>
        <v/>
      </c>
      <c r="I198" s="74" t="str">
        <f>IF($D$48,[1]!obget([1]!obcall("",$C198,"get",[1]!obMake("","int",COLUMN()))),"")</f>
        <v/>
      </c>
      <c r="J198" s="61" t="str">
        <f>IF($D$48,[1]!obget([1]!obcall("",$C198,"get",[1]!obMake("","int",COLUMN()))),"")</f>
        <v/>
      </c>
      <c r="K198" s="61" t="str">
        <f>IF($D$48,[1]!obget([1]!obcall("",$C198,"get",[1]!obMake("","int",COLUMN()))),"")</f>
        <v/>
      </c>
      <c r="L198" s="61" t="str">
        <f>IF($D$48,[1]!obget([1]!obcall("",$C198,"get",[1]!obMake("","int",COLUMN()))),"")</f>
        <v/>
      </c>
      <c r="M198" s="61" t="str">
        <f>IF($D$48,[1]!obget([1]!obcall("",$C198,"get",[1]!obMake("","int",COLUMN()))),"")</f>
        <v/>
      </c>
      <c r="N198" s="61" t="str">
        <f>IF($D$48,[1]!obget([1]!obcall("",$C198,"get",[1]!obMake("","int",COLUMN()))),"")</f>
        <v/>
      </c>
      <c r="O198" s="61" t="str">
        <f>IF($D$48,[1]!obget([1]!obcall("",$C198,"get",[1]!obMake("","int",COLUMN()))),"")</f>
        <v/>
      </c>
      <c r="P198" s="61" t="str">
        <f>IF($D$48,[1]!obget([1]!obcall("",$C198,"get",[1]!obMake("","int",COLUMN()))),"")</f>
        <v/>
      </c>
      <c r="Q198" s="61" t="str">
        <f>IF($D$48,[1]!obget([1]!obcall("",$C198,"get",[1]!obMake("","int",COLUMN()))),"")</f>
        <v/>
      </c>
      <c r="R198" s="61" t="str">
        <f>IF($D$48,[1]!obget([1]!obcall("",$C198,"get",[1]!obMake("","int",COLUMN()))),"")</f>
        <v/>
      </c>
      <c r="S198" s="50"/>
      <c r="T198" s="50"/>
      <c r="U198" s="50"/>
      <c r="V198" s="50"/>
      <c r="W198" s="50"/>
      <c r="X198" s="50"/>
      <c r="AH198" s="36"/>
      <c r="AI198" s="36"/>
      <c r="IW198" s="50"/>
      <c r="IX198" s="50"/>
    </row>
    <row r="199" spans="1:258" ht="11.85" customHeight="1" x14ac:dyDescent="0.3">
      <c r="A199" s="50" t="str">
        <f t="shared" si="7"/>
        <v/>
      </c>
      <c r="B199" s="50" t="str">
        <f t="shared" si="8"/>
        <v/>
      </c>
      <c r="C199" s="50" t="str">
        <f>IF($D$48,[1]!obMake("RVBermudan"&amp;ROW(),obLibs&amp;"net.finmath.montecarlo.RandomVariable",[1]!obcall("",$C$39,"getInitialMargin",[1]!obMake("","double",$B199),LIBORMarketModel!$J$15,[1]!obMake("","String","EUR"),[1]!obcall("SensitivityMode",$B$7&amp;"$SensitivityMode","valueOf",[1]!obMake("","String",$D$53)),$B$43:$D$43)),"")</f>
        <v/>
      </c>
      <c r="D199" s="94" t="str">
        <f>IF($D$48,[1]!obget([1]!obcall("",$C199,"getAverage")),"")</f>
        <v/>
      </c>
      <c r="E199" s="72" t="str">
        <f>IF(AND($D$47,$F$44&gt;=$B199),[1]!obget([1]!obcall("",[1]!obcall("",$C$39,"getInitialMargin",[1]!obMake("","double",$B199),LIBORMarketModel!$J$15,[1]!obMake("","String","EUR"),[1]!obcall("SensitivityMode",$B$7&amp;"$SensitivityMode","valueOf",[1]!obMake("","String",E$53)),$B$43:$D$43),"getAverage")),"")</f>
        <v/>
      </c>
      <c r="F199" s="72" t="str">
        <f>IF(AND($D$46,$F$44&gt;=$B199),[1]!obget([1]!obcall("",[1]!obcall("",$C$39,"getInitialMargin",[1]!obMake("","double",$B199),LIBORMarketModel!$J$15,[1]!obMake("","String","EUR"),[1]!obcall("SensitivityMode",$B$7&amp;"$SensitivityMode","valueOf",[1]!obMake("","String",F$53)),$B$43:$D$43),"getAverage")),"")</f>
        <v/>
      </c>
      <c r="G199" s="74" t="str">
        <f>IF($D$48,[1]!obget([1]!obcall("",$C199,"getQuantile",[1]!obMake("","double",G$53))),"")</f>
        <v/>
      </c>
      <c r="H199" s="74" t="str">
        <f>IF($D$48,[1]!obget([1]!obcall("",$C199,"getQuantile",[1]!obMake("","double",H$53))),"")</f>
        <v/>
      </c>
      <c r="I199" s="74" t="str">
        <f>IF($D$48,[1]!obget([1]!obcall("",$C199,"get",[1]!obMake("","int",COLUMN()))),"")</f>
        <v/>
      </c>
      <c r="J199" s="61" t="str">
        <f>IF($D$48,[1]!obget([1]!obcall("",$C199,"get",[1]!obMake("","int",COLUMN()))),"")</f>
        <v/>
      </c>
      <c r="K199" s="61" t="str">
        <f>IF($D$48,[1]!obget([1]!obcall("",$C199,"get",[1]!obMake("","int",COLUMN()))),"")</f>
        <v/>
      </c>
      <c r="L199" s="61" t="str">
        <f>IF($D$48,[1]!obget([1]!obcall("",$C199,"get",[1]!obMake("","int",COLUMN()))),"")</f>
        <v/>
      </c>
      <c r="M199" s="61" t="str">
        <f>IF($D$48,[1]!obget([1]!obcall("",$C199,"get",[1]!obMake("","int",COLUMN()))),"")</f>
        <v/>
      </c>
      <c r="N199" s="61" t="str">
        <f>IF($D$48,[1]!obget([1]!obcall("",$C199,"get",[1]!obMake("","int",COLUMN()))),"")</f>
        <v/>
      </c>
      <c r="O199" s="61" t="str">
        <f>IF($D$48,[1]!obget([1]!obcall("",$C199,"get",[1]!obMake("","int",COLUMN()))),"")</f>
        <v/>
      </c>
      <c r="P199" s="61" t="str">
        <f>IF($D$48,[1]!obget([1]!obcall("",$C199,"get",[1]!obMake("","int",COLUMN()))),"")</f>
        <v/>
      </c>
      <c r="Q199" s="61" t="str">
        <f>IF($D$48,[1]!obget([1]!obcall("",$C199,"get",[1]!obMake("","int",COLUMN()))),"")</f>
        <v/>
      </c>
      <c r="R199" s="61" t="str">
        <f>IF($D$48,[1]!obget([1]!obcall("",$C199,"get",[1]!obMake("","int",COLUMN()))),"")</f>
        <v/>
      </c>
      <c r="S199" s="50"/>
      <c r="T199" s="50"/>
      <c r="U199" s="50"/>
      <c r="V199" s="50"/>
      <c r="W199" s="50"/>
      <c r="X199" s="50"/>
      <c r="AH199" s="36"/>
      <c r="AI199" s="36"/>
      <c r="IW199" s="50"/>
      <c r="IX199" s="50"/>
    </row>
    <row r="200" spans="1:258" ht="11.85" customHeight="1" x14ac:dyDescent="0.3">
      <c r="A200" s="50" t="str">
        <f t="shared" si="7"/>
        <v/>
      </c>
      <c r="B200" s="50" t="str">
        <f t="shared" si="8"/>
        <v/>
      </c>
      <c r="C200" s="50" t="str">
        <f>IF($D$48,[1]!obMake("RVBermudan"&amp;ROW(),obLibs&amp;"net.finmath.montecarlo.RandomVariable",[1]!obcall("",$C$39,"getInitialMargin",[1]!obMake("","double",$B200),LIBORMarketModel!$J$15,[1]!obMake("","String","EUR"),[1]!obcall("SensitivityMode",$B$7&amp;"$SensitivityMode","valueOf",[1]!obMake("","String",$D$53)),$B$43:$D$43)),"")</f>
        <v/>
      </c>
      <c r="D200" s="94" t="str">
        <f>IF($D$48,[1]!obget([1]!obcall("",$C200,"getAverage")),"")</f>
        <v/>
      </c>
      <c r="E200" s="72" t="str">
        <f>IF(AND($D$47,$F$44&gt;=$B200),[1]!obget([1]!obcall("",[1]!obcall("",$C$39,"getInitialMargin",[1]!obMake("","double",$B200),LIBORMarketModel!$J$15,[1]!obMake("","String","EUR"),[1]!obcall("SensitivityMode",$B$7&amp;"$SensitivityMode","valueOf",[1]!obMake("","String",E$53)),$B$43:$D$43),"getAverage")),"")</f>
        <v/>
      </c>
      <c r="F200" s="72" t="str">
        <f>IF(AND($D$46,$F$44&gt;=$B200),[1]!obget([1]!obcall("",[1]!obcall("",$C$39,"getInitialMargin",[1]!obMake("","double",$B200),LIBORMarketModel!$J$15,[1]!obMake("","String","EUR"),[1]!obcall("SensitivityMode",$B$7&amp;"$SensitivityMode","valueOf",[1]!obMake("","String",F$53)),$B$43:$D$43),"getAverage")),"")</f>
        <v/>
      </c>
      <c r="G200" s="74" t="str">
        <f>IF($D$48,[1]!obget([1]!obcall("",$C200,"getQuantile",[1]!obMake("","double",G$53))),"")</f>
        <v/>
      </c>
      <c r="H200" s="74" t="str">
        <f>IF($D$48,[1]!obget([1]!obcall("",$C200,"getQuantile",[1]!obMake("","double",H$53))),"")</f>
        <v/>
      </c>
      <c r="I200" s="74" t="str">
        <f>IF($D$48,[1]!obget([1]!obcall("",$C200,"get",[1]!obMake("","int",COLUMN()))),"")</f>
        <v/>
      </c>
      <c r="J200" s="61" t="str">
        <f>IF($D$48,[1]!obget([1]!obcall("",$C200,"get",[1]!obMake("","int",COLUMN()))),"")</f>
        <v/>
      </c>
      <c r="K200" s="61" t="str">
        <f>IF($D$48,[1]!obget([1]!obcall("",$C200,"get",[1]!obMake("","int",COLUMN()))),"")</f>
        <v/>
      </c>
      <c r="L200" s="61" t="str">
        <f>IF($D$48,[1]!obget([1]!obcall("",$C200,"get",[1]!obMake("","int",COLUMN()))),"")</f>
        <v/>
      </c>
      <c r="M200" s="61" t="str">
        <f>IF($D$48,[1]!obget([1]!obcall("",$C200,"get",[1]!obMake("","int",COLUMN()))),"")</f>
        <v/>
      </c>
      <c r="N200" s="61" t="str">
        <f>IF($D$48,[1]!obget([1]!obcall("",$C200,"get",[1]!obMake("","int",COLUMN()))),"")</f>
        <v/>
      </c>
      <c r="O200" s="61" t="str">
        <f>IF($D$48,[1]!obget([1]!obcall("",$C200,"get",[1]!obMake("","int",COLUMN()))),"")</f>
        <v/>
      </c>
      <c r="P200" s="61" t="str">
        <f>IF($D$48,[1]!obget([1]!obcall("",$C200,"get",[1]!obMake("","int",COLUMN()))),"")</f>
        <v/>
      </c>
      <c r="Q200" s="61" t="str">
        <f>IF($D$48,[1]!obget([1]!obcall("",$C200,"get",[1]!obMake("","int",COLUMN()))),"")</f>
        <v/>
      </c>
      <c r="R200" s="61" t="str">
        <f>IF($D$48,[1]!obget([1]!obcall("",$C200,"get",[1]!obMake("","int",COLUMN()))),"")</f>
        <v/>
      </c>
      <c r="S200" s="50"/>
      <c r="T200" s="50"/>
      <c r="U200" s="50"/>
      <c r="V200" s="50"/>
      <c r="W200" s="50"/>
      <c r="X200" s="50"/>
      <c r="AH200" s="36"/>
      <c r="AI200" s="36"/>
      <c r="IW200" s="50"/>
      <c r="IX200" s="50"/>
    </row>
    <row r="201" spans="1:258" ht="11.85" customHeight="1" x14ac:dyDescent="0.3">
      <c r="A201" s="50" t="str">
        <f t="shared" si="7"/>
        <v/>
      </c>
      <c r="B201" s="50" t="str">
        <f t="shared" si="8"/>
        <v/>
      </c>
      <c r="C201" s="50" t="str">
        <f>IF($D$48,[1]!obMake("RVBermudan"&amp;ROW(),obLibs&amp;"net.finmath.montecarlo.RandomVariable",[1]!obcall("",$C$39,"getInitialMargin",[1]!obMake("","double",$B201),LIBORMarketModel!$J$15,[1]!obMake("","String","EUR"),[1]!obcall("SensitivityMode",$B$7&amp;"$SensitivityMode","valueOf",[1]!obMake("","String",$D$53)),$B$43:$D$43)),"")</f>
        <v/>
      </c>
      <c r="D201" s="94" t="str">
        <f>IF($D$48,[1]!obget([1]!obcall("",$C201,"getAverage")),"")</f>
        <v/>
      </c>
      <c r="E201" s="72" t="str">
        <f>IF(AND($D$47,$F$44&gt;=$B201),[1]!obget([1]!obcall("",[1]!obcall("",$C$39,"getInitialMargin",[1]!obMake("","double",$B201),LIBORMarketModel!$J$15,[1]!obMake("","String","EUR"),[1]!obcall("SensitivityMode",$B$7&amp;"$SensitivityMode","valueOf",[1]!obMake("","String",E$53)),$B$43:$D$43),"getAverage")),"")</f>
        <v/>
      </c>
      <c r="F201" s="72" t="str">
        <f>IF(AND($D$46,$F$44&gt;=$B201),[1]!obget([1]!obcall("",[1]!obcall("",$C$39,"getInitialMargin",[1]!obMake("","double",$B201),LIBORMarketModel!$J$15,[1]!obMake("","String","EUR"),[1]!obcall("SensitivityMode",$B$7&amp;"$SensitivityMode","valueOf",[1]!obMake("","String",F$53)),$B$43:$D$43),"getAverage")),"")</f>
        <v/>
      </c>
      <c r="G201" s="74" t="str">
        <f>IF($D$48,[1]!obget([1]!obcall("",$C201,"getQuantile",[1]!obMake("","double",G$53))),"")</f>
        <v/>
      </c>
      <c r="H201" s="74" t="str">
        <f>IF($D$48,[1]!obget([1]!obcall("",$C201,"getQuantile",[1]!obMake("","double",H$53))),"")</f>
        <v/>
      </c>
      <c r="I201" s="74" t="str">
        <f>IF($D$48,[1]!obget([1]!obcall("",$C201,"get",[1]!obMake("","int",COLUMN()))),"")</f>
        <v/>
      </c>
      <c r="J201" s="61" t="str">
        <f>IF($D$48,[1]!obget([1]!obcall("",$C201,"get",[1]!obMake("","int",COLUMN()))),"")</f>
        <v/>
      </c>
      <c r="K201" s="61" t="str">
        <f>IF($D$48,[1]!obget([1]!obcall("",$C201,"get",[1]!obMake("","int",COLUMN()))),"")</f>
        <v/>
      </c>
      <c r="L201" s="61" t="str">
        <f>IF($D$48,[1]!obget([1]!obcall("",$C201,"get",[1]!obMake("","int",COLUMN()))),"")</f>
        <v/>
      </c>
      <c r="M201" s="61" t="str">
        <f>IF($D$48,[1]!obget([1]!obcall("",$C201,"get",[1]!obMake("","int",COLUMN()))),"")</f>
        <v/>
      </c>
      <c r="N201" s="61" t="str">
        <f>IF($D$48,[1]!obget([1]!obcall("",$C201,"get",[1]!obMake("","int",COLUMN()))),"")</f>
        <v/>
      </c>
      <c r="O201" s="61" t="str">
        <f>IF($D$48,[1]!obget([1]!obcall("",$C201,"get",[1]!obMake("","int",COLUMN()))),"")</f>
        <v/>
      </c>
      <c r="P201" s="61" t="str">
        <f>IF($D$48,[1]!obget([1]!obcall("",$C201,"get",[1]!obMake("","int",COLUMN()))),"")</f>
        <v/>
      </c>
      <c r="Q201" s="61" t="str">
        <f>IF($D$48,[1]!obget([1]!obcall("",$C201,"get",[1]!obMake("","int",COLUMN()))),"")</f>
        <v/>
      </c>
      <c r="R201" s="61" t="str">
        <f>IF($D$48,[1]!obget([1]!obcall("",$C201,"get",[1]!obMake("","int",COLUMN()))),"")</f>
        <v/>
      </c>
      <c r="S201" s="50"/>
      <c r="T201" s="50"/>
      <c r="U201" s="50"/>
      <c r="V201" s="50"/>
      <c r="W201" s="50"/>
      <c r="X201" s="50"/>
      <c r="AH201" s="36"/>
      <c r="AI201" s="36"/>
      <c r="IW201" s="50"/>
      <c r="IX201" s="50"/>
    </row>
    <row r="202" spans="1:258" ht="11.85" customHeight="1" x14ac:dyDescent="0.3">
      <c r="A202" s="50" t="str">
        <f t="shared" si="7"/>
        <v/>
      </c>
      <c r="B202" s="50" t="str">
        <f t="shared" si="8"/>
        <v/>
      </c>
      <c r="C202" s="50" t="str">
        <f>IF($D$48,[1]!obMake("RVBermudan"&amp;ROW(),obLibs&amp;"net.finmath.montecarlo.RandomVariable",[1]!obcall("",$C$39,"getInitialMargin",[1]!obMake("","double",$B202),LIBORMarketModel!$J$15,[1]!obMake("","String","EUR"),[1]!obcall("SensitivityMode",$B$7&amp;"$SensitivityMode","valueOf",[1]!obMake("","String",$D$53)),$B$43:$D$43)),"")</f>
        <v/>
      </c>
      <c r="D202" s="94" t="str">
        <f>IF($D$48,[1]!obget([1]!obcall("",$C202,"getAverage")),"")</f>
        <v/>
      </c>
      <c r="E202" s="72" t="str">
        <f>IF(AND($D$47,$F$44&gt;=$B202),[1]!obget([1]!obcall("",[1]!obcall("",$C$39,"getInitialMargin",[1]!obMake("","double",$B202),LIBORMarketModel!$J$15,[1]!obMake("","String","EUR"),[1]!obcall("SensitivityMode",$B$7&amp;"$SensitivityMode","valueOf",[1]!obMake("","String",E$53)),$B$43:$D$43),"getAverage")),"")</f>
        <v/>
      </c>
      <c r="F202" s="72" t="str">
        <f>IF(AND($D$46,$F$44&gt;=$B202),[1]!obget([1]!obcall("",[1]!obcall("",$C$39,"getInitialMargin",[1]!obMake("","double",$B202),LIBORMarketModel!$J$15,[1]!obMake("","String","EUR"),[1]!obcall("SensitivityMode",$B$7&amp;"$SensitivityMode","valueOf",[1]!obMake("","String",F$53)),$B$43:$D$43),"getAverage")),"")</f>
        <v/>
      </c>
      <c r="G202" s="74" t="str">
        <f>IF($D$48,[1]!obget([1]!obcall("",$C202,"getQuantile",[1]!obMake("","double",G$53))),"")</f>
        <v/>
      </c>
      <c r="H202" s="74" t="str">
        <f>IF($D$48,[1]!obget([1]!obcall("",$C202,"getQuantile",[1]!obMake("","double",H$53))),"")</f>
        <v/>
      </c>
      <c r="I202" s="74" t="str">
        <f>IF($D$48,[1]!obget([1]!obcall("",$C202,"get",[1]!obMake("","int",COLUMN()))),"")</f>
        <v/>
      </c>
      <c r="J202" s="61" t="str">
        <f>IF($D$48,[1]!obget([1]!obcall("",$C202,"get",[1]!obMake("","int",COLUMN()))),"")</f>
        <v/>
      </c>
      <c r="K202" s="61" t="str">
        <f>IF($D$48,[1]!obget([1]!obcall("",$C202,"get",[1]!obMake("","int",COLUMN()))),"")</f>
        <v/>
      </c>
      <c r="L202" s="61" t="str">
        <f>IF($D$48,[1]!obget([1]!obcall("",$C202,"get",[1]!obMake("","int",COLUMN()))),"")</f>
        <v/>
      </c>
      <c r="M202" s="61" t="str">
        <f>IF($D$48,[1]!obget([1]!obcall("",$C202,"get",[1]!obMake("","int",COLUMN()))),"")</f>
        <v/>
      </c>
      <c r="N202" s="61" t="str">
        <f>IF($D$48,[1]!obget([1]!obcall("",$C202,"get",[1]!obMake("","int",COLUMN()))),"")</f>
        <v/>
      </c>
      <c r="O202" s="61" t="str">
        <f>IF($D$48,[1]!obget([1]!obcall("",$C202,"get",[1]!obMake("","int",COLUMN()))),"")</f>
        <v/>
      </c>
      <c r="P202" s="61" t="str">
        <f>IF($D$48,[1]!obget([1]!obcall("",$C202,"get",[1]!obMake("","int",COLUMN()))),"")</f>
        <v/>
      </c>
      <c r="Q202" s="61" t="str">
        <f>IF($D$48,[1]!obget([1]!obcall("",$C202,"get",[1]!obMake("","int",COLUMN()))),"")</f>
        <v/>
      </c>
      <c r="R202" s="61" t="str">
        <f>IF($D$48,[1]!obget([1]!obcall("",$C202,"get",[1]!obMake("","int",COLUMN()))),"")</f>
        <v/>
      </c>
      <c r="S202" s="50"/>
      <c r="T202" s="50"/>
      <c r="U202" s="50"/>
      <c r="V202" s="50"/>
      <c r="W202" s="50"/>
      <c r="X202" s="50"/>
      <c r="AH202" s="36"/>
      <c r="AI202" s="36"/>
      <c r="IW202" s="50"/>
      <c r="IX202" s="50"/>
    </row>
    <row r="203" spans="1:258" ht="11.85" customHeight="1" x14ac:dyDescent="0.3">
      <c r="A203" s="50" t="str">
        <f t="shared" si="7"/>
        <v/>
      </c>
      <c r="B203" s="50" t="str">
        <f t="shared" si="8"/>
        <v/>
      </c>
      <c r="C203" s="50" t="str">
        <f>IF($D$48,[1]!obMake("RVBermudan"&amp;ROW(),obLibs&amp;"net.finmath.montecarlo.RandomVariable",[1]!obcall("",$C$39,"getInitialMargin",[1]!obMake("","double",$B203),LIBORMarketModel!$J$15,[1]!obMake("","String","EUR"),[1]!obcall("SensitivityMode",$B$7&amp;"$SensitivityMode","valueOf",[1]!obMake("","String",$D$53)),$B$43:$D$43)),"")</f>
        <v/>
      </c>
      <c r="D203" s="94" t="str">
        <f>IF($D$48,[1]!obget([1]!obcall("",$C203,"getAverage")),"")</f>
        <v/>
      </c>
      <c r="E203" s="72" t="str">
        <f>IF(AND($D$47,$F$44&gt;=$B203),[1]!obget([1]!obcall("",[1]!obcall("",$C$39,"getInitialMargin",[1]!obMake("","double",$B203),LIBORMarketModel!$J$15,[1]!obMake("","String","EUR"),[1]!obcall("SensitivityMode",$B$7&amp;"$SensitivityMode","valueOf",[1]!obMake("","String",E$53)),$B$43:$D$43),"getAverage")),"")</f>
        <v/>
      </c>
      <c r="F203" s="72" t="str">
        <f>IF(AND($D$46,$F$44&gt;=$B203),[1]!obget([1]!obcall("",[1]!obcall("",$C$39,"getInitialMargin",[1]!obMake("","double",$B203),LIBORMarketModel!$J$15,[1]!obMake("","String","EUR"),[1]!obcall("SensitivityMode",$B$7&amp;"$SensitivityMode","valueOf",[1]!obMake("","String",F$53)),$B$43:$D$43),"getAverage")),"")</f>
        <v/>
      </c>
      <c r="G203" s="74" t="str">
        <f>IF($D$48,[1]!obget([1]!obcall("",$C203,"getQuantile",[1]!obMake("","double",G$53))),"")</f>
        <v/>
      </c>
      <c r="H203" s="74" t="str">
        <f>IF($D$48,[1]!obget([1]!obcall("",$C203,"getQuantile",[1]!obMake("","double",H$53))),"")</f>
        <v/>
      </c>
      <c r="I203" s="74" t="str">
        <f>IF($D$48,[1]!obget([1]!obcall("",$C203,"get",[1]!obMake("","int",COLUMN()))),"")</f>
        <v/>
      </c>
      <c r="J203" s="61" t="str">
        <f>IF($D$48,[1]!obget([1]!obcall("",$C203,"get",[1]!obMake("","int",COLUMN()))),"")</f>
        <v/>
      </c>
      <c r="K203" s="61" t="str">
        <f>IF($D$48,[1]!obget([1]!obcall("",$C203,"get",[1]!obMake("","int",COLUMN()))),"")</f>
        <v/>
      </c>
      <c r="L203" s="61" t="str">
        <f>IF($D$48,[1]!obget([1]!obcall("",$C203,"get",[1]!obMake("","int",COLUMN()))),"")</f>
        <v/>
      </c>
      <c r="M203" s="61" t="str">
        <f>IF($D$48,[1]!obget([1]!obcall("",$C203,"get",[1]!obMake("","int",COLUMN()))),"")</f>
        <v/>
      </c>
      <c r="N203" s="61" t="str">
        <f>IF($D$48,[1]!obget([1]!obcall("",$C203,"get",[1]!obMake("","int",COLUMN()))),"")</f>
        <v/>
      </c>
      <c r="O203" s="61" t="str">
        <f>IF($D$48,[1]!obget([1]!obcall("",$C203,"get",[1]!obMake("","int",COLUMN()))),"")</f>
        <v/>
      </c>
      <c r="P203" s="61" t="str">
        <f>IF($D$48,[1]!obget([1]!obcall("",$C203,"get",[1]!obMake("","int",COLUMN()))),"")</f>
        <v/>
      </c>
      <c r="Q203" s="61" t="str">
        <f>IF($D$48,[1]!obget([1]!obcall("",$C203,"get",[1]!obMake("","int",COLUMN()))),"")</f>
        <v/>
      </c>
      <c r="R203" s="61" t="str">
        <f>IF($D$48,[1]!obget([1]!obcall("",$C203,"get",[1]!obMake("","int",COLUMN()))),"")</f>
        <v/>
      </c>
      <c r="S203" s="50"/>
      <c r="T203" s="50"/>
      <c r="U203" s="50"/>
      <c r="V203" s="50"/>
      <c r="W203" s="50"/>
      <c r="X203" s="50"/>
      <c r="AH203" s="36"/>
      <c r="AI203" s="36"/>
      <c r="IW203" s="50"/>
      <c r="IX203" s="50"/>
    </row>
    <row r="204" spans="1:258" ht="11.85" customHeight="1" x14ac:dyDescent="0.3">
      <c r="A204" s="50" t="str">
        <f t="shared" si="7"/>
        <v/>
      </c>
      <c r="B204" s="50" t="str">
        <f t="shared" si="8"/>
        <v/>
      </c>
      <c r="C204" s="50" t="str">
        <f>IF($D$48,[1]!obMake("RVBermudan"&amp;ROW(),obLibs&amp;"net.finmath.montecarlo.RandomVariable",[1]!obcall("",$C$39,"getInitialMargin",[1]!obMake("","double",$B204),LIBORMarketModel!$J$15,[1]!obMake("","String","EUR"),[1]!obcall("SensitivityMode",$B$7&amp;"$SensitivityMode","valueOf",[1]!obMake("","String",$D$53)),$B$43:$D$43)),"")</f>
        <v/>
      </c>
      <c r="D204" s="94" t="str">
        <f>IF($D$48,[1]!obget([1]!obcall("",$C204,"getAverage")),"")</f>
        <v/>
      </c>
      <c r="E204" s="72" t="str">
        <f>IF(AND($D$47,$F$44&gt;=$B204),[1]!obget([1]!obcall("",[1]!obcall("",$C$39,"getInitialMargin",[1]!obMake("","double",$B204),LIBORMarketModel!$J$15,[1]!obMake("","String","EUR"),[1]!obcall("SensitivityMode",$B$7&amp;"$SensitivityMode","valueOf",[1]!obMake("","String",E$53)),$B$43:$D$43),"getAverage")),"")</f>
        <v/>
      </c>
      <c r="F204" s="72" t="str">
        <f>IF(AND($D$46,$F$44&gt;=$B204),[1]!obget([1]!obcall("",[1]!obcall("",$C$39,"getInitialMargin",[1]!obMake("","double",$B204),LIBORMarketModel!$J$15,[1]!obMake("","String","EUR"),[1]!obcall("SensitivityMode",$B$7&amp;"$SensitivityMode","valueOf",[1]!obMake("","String",F$53)),$B$43:$D$43),"getAverage")),"")</f>
        <v/>
      </c>
      <c r="G204" s="74" t="str">
        <f>IF($D$48,[1]!obget([1]!obcall("",$C204,"getQuantile",[1]!obMake("","double",G$53))),"")</f>
        <v/>
      </c>
      <c r="H204" s="74" t="str">
        <f>IF($D$48,[1]!obget([1]!obcall("",$C204,"getQuantile",[1]!obMake("","double",H$53))),"")</f>
        <v/>
      </c>
      <c r="I204" s="74" t="str">
        <f>IF($D$48,[1]!obget([1]!obcall("",$C204,"get",[1]!obMake("","int",COLUMN()))),"")</f>
        <v/>
      </c>
      <c r="J204" s="61" t="str">
        <f>IF($D$48,[1]!obget([1]!obcall("",$C204,"get",[1]!obMake("","int",COLUMN()))),"")</f>
        <v/>
      </c>
      <c r="K204" s="61" t="str">
        <f>IF($D$48,[1]!obget([1]!obcall("",$C204,"get",[1]!obMake("","int",COLUMN()))),"")</f>
        <v/>
      </c>
      <c r="L204" s="61" t="str">
        <f>IF($D$48,[1]!obget([1]!obcall("",$C204,"get",[1]!obMake("","int",COLUMN()))),"")</f>
        <v/>
      </c>
      <c r="M204" s="61" t="str">
        <f>IF($D$48,[1]!obget([1]!obcall("",$C204,"get",[1]!obMake("","int",COLUMN()))),"")</f>
        <v/>
      </c>
      <c r="N204" s="61" t="str">
        <f>IF($D$48,[1]!obget([1]!obcall("",$C204,"get",[1]!obMake("","int",COLUMN()))),"")</f>
        <v/>
      </c>
      <c r="O204" s="61" t="str">
        <f>IF($D$48,[1]!obget([1]!obcall("",$C204,"get",[1]!obMake("","int",COLUMN()))),"")</f>
        <v/>
      </c>
      <c r="P204" s="61" t="str">
        <f>IF($D$48,[1]!obget([1]!obcall("",$C204,"get",[1]!obMake("","int",COLUMN()))),"")</f>
        <v/>
      </c>
      <c r="Q204" s="61" t="str">
        <f>IF($D$48,[1]!obget([1]!obcall("",$C204,"get",[1]!obMake("","int",COLUMN()))),"")</f>
        <v/>
      </c>
      <c r="R204" s="61" t="str">
        <f>IF($D$48,[1]!obget([1]!obcall("",$C204,"get",[1]!obMake("","int",COLUMN()))),"")</f>
        <v/>
      </c>
      <c r="S204" s="50"/>
      <c r="T204" s="50"/>
      <c r="U204" s="50"/>
      <c r="V204" s="50"/>
      <c r="W204" s="50"/>
      <c r="X204" s="50"/>
      <c r="AH204" s="36"/>
      <c r="AI204" s="36"/>
      <c r="IW204" s="50"/>
      <c r="IX204" s="50"/>
    </row>
    <row r="205" spans="1:258" ht="11.85" customHeight="1" x14ac:dyDescent="0.3">
      <c r="A205" s="50" t="str">
        <f t="shared" si="7"/>
        <v/>
      </c>
      <c r="B205" s="50" t="str">
        <f t="shared" si="8"/>
        <v/>
      </c>
      <c r="C205" s="50" t="str">
        <f>IF($D$48,[1]!obMake("RVBermudan"&amp;ROW(),obLibs&amp;"net.finmath.montecarlo.RandomVariable",[1]!obcall("",$C$39,"getInitialMargin",[1]!obMake("","double",$B205),LIBORMarketModel!$J$15,[1]!obMake("","String","EUR"),[1]!obcall("SensitivityMode",$B$7&amp;"$SensitivityMode","valueOf",[1]!obMake("","String",$D$53)),$B$43:$D$43)),"")</f>
        <v/>
      </c>
      <c r="D205" s="94" t="str">
        <f>IF($D$48,[1]!obget([1]!obcall("",$C205,"getAverage")),"")</f>
        <v/>
      </c>
      <c r="E205" s="72" t="str">
        <f>IF(AND($D$47,$F$44&gt;=$B205),[1]!obget([1]!obcall("",[1]!obcall("",$C$39,"getInitialMargin",[1]!obMake("","double",$B205),LIBORMarketModel!$J$15,[1]!obMake("","String","EUR"),[1]!obcall("SensitivityMode",$B$7&amp;"$SensitivityMode","valueOf",[1]!obMake("","String",E$53)),$B$43:$D$43),"getAverage")),"")</f>
        <v/>
      </c>
      <c r="F205" s="72" t="str">
        <f>IF(AND($D$46,$F$44&gt;=$B205),[1]!obget([1]!obcall("",[1]!obcall("",$C$39,"getInitialMargin",[1]!obMake("","double",$B205),LIBORMarketModel!$J$15,[1]!obMake("","String","EUR"),[1]!obcall("SensitivityMode",$B$7&amp;"$SensitivityMode","valueOf",[1]!obMake("","String",F$53)),$B$43:$D$43),"getAverage")),"")</f>
        <v/>
      </c>
      <c r="G205" s="74" t="str">
        <f>IF($D$48,[1]!obget([1]!obcall("",$C205,"getQuantile",[1]!obMake("","double",G$53))),"")</f>
        <v/>
      </c>
      <c r="H205" s="74" t="str">
        <f>IF($D$48,[1]!obget([1]!obcall("",$C205,"getQuantile",[1]!obMake("","double",H$53))),"")</f>
        <v/>
      </c>
      <c r="I205" s="74" t="str">
        <f>IF($D$48,[1]!obget([1]!obcall("",$C205,"get",[1]!obMake("","int",COLUMN()))),"")</f>
        <v/>
      </c>
      <c r="J205" s="61" t="str">
        <f>IF($D$48,[1]!obget([1]!obcall("",$C205,"get",[1]!obMake("","int",COLUMN()))),"")</f>
        <v/>
      </c>
      <c r="K205" s="61" t="str">
        <f>IF($D$48,[1]!obget([1]!obcall("",$C205,"get",[1]!obMake("","int",COLUMN()))),"")</f>
        <v/>
      </c>
      <c r="L205" s="61" t="str">
        <f>IF($D$48,[1]!obget([1]!obcall("",$C205,"get",[1]!obMake("","int",COLUMN()))),"")</f>
        <v/>
      </c>
      <c r="M205" s="61" t="str">
        <f>IF($D$48,[1]!obget([1]!obcall("",$C205,"get",[1]!obMake("","int",COLUMN()))),"")</f>
        <v/>
      </c>
      <c r="N205" s="61" t="str">
        <f>IF($D$48,[1]!obget([1]!obcall("",$C205,"get",[1]!obMake("","int",COLUMN()))),"")</f>
        <v/>
      </c>
      <c r="O205" s="61" t="str">
        <f>IF($D$48,[1]!obget([1]!obcall("",$C205,"get",[1]!obMake("","int",COLUMN()))),"")</f>
        <v/>
      </c>
      <c r="P205" s="61" t="str">
        <f>IF($D$48,[1]!obget([1]!obcall("",$C205,"get",[1]!obMake("","int",COLUMN()))),"")</f>
        <v/>
      </c>
      <c r="Q205" s="61" t="str">
        <f>IF($D$48,[1]!obget([1]!obcall("",$C205,"get",[1]!obMake("","int",COLUMN()))),"")</f>
        <v/>
      </c>
      <c r="R205" s="61" t="str">
        <f>IF($D$48,[1]!obget([1]!obcall("",$C205,"get",[1]!obMake("","int",COLUMN()))),"")</f>
        <v/>
      </c>
      <c r="S205" s="50"/>
      <c r="T205" s="50"/>
      <c r="U205" s="50"/>
      <c r="V205" s="50"/>
      <c r="W205" s="50"/>
      <c r="X205" s="50"/>
      <c r="AH205" s="36"/>
      <c r="AI205" s="36"/>
      <c r="IW205" s="50"/>
      <c r="IX205" s="50"/>
    </row>
    <row r="206" spans="1:258" ht="11.85" customHeight="1" x14ac:dyDescent="0.3">
      <c r="A206" s="50" t="str">
        <f t="shared" si="7"/>
        <v/>
      </c>
      <c r="B206" s="50" t="str">
        <f t="shared" si="8"/>
        <v/>
      </c>
      <c r="C206" s="50" t="str">
        <f>IF($D$48,[1]!obMake("RVBermudan"&amp;ROW(),obLibs&amp;"net.finmath.montecarlo.RandomVariable",[1]!obcall("",$C$39,"getInitialMargin",[1]!obMake("","double",$B206),LIBORMarketModel!$J$15,[1]!obMake("","String","EUR"),[1]!obcall("SensitivityMode",$B$7&amp;"$SensitivityMode","valueOf",[1]!obMake("","String",$D$53)),$B$43:$D$43)),"")</f>
        <v/>
      </c>
      <c r="D206" s="94" t="str">
        <f>IF($D$48,[1]!obget([1]!obcall("",$C206,"getAverage")),"")</f>
        <v/>
      </c>
      <c r="E206" s="72" t="str">
        <f>IF(AND($D$47,$F$44&gt;=$B206),[1]!obget([1]!obcall("",[1]!obcall("",$C$39,"getInitialMargin",[1]!obMake("","double",$B206),LIBORMarketModel!$J$15,[1]!obMake("","String","EUR"),[1]!obcall("SensitivityMode",$B$7&amp;"$SensitivityMode","valueOf",[1]!obMake("","String",E$53)),$B$43:$D$43),"getAverage")),"")</f>
        <v/>
      </c>
      <c r="F206" s="72" t="str">
        <f>IF(AND($D$46,$F$44&gt;=$B206),[1]!obget([1]!obcall("",[1]!obcall("",$C$39,"getInitialMargin",[1]!obMake("","double",$B206),LIBORMarketModel!$J$15,[1]!obMake("","String","EUR"),[1]!obcall("SensitivityMode",$B$7&amp;"$SensitivityMode","valueOf",[1]!obMake("","String",F$53)),$B$43:$D$43),"getAverage")),"")</f>
        <v/>
      </c>
      <c r="G206" s="74" t="str">
        <f>IF($D$48,[1]!obget([1]!obcall("",$C206,"getQuantile",[1]!obMake("","double",G$53))),"")</f>
        <v/>
      </c>
      <c r="H206" s="74" t="str">
        <f>IF($D$48,[1]!obget([1]!obcall("",$C206,"getQuantile",[1]!obMake("","double",H$53))),"")</f>
        <v/>
      </c>
      <c r="I206" s="74" t="str">
        <f>IF($D$48,[1]!obget([1]!obcall("",$C206,"get",[1]!obMake("","int",COLUMN()))),"")</f>
        <v/>
      </c>
      <c r="J206" s="61" t="str">
        <f>IF($D$48,[1]!obget([1]!obcall("",$C206,"get",[1]!obMake("","int",COLUMN()))),"")</f>
        <v/>
      </c>
      <c r="K206" s="61" t="str">
        <f>IF($D$48,[1]!obget([1]!obcall("",$C206,"get",[1]!obMake("","int",COLUMN()))),"")</f>
        <v/>
      </c>
      <c r="L206" s="61" t="str">
        <f>IF($D$48,[1]!obget([1]!obcall("",$C206,"get",[1]!obMake("","int",COLUMN()))),"")</f>
        <v/>
      </c>
      <c r="M206" s="61" t="str">
        <f>IF($D$48,[1]!obget([1]!obcall("",$C206,"get",[1]!obMake("","int",COLUMN()))),"")</f>
        <v/>
      </c>
      <c r="N206" s="61" t="str">
        <f>IF($D$48,[1]!obget([1]!obcall("",$C206,"get",[1]!obMake("","int",COLUMN()))),"")</f>
        <v/>
      </c>
      <c r="O206" s="61" t="str">
        <f>IF($D$48,[1]!obget([1]!obcall("",$C206,"get",[1]!obMake("","int",COLUMN()))),"")</f>
        <v/>
      </c>
      <c r="P206" s="61" t="str">
        <f>IF($D$48,[1]!obget([1]!obcall("",$C206,"get",[1]!obMake("","int",COLUMN()))),"")</f>
        <v/>
      </c>
      <c r="Q206" s="61" t="str">
        <f>IF($D$48,[1]!obget([1]!obcall("",$C206,"get",[1]!obMake("","int",COLUMN()))),"")</f>
        <v/>
      </c>
      <c r="R206" s="61" t="str">
        <f>IF($D$48,[1]!obget([1]!obcall("",$C206,"get",[1]!obMake("","int",COLUMN()))),"")</f>
        <v/>
      </c>
      <c r="S206" s="50"/>
      <c r="T206" s="50"/>
      <c r="U206" s="50"/>
      <c r="V206" s="50"/>
      <c r="W206" s="50"/>
      <c r="X206" s="50"/>
      <c r="AH206" s="36"/>
      <c r="AI206" s="36"/>
      <c r="IW206" s="50"/>
      <c r="IX206" s="50"/>
    </row>
    <row r="207" spans="1:258" ht="11.85" customHeight="1" x14ac:dyDescent="0.3">
      <c r="A207" s="50" t="str">
        <f t="shared" si="7"/>
        <v/>
      </c>
      <c r="B207" s="50" t="str">
        <f t="shared" si="8"/>
        <v/>
      </c>
      <c r="C207" s="50" t="str">
        <f>IF($D$48,[1]!obMake("RVBermudan"&amp;ROW(),obLibs&amp;"net.finmath.montecarlo.RandomVariable",[1]!obcall("",$C$39,"getInitialMargin",[1]!obMake("","double",$B207),LIBORMarketModel!$J$15,[1]!obMake("","String","EUR"),[1]!obcall("SensitivityMode",$B$7&amp;"$SensitivityMode","valueOf",[1]!obMake("","String",$D$53)),$B$43:$D$43)),"")</f>
        <v/>
      </c>
      <c r="D207" s="94" t="str">
        <f>IF($D$48,[1]!obget([1]!obcall("",$C207,"getAverage")),"")</f>
        <v/>
      </c>
      <c r="E207" s="72" t="str">
        <f>IF(AND($D$47,$F$44&gt;=$B207),[1]!obget([1]!obcall("",[1]!obcall("",$C$39,"getInitialMargin",[1]!obMake("","double",$B207),LIBORMarketModel!$J$15,[1]!obMake("","String","EUR"),[1]!obcall("SensitivityMode",$B$7&amp;"$SensitivityMode","valueOf",[1]!obMake("","String",E$53)),$B$43:$D$43),"getAverage")),"")</f>
        <v/>
      </c>
      <c r="F207" s="72" t="str">
        <f>IF(AND($D$46,$F$44&gt;=$B207),[1]!obget([1]!obcall("",[1]!obcall("",$C$39,"getInitialMargin",[1]!obMake("","double",$B207),LIBORMarketModel!$J$15,[1]!obMake("","String","EUR"),[1]!obcall("SensitivityMode",$B$7&amp;"$SensitivityMode","valueOf",[1]!obMake("","String",F$53)),$B$43:$D$43),"getAverage")),"")</f>
        <v/>
      </c>
      <c r="G207" s="74" t="str">
        <f>IF($D$48,[1]!obget([1]!obcall("",$C207,"getQuantile",[1]!obMake("","double",G$53))),"")</f>
        <v/>
      </c>
      <c r="H207" s="74" t="str">
        <f>IF($D$48,[1]!obget([1]!obcall("",$C207,"getQuantile",[1]!obMake("","double",H$53))),"")</f>
        <v/>
      </c>
      <c r="I207" s="74" t="str">
        <f>IF($D$48,[1]!obget([1]!obcall("",$C207,"get",[1]!obMake("","int",COLUMN()))),"")</f>
        <v/>
      </c>
      <c r="J207" s="61" t="str">
        <f>IF($D$48,[1]!obget([1]!obcall("",$C207,"get",[1]!obMake("","int",COLUMN()))),"")</f>
        <v/>
      </c>
      <c r="K207" s="61" t="str">
        <f>IF($D$48,[1]!obget([1]!obcall("",$C207,"get",[1]!obMake("","int",COLUMN()))),"")</f>
        <v/>
      </c>
      <c r="L207" s="61" t="str">
        <f>IF($D$48,[1]!obget([1]!obcall("",$C207,"get",[1]!obMake("","int",COLUMN()))),"")</f>
        <v/>
      </c>
      <c r="M207" s="61" t="str">
        <f>IF($D$48,[1]!obget([1]!obcall("",$C207,"get",[1]!obMake("","int",COLUMN()))),"")</f>
        <v/>
      </c>
      <c r="N207" s="61" t="str">
        <f>IF($D$48,[1]!obget([1]!obcall("",$C207,"get",[1]!obMake("","int",COLUMN()))),"")</f>
        <v/>
      </c>
      <c r="O207" s="61" t="str">
        <f>IF($D$48,[1]!obget([1]!obcall("",$C207,"get",[1]!obMake("","int",COLUMN()))),"")</f>
        <v/>
      </c>
      <c r="P207" s="61" t="str">
        <f>IF($D$48,[1]!obget([1]!obcall("",$C207,"get",[1]!obMake("","int",COLUMN()))),"")</f>
        <v/>
      </c>
      <c r="Q207" s="61" t="str">
        <f>IF($D$48,[1]!obget([1]!obcall("",$C207,"get",[1]!obMake("","int",COLUMN()))),"")</f>
        <v/>
      </c>
      <c r="R207" s="61" t="str">
        <f>IF($D$48,[1]!obget([1]!obcall("",$C207,"get",[1]!obMake("","int",COLUMN()))),"")</f>
        <v/>
      </c>
      <c r="S207" s="50"/>
      <c r="T207" s="50"/>
      <c r="U207" s="50"/>
      <c r="V207" s="50"/>
      <c r="W207" s="50"/>
      <c r="X207" s="50"/>
      <c r="AH207" s="36"/>
      <c r="AI207" s="36"/>
      <c r="IW207" s="50"/>
      <c r="IX207" s="50"/>
    </row>
    <row r="208" spans="1:258" ht="11.85" customHeight="1" x14ac:dyDescent="0.3">
      <c r="A208" s="50" t="str">
        <f t="shared" si="7"/>
        <v/>
      </c>
      <c r="B208" s="50" t="str">
        <f t="shared" si="8"/>
        <v/>
      </c>
      <c r="C208" s="50" t="str">
        <f>IF($D$48,[1]!obMake("RVBermudan"&amp;ROW(),obLibs&amp;"net.finmath.montecarlo.RandomVariable",[1]!obcall("",$C$39,"getInitialMargin",[1]!obMake("","double",$B208),LIBORMarketModel!$J$15,[1]!obMake("","String","EUR"),[1]!obcall("SensitivityMode",$B$7&amp;"$SensitivityMode","valueOf",[1]!obMake("","String",$D$53)),$B$43:$D$43)),"")</f>
        <v/>
      </c>
      <c r="D208" s="94" t="str">
        <f>IF($D$48,[1]!obget([1]!obcall("",$C208,"getAverage")),"")</f>
        <v/>
      </c>
      <c r="E208" s="72" t="str">
        <f>IF(AND($D$47,$F$44&gt;=$B208),[1]!obget([1]!obcall("",[1]!obcall("",$C$39,"getInitialMargin",[1]!obMake("","double",$B208),LIBORMarketModel!$J$15,[1]!obMake("","String","EUR"),[1]!obcall("SensitivityMode",$B$7&amp;"$SensitivityMode","valueOf",[1]!obMake("","String",E$53)),$B$43:$D$43),"getAverage")),"")</f>
        <v/>
      </c>
      <c r="F208" s="72" t="str">
        <f>IF(AND($D$46,$F$44&gt;=$B208),[1]!obget([1]!obcall("",[1]!obcall("",$C$39,"getInitialMargin",[1]!obMake("","double",$B208),LIBORMarketModel!$J$15,[1]!obMake("","String","EUR"),[1]!obcall("SensitivityMode",$B$7&amp;"$SensitivityMode","valueOf",[1]!obMake("","String",F$53)),$B$43:$D$43),"getAverage")),"")</f>
        <v/>
      </c>
      <c r="G208" s="74" t="str">
        <f>IF($D$48,[1]!obget([1]!obcall("",$C208,"getQuantile",[1]!obMake("","double",G$53))),"")</f>
        <v/>
      </c>
      <c r="H208" s="74" t="str">
        <f>IF($D$48,[1]!obget([1]!obcall("",$C208,"getQuantile",[1]!obMake("","double",H$53))),"")</f>
        <v/>
      </c>
      <c r="I208" s="74" t="str">
        <f>IF($D$48,[1]!obget([1]!obcall("",$C208,"get",[1]!obMake("","int",COLUMN()))),"")</f>
        <v/>
      </c>
      <c r="J208" s="61" t="str">
        <f>IF($D$48,[1]!obget([1]!obcall("",$C208,"get",[1]!obMake("","int",COLUMN()))),"")</f>
        <v/>
      </c>
      <c r="K208" s="61" t="str">
        <f>IF($D$48,[1]!obget([1]!obcall("",$C208,"get",[1]!obMake("","int",COLUMN()))),"")</f>
        <v/>
      </c>
      <c r="L208" s="61" t="str">
        <f>IF($D$48,[1]!obget([1]!obcall("",$C208,"get",[1]!obMake("","int",COLUMN()))),"")</f>
        <v/>
      </c>
      <c r="M208" s="61" t="str">
        <f>IF($D$48,[1]!obget([1]!obcall("",$C208,"get",[1]!obMake("","int",COLUMN()))),"")</f>
        <v/>
      </c>
      <c r="N208" s="61" t="str">
        <f>IF($D$48,[1]!obget([1]!obcall("",$C208,"get",[1]!obMake("","int",COLUMN()))),"")</f>
        <v/>
      </c>
      <c r="O208" s="61" t="str">
        <f>IF($D$48,[1]!obget([1]!obcall("",$C208,"get",[1]!obMake("","int",COLUMN()))),"")</f>
        <v/>
      </c>
      <c r="P208" s="61" t="str">
        <f>IF($D$48,[1]!obget([1]!obcall("",$C208,"get",[1]!obMake("","int",COLUMN()))),"")</f>
        <v/>
      </c>
      <c r="Q208" s="61" t="str">
        <f>IF($D$48,[1]!obget([1]!obcall("",$C208,"get",[1]!obMake("","int",COLUMN()))),"")</f>
        <v/>
      </c>
      <c r="R208" s="61" t="str">
        <f>IF($D$48,[1]!obget([1]!obcall("",$C208,"get",[1]!obMake("","int",COLUMN()))),"")</f>
        <v/>
      </c>
      <c r="S208" s="50"/>
      <c r="T208" s="50"/>
      <c r="U208" s="50"/>
      <c r="V208" s="50"/>
      <c r="W208" s="50"/>
      <c r="X208" s="50"/>
      <c r="AH208" s="36"/>
      <c r="AI208" s="36"/>
      <c r="IW208" s="50"/>
      <c r="IX208" s="50"/>
    </row>
    <row r="209" spans="1:258" ht="11.85" customHeight="1" x14ac:dyDescent="0.3">
      <c r="A209" s="50" t="str">
        <f t="shared" si="7"/>
        <v/>
      </c>
      <c r="B209" s="50" t="str">
        <f t="shared" si="8"/>
        <v/>
      </c>
      <c r="C209" s="50" t="str">
        <f>IF($D$48,[1]!obMake("RVBermudan"&amp;ROW(),obLibs&amp;"net.finmath.montecarlo.RandomVariable",[1]!obcall("",$C$39,"getInitialMargin",[1]!obMake("","double",$B209),LIBORMarketModel!$J$15,[1]!obMake("","String","EUR"),[1]!obcall("SensitivityMode",$B$7&amp;"$SensitivityMode","valueOf",[1]!obMake("","String",$D$53)),$B$43:$D$43)),"")</f>
        <v/>
      </c>
      <c r="D209" s="94" t="str">
        <f>IF($D$48,[1]!obget([1]!obcall("",$C209,"getAverage")),"")</f>
        <v/>
      </c>
      <c r="E209" s="72" t="str">
        <f>IF(AND($D$47,$F$44&gt;=$B209),[1]!obget([1]!obcall("",[1]!obcall("",$C$39,"getInitialMargin",[1]!obMake("","double",$B209),LIBORMarketModel!$J$15,[1]!obMake("","String","EUR"),[1]!obcall("SensitivityMode",$B$7&amp;"$SensitivityMode","valueOf",[1]!obMake("","String",E$53)),$B$43:$D$43),"getAverage")),"")</f>
        <v/>
      </c>
      <c r="F209" s="72" t="str">
        <f>IF(AND($D$46,$F$44&gt;=$B209),[1]!obget([1]!obcall("",[1]!obcall("",$C$39,"getInitialMargin",[1]!obMake("","double",$B209),LIBORMarketModel!$J$15,[1]!obMake("","String","EUR"),[1]!obcall("SensitivityMode",$B$7&amp;"$SensitivityMode","valueOf",[1]!obMake("","String",F$53)),$B$43:$D$43),"getAverage")),"")</f>
        <v/>
      </c>
      <c r="G209" s="74" t="str">
        <f>IF($D$48,[1]!obget([1]!obcall("",$C209,"getQuantile",[1]!obMake("","double",G$53))),"")</f>
        <v/>
      </c>
      <c r="H209" s="74" t="str">
        <f>IF($D$48,[1]!obget([1]!obcall("",$C209,"getQuantile",[1]!obMake("","double",H$53))),"")</f>
        <v/>
      </c>
      <c r="I209" s="74" t="str">
        <f>IF($D$48,[1]!obget([1]!obcall("",$C209,"get",[1]!obMake("","int",COLUMN()))),"")</f>
        <v/>
      </c>
      <c r="J209" s="61" t="str">
        <f>IF($D$48,[1]!obget([1]!obcall("",$C209,"get",[1]!obMake("","int",COLUMN()))),"")</f>
        <v/>
      </c>
      <c r="K209" s="61" t="str">
        <f>IF($D$48,[1]!obget([1]!obcall("",$C209,"get",[1]!obMake("","int",COLUMN()))),"")</f>
        <v/>
      </c>
      <c r="L209" s="61" t="str">
        <f>IF($D$48,[1]!obget([1]!obcall("",$C209,"get",[1]!obMake("","int",COLUMN()))),"")</f>
        <v/>
      </c>
      <c r="M209" s="61" t="str">
        <f>IF($D$48,[1]!obget([1]!obcall("",$C209,"get",[1]!obMake("","int",COLUMN()))),"")</f>
        <v/>
      </c>
      <c r="N209" s="61" t="str">
        <f>IF($D$48,[1]!obget([1]!obcall("",$C209,"get",[1]!obMake("","int",COLUMN()))),"")</f>
        <v/>
      </c>
      <c r="O209" s="61" t="str">
        <f>IF($D$48,[1]!obget([1]!obcall("",$C209,"get",[1]!obMake("","int",COLUMN()))),"")</f>
        <v/>
      </c>
      <c r="P209" s="61" t="str">
        <f>IF($D$48,[1]!obget([1]!obcall("",$C209,"get",[1]!obMake("","int",COLUMN()))),"")</f>
        <v/>
      </c>
      <c r="Q209" s="61" t="str">
        <f>IF($D$48,[1]!obget([1]!obcall("",$C209,"get",[1]!obMake("","int",COLUMN()))),"")</f>
        <v/>
      </c>
      <c r="R209" s="61" t="str">
        <f>IF($D$48,[1]!obget([1]!obcall("",$C209,"get",[1]!obMake("","int",COLUMN()))),"")</f>
        <v/>
      </c>
      <c r="S209" s="50"/>
      <c r="T209" s="50"/>
      <c r="U209" s="50"/>
      <c r="V209" s="50"/>
      <c r="W209" s="50"/>
      <c r="X209" s="50"/>
      <c r="AH209" s="36"/>
      <c r="AI209" s="36"/>
      <c r="IW209" s="50"/>
      <c r="IX209" s="50"/>
    </row>
    <row r="210" spans="1:258" ht="11.85" customHeight="1" x14ac:dyDescent="0.3">
      <c r="A210" s="50" t="str">
        <f t="shared" si="7"/>
        <v/>
      </c>
      <c r="B210" s="50" t="str">
        <f t="shared" si="8"/>
        <v/>
      </c>
      <c r="C210" s="50" t="str">
        <f>IF($D$48,[1]!obMake("RVBermudan"&amp;ROW(),obLibs&amp;"net.finmath.montecarlo.RandomVariable",[1]!obcall("",$C$39,"getInitialMargin",[1]!obMake("","double",$B210),LIBORMarketModel!$J$15,[1]!obMake("","String","EUR"),[1]!obcall("SensitivityMode",$B$7&amp;"$SensitivityMode","valueOf",[1]!obMake("","String",$D$53)),$B$43:$D$43)),"")</f>
        <v/>
      </c>
      <c r="D210" s="94" t="str">
        <f>IF($D$48,[1]!obget([1]!obcall("",$C210,"getAverage")),"")</f>
        <v/>
      </c>
      <c r="E210" s="72" t="str">
        <f>IF(AND($D$47,$F$44&gt;=$B210),[1]!obget([1]!obcall("",[1]!obcall("",$C$39,"getInitialMargin",[1]!obMake("","double",$B210),LIBORMarketModel!$J$15,[1]!obMake("","String","EUR"),[1]!obcall("SensitivityMode",$B$7&amp;"$SensitivityMode","valueOf",[1]!obMake("","String",E$53)),$B$43:$D$43),"getAverage")),"")</f>
        <v/>
      </c>
      <c r="F210" s="72" t="str">
        <f>IF(AND($D$46,$F$44&gt;=$B210),[1]!obget([1]!obcall("",[1]!obcall("",$C$39,"getInitialMargin",[1]!obMake("","double",$B210),LIBORMarketModel!$J$15,[1]!obMake("","String","EUR"),[1]!obcall("SensitivityMode",$B$7&amp;"$SensitivityMode","valueOf",[1]!obMake("","String",F$53)),$B$43:$D$43),"getAverage")),"")</f>
        <v/>
      </c>
      <c r="G210" s="74" t="str">
        <f>IF($D$48,[1]!obget([1]!obcall("",$C210,"getQuantile",[1]!obMake("","double",G$53))),"")</f>
        <v/>
      </c>
      <c r="H210" s="74" t="str">
        <f>IF($D$48,[1]!obget([1]!obcall("",$C210,"getQuantile",[1]!obMake("","double",H$53))),"")</f>
        <v/>
      </c>
      <c r="I210" s="74" t="str">
        <f>IF($D$48,[1]!obget([1]!obcall("",$C210,"get",[1]!obMake("","int",COLUMN()))),"")</f>
        <v/>
      </c>
      <c r="J210" s="61" t="str">
        <f>IF($D$48,[1]!obget([1]!obcall("",$C210,"get",[1]!obMake("","int",COLUMN()))),"")</f>
        <v/>
      </c>
      <c r="K210" s="61" t="str">
        <f>IF($D$48,[1]!obget([1]!obcall("",$C210,"get",[1]!obMake("","int",COLUMN()))),"")</f>
        <v/>
      </c>
      <c r="L210" s="61" t="str">
        <f>IF($D$48,[1]!obget([1]!obcall("",$C210,"get",[1]!obMake("","int",COLUMN()))),"")</f>
        <v/>
      </c>
      <c r="M210" s="61" t="str">
        <f>IF($D$48,[1]!obget([1]!obcall("",$C210,"get",[1]!obMake("","int",COLUMN()))),"")</f>
        <v/>
      </c>
      <c r="N210" s="61" t="str">
        <f>IF($D$48,[1]!obget([1]!obcall("",$C210,"get",[1]!obMake("","int",COLUMN()))),"")</f>
        <v/>
      </c>
      <c r="O210" s="61" t="str">
        <f>IF($D$48,[1]!obget([1]!obcall("",$C210,"get",[1]!obMake("","int",COLUMN()))),"")</f>
        <v/>
      </c>
      <c r="P210" s="61" t="str">
        <f>IF($D$48,[1]!obget([1]!obcall("",$C210,"get",[1]!obMake("","int",COLUMN()))),"")</f>
        <v/>
      </c>
      <c r="Q210" s="61" t="str">
        <f>IF($D$48,[1]!obget([1]!obcall("",$C210,"get",[1]!obMake("","int",COLUMN()))),"")</f>
        <v/>
      </c>
      <c r="R210" s="61" t="str">
        <f>IF($D$48,[1]!obget([1]!obcall("",$C210,"get",[1]!obMake("","int",COLUMN()))),"")</f>
        <v/>
      </c>
      <c r="S210" s="50"/>
      <c r="T210" s="50"/>
      <c r="U210" s="50"/>
      <c r="V210" s="50"/>
      <c r="W210" s="50"/>
      <c r="X210" s="50"/>
      <c r="AH210" s="36"/>
      <c r="AI210" s="36"/>
      <c r="IW210" s="50"/>
      <c r="IX210" s="50"/>
    </row>
    <row r="211" spans="1:258" ht="11.85" customHeight="1" x14ac:dyDescent="0.3">
      <c r="A211" s="50" t="str">
        <f t="shared" si="7"/>
        <v/>
      </c>
      <c r="B211" s="50" t="str">
        <f t="shared" si="8"/>
        <v/>
      </c>
      <c r="C211" s="50" t="str">
        <f>IF($D$48,[1]!obMake("RVBermudan"&amp;ROW(),obLibs&amp;"net.finmath.montecarlo.RandomVariable",[1]!obcall("",$C$39,"getInitialMargin",[1]!obMake("","double",$B211),LIBORMarketModel!$J$15,[1]!obMake("","String","EUR"),[1]!obcall("SensitivityMode",$B$7&amp;"$SensitivityMode","valueOf",[1]!obMake("","String",$D$53)),$B$43:$D$43)),"")</f>
        <v/>
      </c>
      <c r="D211" s="94" t="str">
        <f>IF($D$48,[1]!obget([1]!obcall("",$C211,"getAverage")),"")</f>
        <v/>
      </c>
      <c r="E211" s="72" t="str">
        <f>IF(AND($D$47,$F$44&gt;=$B211),[1]!obget([1]!obcall("",[1]!obcall("",$C$39,"getInitialMargin",[1]!obMake("","double",$B211),LIBORMarketModel!$J$15,[1]!obMake("","String","EUR"),[1]!obcall("SensitivityMode",$B$7&amp;"$SensitivityMode","valueOf",[1]!obMake("","String",E$53)),$B$43:$D$43),"getAverage")),"")</f>
        <v/>
      </c>
      <c r="F211" s="72" t="str">
        <f>IF(AND($D$46,$F$44&gt;=$B211),[1]!obget([1]!obcall("",[1]!obcall("",$C$39,"getInitialMargin",[1]!obMake("","double",$B211),LIBORMarketModel!$J$15,[1]!obMake("","String","EUR"),[1]!obcall("SensitivityMode",$B$7&amp;"$SensitivityMode","valueOf",[1]!obMake("","String",F$53)),$B$43:$D$43),"getAverage")),"")</f>
        <v/>
      </c>
      <c r="G211" s="74" t="str">
        <f>IF($D$48,[1]!obget([1]!obcall("",$C211,"getQuantile",[1]!obMake("","double",G$53))),"")</f>
        <v/>
      </c>
      <c r="H211" s="74" t="str">
        <f>IF($D$48,[1]!obget([1]!obcall("",$C211,"getQuantile",[1]!obMake("","double",H$53))),"")</f>
        <v/>
      </c>
      <c r="I211" s="74" t="str">
        <f>IF($D$48,[1]!obget([1]!obcall("",$C211,"get",[1]!obMake("","int",COLUMN()))),"")</f>
        <v/>
      </c>
      <c r="J211" s="61" t="str">
        <f>IF($D$48,[1]!obget([1]!obcall("",$C211,"get",[1]!obMake("","int",COLUMN()))),"")</f>
        <v/>
      </c>
      <c r="K211" s="61" t="str">
        <f>IF($D$48,[1]!obget([1]!obcall("",$C211,"get",[1]!obMake("","int",COLUMN()))),"")</f>
        <v/>
      </c>
      <c r="L211" s="61" t="str">
        <f>IF($D$48,[1]!obget([1]!obcall("",$C211,"get",[1]!obMake("","int",COLUMN()))),"")</f>
        <v/>
      </c>
      <c r="M211" s="61" t="str">
        <f>IF($D$48,[1]!obget([1]!obcall("",$C211,"get",[1]!obMake("","int",COLUMN()))),"")</f>
        <v/>
      </c>
      <c r="N211" s="61" t="str">
        <f>IF($D$48,[1]!obget([1]!obcall("",$C211,"get",[1]!obMake("","int",COLUMN()))),"")</f>
        <v/>
      </c>
      <c r="O211" s="61" t="str">
        <f>IF($D$48,[1]!obget([1]!obcall("",$C211,"get",[1]!obMake("","int",COLUMN()))),"")</f>
        <v/>
      </c>
      <c r="P211" s="61" t="str">
        <f>IF($D$48,[1]!obget([1]!obcall("",$C211,"get",[1]!obMake("","int",COLUMN()))),"")</f>
        <v/>
      </c>
      <c r="Q211" s="61" t="str">
        <f>IF($D$48,[1]!obget([1]!obcall("",$C211,"get",[1]!obMake("","int",COLUMN()))),"")</f>
        <v/>
      </c>
      <c r="R211" s="61" t="str">
        <f>IF($D$48,[1]!obget([1]!obcall("",$C211,"get",[1]!obMake("","int",COLUMN()))),"")</f>
        <v/>
      </c>
      <c r="S211" s="50"/>
      <c r="T211" s="50"/>
      <c r="U211" s="50"/>
      <c r="V211" s="50"/>
      <c r="W211" s="50"/>
      <c r="X211" s="50"/>
      <c r="AH211" s="36"/>
      <c r="AI211" s="36"/>
      <c r="IW211" s="50"/>
      <c r="IX211" s="50"/>
    </row>
    <row r="212" spans="1:258" ht="11.85" customHeight="1" x14ac:dyDescent="0.3">
      <c r="A212" s="50" t="str">
        <f t="shared" si="7"/>
        <v/>
      </c>
      <c r="B212" s="50" t="str">
        <f t="shared" si="8"/>
        <v/>
      </c>
      <c r="C212" s="50" t="str">
        <f>IF($D$48,[1]!obMake("RVBermudan"&amp;ROW(),obLibs&amp;"net.finmath.montecarlo.RandomVariable",[1]!obcall("",$C$39,"getInitialMargin",[1]!obMake("","double",$B212),LIBORMarketModel!$J$15,[1]!obMake("","String","EUR"),[1]!obcall("SensitivityMode",$B$7&amp;"$SensitivityMode","valueOf",[1]!obMake("","String",$D$53)),$B$43:$D$43)),"")</f>
        <v/>
      </c>
      <c r="D212" s="94" t="str">
        <f>IF($D$48,[1]!obget([1]!obcall("",$C212,"getAverage")),"")</f>
        <v/>
      </c>
      <c r="E212" s="72" t="str">
        <f>IF(AND($D$47,$F$44&gt;=$B212),[1]!obget([1]!obcall("",[1]!obcall("",$C$39,"getInitialMargin",[1]!obMake("","double",$B212),LIBORMarketModel!$J$15,[1]!obMake("","String","EUR"),[1]!obcall("SensitivityMode",$B$7&amp;"$SensitivityMode","valueOf",[1]!obMake("","String",E$53)),$B$43:$D$43),"getAverage")),"")</f>
        <v/>
      </c>
      <c r="F212" s="72" t="str">
        <f>IF(AND($D$46,$F$44&gt;=$B212),[1]!obget([1]!obcall("",[1]!obcall("",$C$39,"getInitialMargin",[1]!obMake("","double",$B212),LIBORMarketModel!$J$15,[1]!obMake("","String","EUR"),[1]!obcall("SensitivityMode",$B$7&amp;"$SensitivityMode","valueOf",[1]!obMake("","String",F$53)),$B$43:$D$43),"getAverage")),"")</f>
        <v/>
      </c>
      <c r="G212" s="74" t="str">
        <f>IF($D$48,[1]!obget([1]!obcall("",$C212,"getQuantile",[1]!obMake("","double",G$53))),"")</f>
        <v/>
      </c>
      <c r="H212" s="74" t="str">
        <f>IF($D$48,[1]!obget([1]!obcall("",$C212,"getQuantile",[1]!obMake("","double",H$53))),"")</f>
        <v/>
      </c>
      <c r="I212" s="74" t="str">
        <f>IF($D$48,[1]!obget([1]!obcall("",$C212,"get",[1]!obMake("","int",COLUMN()))),"")</f>
        <v/>
      </c>
      <c r="J212" s="61" t="str">
        <f>IF($D$48,[1]!obget([1]!obcall("",$C212,"get",[1]!obMake("","int",COLUMN()))),"")</f>
        <v/>
      </c>
      <c r="K212" s="61" t="str">
        <f>IF($D$48,[1]!obget([1]!obcall("",$C212,"get",[1]!obMake("","int",COLUMN()))),"")</f>
        <v/>
      </c>
      <c r="L212" s="61" t="str">
        <f>IF($D$48,[1]!obget([1]!obcall("",$C212,"get",[1]!obMake("","int",COLUMN()))),"")</f>
        <v/>
      </c>
      <c r="M212" s="61" t="str">
        <f>IF($D$48,[1]!obget([1]!obcall("",$C212,"get",[1]!obMake("","int",COLUMN()))),"")</f>
        <v/>
      </c>
      <c r="N212" s="61" t="str">
        <f>IF($D$48,[1]!obget([1]!obcall("",$C212,"get",[1]!obMake("","int",COLUMN()))),"")</f>
        <v/>
      </c>
      <c r="O212" s="61" t="str">
        <f>IF($D$48,[1]!obget([1]!obcall("",$C212,"get",[1]!obMake("","int",COLUMN()))),"")</f>
        <v/>
      </c>
      <c r="P212" s="61" t="str">
        <f>IF($D$48,[1]!obget([1]!obcall("",$C212,"get",[1]!obMake("","int",COLUMN()))),"")</f>
        <v/>
      </c>
      <c r="Q212" s="61" t="str">
        <f>IF($D$48,[1]!obget([1]!obcall("",$C212,"get",[1]!obMake("","int",COLUMN()))),"")</f>
        <v/>
      </c>
      <c r="R212" s="61" t="str">
        <f>IF($D$48,[1]!obget([1]!obcall("",$C212,"get",[1]!obMake("","int",COLUMN()))),"")</f>
        <v/>
      </c>
      <c r="S212" s="50"/>
      <c r="T212" s="50"/>
      <c r="U212" s="50"/>
      <c r="V212" s="50"/>
      <c r="W212" s="50"/>
      <c r="X212" s="50"/>
      <c r="AH212" s="36"/>
      <c r="AI212" s="36"/>
      <c r="IW212" s="50"/>
      <c r="IX212" s="50"/>
    </row>
    <row r="213" spans="1:258" ht="11.85" customHeight="1" x14ac:dyDescent="0.3">
      <c r="A213" s="50" t="str">
        <f t="shared" si="7"/>
        <v/>
      </c>
      <c r="B213" s="50" t="str">
        <f t="shared" si="8"/>
        <v/>
      </c>
      <c r="C213" s="50" t="str">
        <f>IF($D$48,[1]!obMake("RVBermudan"&amp;ROW(),obLibs&amp;"net.finmath.montecarlo.RandomVariable",[1]!obcall("",$C$39,"getInitialMargin",[1]!obMake("","double",$B213),LIBORMarketModel!$J$15,[1]!obMake("","String","EUR"),[1]!obcall("SensitivityMode",$B$7&amp;"$SensitivityMode","valueOf",[1]!obMake("","String",$D$53)),$B$43:$D$43)),"")</f>
        <v/>
      </c>
      <c r="D213" s="94" t="str">
        <f>IF($D$48,[1]!obget([1]!obcall("",$C213,"getAverage")),"")</f>
        <v/>
      </c>
      <c r="E213" s="72" t="str">
        <f>IF(AND($D$47,$F$44&gt;=$B213),[1]!obget([1]!obcall("",[1]!obcall("",$C$39,"getInitialMargin",[1]!obMake("","double",$B213),LIBORMarketModel!$J$15,[1]!obMake("","String","EUR"),[1]!obcall("SensitivityMode",$B$7&amp;"$SensitivityMode","valueOf",[1]!obMake("","String",E$53)),$B$43:$D$43),"getAverage")),"")</f>
        <v/>
      </c>
      <c r="F213" s="72" t="str">
        <f>IF(AND($D$46,$F$44&gt;=$B213),[1]!obget([1]!obcall("",[1]!obcall("",$C$39,"getInitialMargin",[1]!obMake("","double",$B213),LIBORMarketModel!$J$15,[1]!obMake("","String","EUR"),[1]!obcall("SensitivityMode",$B$7&amp;"$SensitivityMode","valueOf",[1]!obMake("","String",F$53)),$B$43:$D$43),"getAverage")),"")</f>
        <v/>
      </c>
      <c r="G213" s="74" t="str">
        <f>IF($D$48,[1]!obget([1]!obcall("",$C213,"getQuantile",[1]!obMake("","double",G$53))),"")</f>
        <v/>
      </c>
      <c r="H213" s="74" t="str">
        <f>IF($D$48,[1]!obget([1]!obcall("",$C213,"getQuantile",[1]!obMake("","double",H$53))),"")</f>
        <v/>
      </c>
      <c r="I213" s="74" t="str">
        <f>IF($D$48,[1]!obget([1]!obcall("",$C213,"get",[1]!obMake("","int",COLUMN()))),"")</f>
        <v/>
      </c>
      <c r="J213" s="61" t="str">
        <f>IF($D$48,[1]!obget([1]!obcall("",$C213,"get",[1]!obMake("","int",COLUMN()))),"")</f>
        <v/>
      </c>
      <c r="K213" s="61" t="str">
        <f>IF($D$48,[1]!obget([1]!obcall("",$C213,"get",[1]!obMake("","int",COLUMN()))),"")</f>
        <v/>
      </c>
      <c r="L213" s="61" t="str">
        <f>IF($D$48,[1]!obget([1]!obcall("",$C213,"get",[1]!obMake("","int",COLUMN()))),"")</f>
        <v/>
      </c>
      <c r="M213" s="61" t="str">
        <f>IF($D$48,[1]!obget([1]!obcall("",$C213,"get",[1]!obMake("","int",COLUMN()))),"")</f>
        <v/>
      </c>
      <c r="N213" s="61" t="str">
        <f>IF($D$48,[1]!obget([1]!obcall("",$C213,"get",[1]!obMake("","int",COLUMN()))),"")</f>
        <v/>
      </c>
      <c r="O213" s="61" t="str">
        <f>IF($D$48,[1]!obget([1]!obcall("",$C213,"get",[1]!obMake("","int",COLUMN()))),"")</f>
        <v/>
      </c>
      <c r="P213" s="61" t="str">
        <f>IF($D$48,[1]!obget([1]!obcall("",$C213,"get",[1]!obMake("","int",COLUMN()))),"")</f>
        <v/>
      </c>
      <c r="Q213" s="61" t="str">
        <f>IF($D$48,[1]!obget([1]!obcall("",$C213,"get",[1]!obMake("","int",COLUMN()))),"")</f>
        <v/>
      </c>
      <c r="R213" s="61" t="str">
        <f>IF($D$48,[1]!obget([1]!obcall("",$C213,"get",[1]!obMake("","int",COLUMN()))),"")</f>
        <v/>
      </c>
      <c r="S213" s="50"/>
      <c r="T213" s="50"/>
      <c r="U213" s="50"/>
      <c r="V213" s="50"/>
      <c r="W213" s="50"/>
      <c r="X213" s="50"/>
      <c r="AH213" s="36"/>
      <c r="AI213" s="36"/>
      <c r="IW213" s="50"/>
      <c r="IX213" s="50"/>
    </row>
    <row r="214" spans="1:258" ht="11.85" customHeight="1" x14ac:dyDescent="0.3">
      <c r="A214" s="50" t="str">
        <f t="shared" si="7"/>
        <v/>
      </c>
      <c r="B214" s="50" t="str">
        <f t="shared" si="8"/>
        <v/>
      </c>
      <c r="C214" s="50" t="str">
        <f>IF($D$48,[1]!obMake("RVBermudan"&amp;ROW(),obLibs&amp;"net.finmath.montecarlo.RandomVariable",[1]!obcall("",$C$39,"getInitialMargin",[1]!obMake("","double",$B214),LIBORMarketModel!$J$15,[1]!obMake("","String","EUR"),[1]!obcall("SensitivityMode",$B$7&amp;"$SensitivityMode","valueOf",[1]!obMake("","String",$D$53)),$B$43:$D$43)),"")</f>
        <v/>
      </c>
      <c r="D214" s="94" t="str">
        <f>IF($D$48,[1]!obget([1]!obcall("",$C214,"getAverage")),"")</f>
        <v/>
      </c>
      <c r="E214" s="72" t="str">
        <f>IF(AND($D$47,$F$44&gt;=$B214),[1]!obget([1]!obcall("",[1]!obcall("",$C$39,"getInitialMargin",[1]!obMake("","double",$B214),LIBORMarketModel!$J$15,[1]!obMake("","String","EUR"),[1]!obcall("SensitivityMode",$B$7&amp;"$SensitivityMode","valueOf",[1]!obMake("","String",E$53)),$B$43:$D$43),"getAverage")),"")</f>
        <v/>
      </c>
      <c r="F214" s="72" t="str">
        <f>IF(AND($D$46,$F$44&gt;=$B214),[1]!obget([1]!obcall("",[1]!obcall("",$C$39,"getInitialMargin",[1]!obMake("","double",$B214),LIBORMarketModel!$J$15,[1]!obMake("","String","EUR"),[1]!obcall("SensitivityMode",$B$7&amp;"$SensitivityMode","valueOf",[1]!obMake("","String",F$53)),$B$43:$D$43),"getAverage")),"")</f>
        <v/>
      </c>
      <c r="G214" s="74" t="str">
        <f>IF($D$48,[1]!obget([1]!obcall("",$C214,"getQuantile",[1]!obMake("","double",G$53))),"")</f>
        <v/>
      </c>
      <c r="H214" s="74" t="str">
        <f>IF($D$48,[1]!obget([1]!obcall("",$C214,"getQuantile",[1]!obMake("","double",H$53))),"")</f>
        <v/>
      </c>
      <c r="I214" s="74" t="str">
        <f>IF($D$48,[1]!obget([1]!obcall("",$C214,"get",[1]!obMake("","int",COLUMN()))),"")</f>
        <v/>
      </c>
      <c r="J214" s="61" t="str">
        <f>IF($D$48,[1]!obget([1]!obcall("",$C214,"get",[1]!obMake("","int",COLUMN()))),"")</f>
        <v/>
      </c>
      <c r="K214" s="61" t="str">
        <f>IF($D$48,[1]!obget([1]!obcall("",$C214,"get",[1]!obMake("","int",COLUMN()))),"")</f>
        <v/>
      </c>
      <c r="L214" s="61" t="str">
        <f>IF($D$48,[1]!obget([1]!obcall("",$C214,"get",[1]!obMake("","int",COLUMN()))),"")</f>
        <v/>
      </c>
      <c r="M214" s="61" t="str">
        <f>IF($D$48,[1]!obget([1]!obcall("",$C214,"get",[1]!obMake("","int",COLUMN()))),"")</f>
        <v/>
      </c>
      <c r="N214" s="61" t="str">
        <f>IF($D$48,[1]!obget([1]!obcall("",$C214,"get",[1]!obMake("","int",COLUMN()))),"")</f>
        <v/>
      </c>
      <c r="O214" s="61" t="str">
        <f>IF($D$48,[1]!obget([1]!obcall("",$C214,"get",[1]!obMake("","int",COLUMN()))),"")</f>
        <v/>
      </c>
      <c r="P214" s="61" t="str">
        <f>IF($D$48,[1]!obget([1]!obcall("",$C214,"get",[1]!obMake("","int",COLUMN()))),"")</f>
        <v/>
      </c>
      <c r="Q214" s="61" t="str">
        <f>IF($D$48,[1]!obget([1]!obcall("",$C214,"get",[1]!obMake("","int",COLUMN()))),"")</f>
        <v/>
      </c>
      <c r="R214" s="61" t="str">
        <f>IF($D$48,[1]!obget([1]!obcall("",$C214,"get",[1]!obMake("","int",COLUMN()))),"")</f>
        <v/>
      </c>
      <c r="S214" s="50"/>
      <c r="T214" s="50"/>
      <c r="U214" s="50"/>
      <c r="V214" s="50"/>
      <c r="W214" s="50"/>
      <c r="X214" s="50"/>
      <c r="AH214" s="36"/>
      <c r="AI214" s="36"/>
      <c r="IW214" s="50"/>
      <c r="IX214" s="50"/>
    </row>
    <row r="215" spans="1:258" ht="11.85" customHeight="1" x14ac:dyDescent="0.3">
      <c r="A215" s="50" t="str">
        <f t="shared" si="7"/>
        <v/>
      </c>
      <c r="B215" s="50" t="str">
        <f t="shared" si="8"/>
        <v/>
      </c>
      <c r="C215" s="50" t="str">
        <f>IF($D$48,[1]!obMake("RVBermudan"&amp;ROW(),obLibs&amp;"net.finmath.montecarlo.RandomVariable",[1]!obcall("",$C$39,"getInitialMargin",[1]!obMake("","double",$B215),LIBORMarketModel!$J$15,[1]!obMake("","String","EUR"),[1]!obcall("SensitivityMode",$B$7&amp;"$SensitivityMode","valueOf",[1]!obMake("","String",$D$53)),$B$43:$D$43)),"")</f>
        <v/>
      </c>
      <c r="D215" s="94" t="str">
        <f>IF($D$48,[1]!obget([1]!obcall("",$C215,"getAverage")),"")</f>
        <v/>
      </c>
      <c r="E215" s="72" t="str">
        <f>IF(AND($D$47,$F$44&gt;=$B215),[1]!obget([1]!obcall("",[1]!obcall("",$C$39,"getInitialMargin",[1]!obMake("","double",$B215),LIBORMarketModel!$J$15,[1]!obMake("","String","EUR"),[1]!obcall("SensitivityMode",$B$7&amp;"$SensitivityMode","valueOf",[1]!obMake("","String",E$53)),$B$43:$D$43),"getAverage")),"")</f>
        <v/>
      </c>
      <c r="F215" s="72" t="str">
        <f>IF(AND($D$46,$F$44&gt;=$B215),[1]!obget([1]!obcall("",[1]!obcall("",$C$39,"getInitialMargin",[1]!obMake("","double",$B215),LIBORMarketModel!$J$15,[1]!obMake("","String","EUR"),[1]!obcall("SensitivityMode",$B$7&amp;"$SensitivityMode","valueOf",[1]!obMake("","String",F$53)),$B$43:$D$43),"getAverage")),"")</f>
        <v/>
      </c>
      <c r="G215" s="74" t="str">
        <f>IF($D$48,[1]!obget([1]!obcall("",$C215,"getQuantile",[1]!obMake("","double",G$53))),"")</f>
        <v/>
      </c>
      <c r="H215" s="74" t="str">
        <f>IF($D$48,[1]!obget([1]!obcall("",$C215,"getQuantile",[1]!obMake("","double",H$53))),"")</f>
        <v/>
      </c>
      <c r="I215" s="74" t="str">
        <f>IF($D$48,[1]!obget([1]!obcall("",$C215,"get",[1]!obMake("","int",COLUMN()))),"")</f>
        <v/>
      </c>
      <c r="J215" s="61" t="str">
        <f>IF($D$48,[1]!obget([1]!obcall("",$C215,"get",[1]!obMake("","int",COLUMN()))),"")</f>
        <v/>
      </c>
      <c r="K215" s="61" t="str">
        <f>IF($D$48,[1]!obget([1]!obcall("",$C215,"get",[1]!obMake("","int",COLUMN()))),"")</f>
        <v/>
      </c>
      <c r="L215" s="61" t="str">
        <f>IF($D$48,[1]!obget([1]!obcall("",$C215,"get",[1]!obMake("","int",COLUMN()))),"")</f>
        <v/>
      </c>
      <c r="M215" s="61" t="str">
        <f>IF($D$48,[1]!obget([1]!obcall("",$C215,"get",[1]!obMake("","int",COLUMN()))),"")</f>
        <v/>
      </c>
      <c r="N215" s="61" t="str">
        <f>IF($D$48,[1]!obget([1]!obcall("",$C215,"get",[1]!obMake("","int",COLUMN()))),"")</f>
        <v/>
      </c>
      <c r="O215" s="61" t="str">
        <f>IF($D$48,[1]!obget([1]!obcall("",$C215,"get",[1]!obMake("","int",COLUMN()))),"")</f>
        <v/>
      </c>
      <c r="P215" s="61" t="str">
        <f>IF($D$48,[1]!obget([1]!obcall("",$C215,"get",[1]!obMake("","int",COLUMN()))),"")</f>
        <v/>
      </c>
      <c r="Q215" s="61" t="str">
        <f>IF($D$48,[1]!obget([1]!obcall("",$C215,"get",[1]!obMake("","int",COLUMN()))),"")</f>
        <v/>
      </c>
      <c r="R215" s="61" t="str">
        <f>IF($D$48,[1]!obget([1]!obcall("",$C215,"get",[1]!obMake("","int",COLUMN()))),"")</f>
        <v/>
      </c>
      <c r="S215" s="50"/>
      <c r="T215" s="50"/>
      <c r="U215" s="50"/>
      <c r="V215" s="50"/>
      <c r="W215" s="50"/>
      <c r="X215" s="50"/>
      <c r="AH215" s="36"/>
      <c r="AI215" s="36"/>
      <c r="IW215" s="50"/>
      <c r="IX215" s="50"/>
    </row>
    <row r="216" spans="1:258" ht="11.85" customHeight="1" x14ac:dyDescent="0.3">
      <c r="A216" s="50" t="str">
        <f t="shared" si="7"/>
        <v/>
      </c>
      <c r="B216" s="50" t="str">
        <f t="shared" si="8"/>
        <v/>
      </c>
      <c r="C216" s="50" t="str">
        <f>IF($D$48,[1]!obMake("RVBermudan"&amp;ROW(),obLibs&amp;"net.finmath.montecarlo.RandomVariable",[1]!obcall("",$C$39,"getInitialMargin",[1]!obMake("","double",$B216),LIBORMarketModel!$J$15,[1]!obMake("","String","EUR"),[1]!obcall("SensitivityMode",$B$7&amp;"$SensitivityMode","valueOf",[1]!obMake("","String",$D$53)),$B$43:$D$43)),"")</f>
        <v/>
      </c>
      <c r="D216" s="94" t="str">
        <f>IF($D$48,[1]!obget([1]!obcall("",$C216,"getAverage")),"")</f>
        <v/>
      </c>
      <c r="E216" s="72" t="str">
        <f>IF(AND($D$47,$F$44&gt;=$B216),[1]!obget([1]!obcall("",[1]!obcall("",$C$39,"getInitialMargin",[1]!obMake("","double",$B216),LIBORMarketModel!$J$15,[1]!obMake("","String","EUR"),[1]!obcall("SensitivityMode",$B$7&amp;"$SensitivityMode","valueOf",[1]!obMake("","String",E$53)),$B$43:$D$43),"getAverage")),"")</f>
        <v/>
      </c>
      <c r="F216" s="72" t="str">
        <f>IF(AND($D$46,$F$44&gt;=$B216),[1]!obget([1]!obcall("",[1]!obcall("",$C$39,"getInitialMargin",[1]!obMake("","double",$B216),LIBORMarketModel!$J$15,[1]!obMake("","String","EUR"),[1]!obcall("SensitivityMode",$B$7&amp;"$SensitivityMode","valueOf",[1]!obMake("","String",F$53)),$B$43:$D$43),"getAverage")),"")</f>
        <v/>
      </c>
      <c r="G216" s="74" t="str">
        <f>IF($D$48,[1]!obget([1]!obcall("",$C216,"getQuantile",[1]!obMake("","double",G$53))),"")</f>
        <v/>
      </c>
      <c r="H216" s="74" t="str">
        <f>IF($D$48,[1]!obget([1]!obcall("",$C216,"getQuantile",[1]!obMake("","double",H$53))),"")</f>
        <v/>
      </c>
      <c r="I216" s="74" t="str">
        <f>IF($D$48,[1]!obget([1]!obcall("",$C216,"get",[1]!obMake("","int",COLUMN()))),"")</f>
        <v/>
      </c>
      <c r="J216" s="61" t="str">
        <f>IF($D$48,[1]!obget([1]!obcall("",$C216,"get",[1]!obMake("","int",COLUMN()))),"")</f>
        <v/>
      </c>
      <c r="K216" s="61" t="str">
        <f>IF($D$48,[1]!obget([1]!obcall("",$C216,"get",[1]!obMake("","int",COLUMN()))),"")</f>
        <v/>
      </c>
      <c r="L216" s="61" t="str">
        <f>IF($D$48,[1]!obget([1]!obcall("",$C216,"get",[1]!obMake("","int",COLUMN()))),"")</f>
        <v/>
      </c>
      <c r="M216" s="61" t="str">
        <f>IF($D$48,[1]!obget([1]!obcall("",$C216,"get",[1]!obMake("","int",COLUMN()))),"")</f>
        <v/>
      </c>
      <c r="N216" s="61" t="str">
        <f>IF($D$48,[1]!obget([1]!obcall("",$C216,"get",[1]!obMake("","int",COLUMN()))),"")</f>
        <v/>
      </c>
      <c r="O216" s="61" t="str">
        <f>IF($D$48,[1]!obget([1]!obcall("",$C216,"get",[1]!obMake("","int",COLUMN()))),"")</f>
        <v/>
      </c>
      <c r="P216" s="61" t="str">
        <f>IF($D$48,[1]!obget([1]!obcall("",$C216,"get",[1]!obMake("","int",COLUMN()))),"")</f>
        <v/>
      </c>
      <c r="Q216" s="61" t="str">
        <f>IF($D$48,[1]!obget([1]!obcall("",$C216,"get",[1]!obMake("","int",COLUMN()))),"")</f>
        <v/>
      </c>
      <c r="R216" s="61" t="str">
        <f>IF($D$48,[1]!obget([1]!obcall("",$C216,"get",[1]!obMake("","int",COLUMN()))),"")</f>
        <v/>
      </c>
      <c r="S216" s="50"/>
      <c r="T216" s="50"/>
      <c r="U216" s="50"/>
      <c r="V216" s="50"/>
      <c r="W216" s="50"/>
      <c r="X216" s="50"/>
      <c r="AH216" s="36"/>
      <c r="AI216" s="36"/>
      <c r="IW216" s="50"/>
      <c r="IX216" s="50"/>
    </row>
    <row r="217" spans="1:258" ht="11.85" customHeight="1" x14ac:dyDescent="0.3">
      <c r="A217" s="50" t="str">
        <f t="shared" si="7"/>
        <v/>
      </c>
      <c r="B217" s="50" t="str">
        <f t="shared" si="8"/>
        <v/>
      </c>
      <c r="C217" s="50" t="str">
        <f>IF($D$48,[1]!obMake("RVBermudan"&amp;ROW(),obLibs&amp;"net.finmath.montecarlo.RandomVariable",[1]!obcall("",$C$39,"getInitialMargin",[1]!obMake("","double",$B217),LIBORMarketModel!$J$15,[1]!obMake("","String","EUR"),[1]!obcall("SensitivityMode",$B$7&amp;"$SensitivityMode","valueOf",[1]!obMake("","String",$D$53)),$B$43:$D$43)),"")</f>
        <v/>
      </c>
      <c r="D217" s="94" t="str">
        <f>IF($D$48,[1]!obget([1]!obcall("",$C217,"getAverage")),"")</f>
        <v/>
      </c>
      <c r="E217" s="72" t="str">
        <f>IF(AND($D$47,$F$44&gt;=$B217),[1]!obget([1]!obcall("",[1]!obcall("",$C$39,"getInitialMargin",[1]!obMake("","double",$B217),LIBORMarketModel!$J$15,[1]!obMake("","String","EUR"),[1]!obcall("SensitivityMode",$B$7&amp;"$SensitivityMode","valueOf",[1]!obMake("","String",E$53)),$B$43:$D$43),"getAverage")),"")</f>
        <v/>
      </c>
      <c r="F217" s="72" t="str">
        <f>IF(AND($D$46,$F$44&gt;=$B217),[1]!obget([1]!obcall("",[1]!obcall("",$C$39,"getInitialMargin",[1]!obMake("","double",$B217),LIBORMarketModel!$J$15,[1]!obMake("","String","EUR"),[1]!obcall("SensitivityMode",$B$7&amp;"$SensitivityMode","valueOf",[1]!obMake("","String",F$53)),$B$43:$D$43),"getAverage")),"")</f>
        <v/>
      </c>
      <c r="G217" s="74" t="str">
        <f>IF($D$48,[1]!obget([1]!obcall("",$C217,"getQuantile",[1]!obMake("","double",G$53))),"")</f>
        <v/>
      </c>
      <c r="H217" s="74" t="str">
        <f>IF($D$48,[1]!obget([1]!obcall("",$C217,"getQuantile",[1]!obMake("","double",H$53))),"")</f>
        <v/>
      </c>
      <c r="I217" s="74" t="str">
        <f>IF($D$48,[1]!obget([1]!obcall("",$C217,"get",[1]!obMake("","int",COLUMN()))),"")</f>
        <v/>
      </c>
      <c r="J217" s="61" t="str">
        <f>IF($D$48,[1]!obget([1]!obcall("",$C217,"get",[1]!obMake("","int",COLUMN()))),"")</f>
        <v/>
      </c>
      <c r="K217" s="61" t="str">
        <f>IF($D$48,[1]!obget([1]!obcall("",$C217,"get",[1]!obMake("","int",COLUMN()))),"")</f>
        <v/>
      </c>
      <c r="L217" s="61" t="str">
        <f>IF($D$48,[1]!obget([1]!obcall("",$C217,"get",[1]!obMake("","int",COLUMN()))),"")</f>
        <v/>
      </c>
      <c r="M217" s="61" t="str">
        <f>IF($D$48,[1]!obget([1]!obcall("",$C217,"get",[1]!obMake("","int",COLUMN()))),"")</f>
        <v/>
      </c>
      <c r="N217" s="61" t="str">
        <f>IF($D$48,[1]!obget([1]!obcall("",$C217,"get",[1]!obMake("","int",COLUMN()))),"")</f>
        <v/>
      </c>
      <c r="O217" s="61" t="str">
        <f>IF($D$48,[1]!obget([1]!obcall("",$C217,"get",[1]!obMake("","int",COLUMN()))),"")</f>
        <v/>
      </c>
      <c r="P217" s="61" t="str">
        <f>IF($D$48,[1]!obget([1]!obcall("",$C217,"get",[1]!obMake("","int",COLUMN()))),"")</f>
        <v/>
      </c>
      <c r="Q217" s="61" t="str">
        <f>IF($D$48,[1]!obget([1]!obcall("",$C217,"get",[1]!obMake("","int",COLUMN()))),"")</f>
        <v/>
      </c>
      <c r="R217" s="61" t="str">
        <f>IF($D$48,[1]!obget([1]!obcall("",$C217,"get",[1]!obMake("","int",COLUMN()))),"")</f>
        <v/>
      </c>
      <c r="S217" s="50"/>
      <c r="T217" s="50"/>
      <c r="U217" s="50"/>
      <c r="V217" s="50"/>
      <c r="W217" s="50"/>
      <c r="X217" s="50"/>
      <c r="AH217" s="36"/>
      <c r="AI217" s="36"/>
      <c r="IW217" s="50"/>
      <c r="IX217" s="50"/>
    </row>
    <row r="218" spans="1:258" ht="11.85" customHeight="1" x14ac:dyDescent="0.3">
      <c r="A218" s="50" t="str">
        <f t="shared" si="7"/>
        <v/>
      </c>
      <c r="B218" s="50" t="str">
        <f t="shared" si="8"/>
        <v/>
      </c>
      <c r="C218" s="50" t="str">
        <f>IF($D$48,[1]!obMake("RVBermudan"&amp;ROW(),obLibs&amp;"net.finmath.montecarlo.RandomVariable",[1]!obcall("",$C$39,"getInitialMargin",[1]!obMake("","double",$B218),LIBORMarketModel!$J$15,[1]!obMake("","String","EUR"),[1]!obcall("SensitivityMode",$B$7&amp;"$SensitivityMode","valueOf",[1]!obMake("","String",$D$53)),$B$43:$D$43)),"")</f>
        <v/>
      </c>
      <c r="D218" s="94" t="str">
        <f>IF($D$48,[1]!obget([1]!obcall("",$C218,"getAverage")),"")</f>
        <v/>
      </c>
      <c r="E218" s="72" t="str">
        <f>IF(AND($D$47,$F$44&gt;=$B218),[1]!obget([1]!obcall("",[1]!obcall("",$C$39,"getInitialMargin",[1]!obMake("","double",$B218),LIBORMarketModel!$J$15,[1]!obMake("","String","EUR"),[1]!obcall("SensitivityMode",$B$7&amp;"$SensitivityMode","valueOf",[1]!obMake("","String",E$53)),$B$43:$D$43),"getAverage")),"")</f>
        <v/>
      </c>
      <c r="F218" s="72" t="str">
        <f>IF(AND($D$46,$F$44&gt;=$B218),[1]!obget([1]!obcall("",[1]!obcall("",$C$39,"getInitialMargin",[1]!obMake("","double",$B218),LIBORMarketModel!$J$15,[1]!obMake("","String","EUR"),[1]!obcall("SensitivityMode",$B$7&amp;"$SensitivityMode","valueOf",[1]!obMake("","String",F$53)),$B$43:$D$43),"getAverage")),"")</f>
        <v/>
      </c>
      <c r="G218" s="74" t="str">
        <f>IF($D$48,[1]!obget([1]!obcall("",$C218,"getQuantile",[1]!obMake("","double",G$53))),"")</f>
        <v/>
      </c>
      <c r="H218" s="74" t="str">
        <f>IF($D$48,[1]!obget([1]!obcall("",$C218,"getQuantile",[1]!obMake("","double",H$53))),"")</f>
        <v/>
      </c>
      <c r="I218" s="74" t="str">
        <f>IF($D$48,[1]!obget([1]!obcall("",$C218,"get",[1]!obMake("","int",COLUMN()))),"")</f>
        <v/>
      </c>
      <c r="J218" s="61" t="str">
        <f>IF($D$48,[1]!obget([1]!obcall("",$C218,"get",[1]!obMake("","int",COLUMN()))),"")</f>
        <v/>
      </c>
      <c r="K218" s="61" t="str">
        <f>IF($D$48,[1]!obget([1]!obcall("",$C218,"get",[1]!obMake("","int",COLUMN()))),"")</f>
        <v/>
      </c>
      <c r="L218" s="61" t="str">
        <f>IF($D$48,[1]!obget([1]!obcall("",$C218,"get",[1]!obMake("","int",COLUMN()))),"")</f>
        <v/>
      </c>
      <c r="M218" s="61" t="str">
        <f>IF($D$48,[1]!obget([1]!obcall("",$C218,"get",[1]!obMake("","int",COLUMN()))),"")</f>
        <v/>
      </c>
      <c r="N218" s="61" t="str">
        <f>IF($D$48,[1]!obget([1]!obcall("",$C218,"get",[1]!obMake("","int",COLUMN()))),"")</f>
        <v/>
      </c>
      <c r="O218" s="61" t="str">
        <f>IF($D$48,[1]!obget([1]!obcall("",$C218,"get",[1]!obMake("","int",COLUMN()))),"")</f>
        <v/>
      </c>
      <c r="P218" s="61" t="str">
        <f>IF($D$48,[1]!obget([1]!obcall("",$C218,"get",[1]!obMake("","int",COLUMN()))),"")</f>
        <v/>
      </c>
      <c r="Q218" s="61" t="str">
        <f>IF($D$48,[1]!obget([1]!obcall("",$C218,"get",[1]!obMake("","int",COLUMN()))),"")</f>
        <v/>
      </c>
      <c r="R218" s="61" t="str">
        <f>IF($D$48,[1]!obget([1]!obcall("",$C218,"get",[1]!obMake("","int",COLUMN()))),"")</f>
        <v/>
      </c>
      <c r="S218" s="50"/>
      <c r="T218" s="50"/>
      <c r="U218" s="50"/>
      <c r="V218" s="50"/>
      <c r="W218" s="50"/>
      <c r="X218" s="50"/>
      <c r="AH218" s="36"/>
      <c r="AI218" s="36"/>
      <c r="IW218" s="50"/>
      <c r="IX218" s="50"/>
    </row>
    <row r="219" spans="1:258" ht="11.85" customHeight="1" x14ac:dyDescent="0.3">
      <c r="A219" s="50" t="str">
        <f t="shared" si="7"/>
        <v/>
      </c>
      <c r="B219" s="50" t="str">
        <f t="shared" si="8"/>
        <v/>
      </c>
      <c r="C219" s="50" t="str">
        <f>IF($D$48,[1]!obMake("RVBermudan"&amp;ROW(),obLibs&amp;"net.finmath.montecarlo.RandomVariable",[1]!obcall("",$C$39,"getInitialMargin",[1]!obMake("","double",$B219),LIBORMarketModel!$J$15,[1]!obMake("","String","EUR"),[1]!obcall("SensitivityMode",$B$7&amp;"$SensitivityMode","valueOf",[1]!obMake("","String",$D$53)),$B$43:$D$43)),"")</f>
        <v/>
      </c>
      <c r="D219" s="94" t="str">
        <f>IF($D$48,[1]!obget([1]!obcall("",$C219,"getAverage")),"")</f>
        <v/>
      </c>
      <c r="E219" s="72" t="str">
        <f>IF(AND($D$47,$F$44&gt;=$B219),[1]!obget([1]!obcall("",[1]!obcall("",$C$39,"getInitialMargin",[1]!obMake("","double",$B219),LIBORMarketModel!$J$15,[1]!obMake("","String","EUR"),[1]!obcall("SensitivityMode",$B$7&amp;"$SensitivityMode","valueOf",[1]!obMake("","String",E$53)),$B$43:$D$43),"getAverage")),"")</f>
        <v/>
      </c>
      <c r="F219" s="72" t="str">
        <f>IF(AND($D$46,$F$44&gt;=$B219),[1]!obget([1]!obcall("",[1]!obcall("",$C$39,"getInitialMargin",[1]!obMake("","double",$B219),LIBORMarketModel!$J$15,[1]!obMake("","String","EUR"),[1]!obcall("SensitivityMode",$B$7&amp;"$SensitivityMode","valueOf",[1]!obMake("","String",F$53)),$B$43:$D$43),"getAverage")),"")</f>
        <v/>
      </c>
      <c r="G219" s="74" t="str">
        <f>IF($D$48,[1]!obget([1]!obcall("",$C219,"getQuantile",[1]!obMake("","double",G$53))),"")</f>
        <v/>
      </c>
      <c r="H219" s="74" t="str">
        <f>IF($D$48,[1]!obget([1]!obcall("",$C219,"getQuantile",[1]!obMake("","double",H$53))),"")</f>
        <v/>
      </c>
      <c r="I219" s="74" t="str">
        <f>IF($D$48,[1]!obget([1]!obcall("",$C219,"get",[1]!obMake("","int",COLUMN()))),"")</f>
        <v/>
      </c>
      <c r="J219" s="61" t="str">
        <f>IF($D$48,[1]!obget([1]!obcall("",$C219,"get",[1]!obMake("","int",COLUMN()))),"")</f>
        <v/>
      </c>
      <c r="K219" s="61" t="str">
        <f>IF($D$48,[1]!obget([1]!obcall("",$C219,"get",[1]!obMake("","int",COLUMN()))),"")</f>
        <v/>
      </c>
      <c r="L219" s="61" t="str">
        <f>IF($D$48,[1]!obget([1]!obcall("",$C219,"get",[1]!obMake("","int",COLUMN()))),"")</f>
        <v/>
      </c>
      <c r="M219" s="61" t="str">
        <f>IF($D$48,[1]!obget([1]!obcall("",$C219,"get",[1]!obMake("","int",COLUMN()))),"")</f>
        <v/>
      </c>
      <c r="N219" s="61" t="str">
        <f>IF($D$48,[1]!obget([1]!obcall("",$C219,"get",[1]!obMake("","int",COLUMN()))),"")</f>
        <v/>
      </c>
      <c r="O219" s="61" t="str">
        <f>IF($D$48,[1]!obget([1]!obcall("",$C219,"get",[1]!obMake("","int",COLUMN()))),"")</f>
        <v/>
      </c>
      <c r="P219" s="61" t="str">
        <f>IF($D$48,[1]!obget([1]!obcall("",$C219,"get",[1]!obMake("","int",COLUMN()))),"")</f>
        <v/>
      </c>
      <c r="Q219" s="61" t="str">
        <f>IF($D$48,[1]!obget([1]!obcall("",$C219,"get",[1]!obMake("","int",COLUMN()))),"")</f>
        <v/>
      </c>
      <c r="R219" s="61" t="str">
        <f>IF($D$48,[1]!obget([1]!obcall("",$C219,"get",[1]!obMake("","int",COLUMN()))),"")</f>
        <v/>
      </c>
      <c r="S219" s="50"/>
      <c r="T219" s="50"/>
      <c r="U219" s="50"/>
      <c r="V219" s="50"/>
      <c r="W219" s="50"/>
      <c r="X219" s="50"/>
      <c r="AH219" s="36"/>
      <c r="AI219" s="36"/>
      <c r="IW219" s="50"/>
      <c r="IX219" s="50"/>
    </row>
    <row r="220" spans="1:258" ht="11.85" customHeight="1" x14ac:dyDescent="0.3">
      <c r="A220" s="50" t="str">
        <f t="shared" si="7"/>
        <v/>
      </c>
      <c r="B220" s="50" t="str">
        <f t="shared" si="8"/>
        <v/>
      </c>
      <c r="C220" s="50" t="str">
        <f>IF($D$48,[1]!obMake("RVBermudan"&amp;ROW(),obLibs&amp;"net.finmath.montecarlo.RandomVariable",[1]!obcall("",$C$39,"getInitialMargin",[1]!obMake("","double",$B220),LIBORMarketModel!$J$15,[1]!obMake("","String","EUR"),[1]!obcall("SensitivityMode",$B$7&amp;"$SensitivityMode","valueOf",[1]!obMake("","String",$D$53)),$B$43:$D$43)),"")</f>
        <v/>
      </c>
      <c r="D220" s="94" t="str">
        <f>IF($D$48,[1]!obget([1]!obcall("",$C220,"getAverage")),"")</f>
        <v/>
      </c>
      <c r="E220" s="72" t="str">
        <f>IF(AND($D$47,$F$44&gt;=$B220),[1]!obget([1]!obcall("",[1]!obcall("",$C$39,"getInitialMargin",[1]!obMake("","double",$B220),LIBORMarketModel!$J$15,[1]!obMake("","String","EUR"),[1]!obcall("SensitivityMode",$B$7&amp;"$SensitivityMode","valueOf",[1]!obMake("","String",E$53)),$B$43:$D$43),"getAverage")),"")</f>
        <v/>
      </c>
      <c r="F220" s="72" t="str">
        <f>IF(AND($D$46,$F$44&gt;=$B220),[1]!obget([1]!obcall("",[1]!obcall("",$C$39,"getInitialMargin",[1]!obMake("","double",$B220),LIBORMarketModel!$J$15,[1]!obMake("","String","EUR"),[1]!obcall("SensitivityMode",$B$7&amp;"$SensitivityMode","valueOf",[1]!obMake("","String",F$53)),$B$43:$D$43),"getAverage")),"")</f>
        <v/>
      </c>
      <c r="G220" s="74" t="str">
        <f>IF($D$48,[1]!obget([1]!obcall("",$C220,"getQuantile",[1]!obMake("","double",G$53))),"")</f>
        <v/>
      </c>
      <c r="H220" s="74" t="str">
        <f>IF($D$48,[1]!obget([1]!obcall("",$C220,"getQuantile",[1]!obMake("","double",H$53))),"")</f>
        <v/>
      </c>
      <c r="I220" s="74" t="str">
        <f>IF($D$48,[1]!obget([1]!obcall("",$C220,"get",[1]!obMake("","int",COLUMN()))),"")</f>
        <v/>
      </c>
      <c r="J220" s="61" t="str">
        <f>IF($D$48,[1]!obget([1]!obcall("",$C220,"get",[1]!obMake("","int",COLUMN()))),"")</f>
        <v/>
      </c>
      <c r="K220" s="61" t="str">
        <f>IF($D$48,[1]!obget([1]!obcall("",$C220,"get",[1]!obMake("","int",COLUMN()))),"")</f>
        <v/>
      </c>
      <c r="L220" s="61" t="str">
        <f>IF($D$48,[1]!obget([1]!obcall("",$C220,"get",[1]!obMake("","int",COLUMN()))),"")</f>
        <v/>
      </c>
      <c r="M220" s="61" t="str">
        <f>IF($D$48,[1]!obget([1]!obcall("",$C220,"get",[1]!obMake("","int",COLUMN()))),"")</f>
        <v/>
      </c>
      <c r="N220" s="61" t="str">
        <f>IF($D$48,[1]!obget([1]!obcall("",$C220,"get",[1]!obMake("","int",COLUMN()))),"")</f>
        <v/>
      </c>
      <c r="O220" s="61" t="str">
        <f>IF($D$48,[1]!obget([1]!obcall("",$C220,"get",[1]!obMake("","int",COLUMN()))),"")</f>
        <v/>
      </c>
      <c r="P220" s="61" t="str">
        <f>IF($D$48,[1]!obget([1]!obcall("",$C220,"get",[1]!obMake("","int",COLUMN()))),"")</f>
        <v/>
      </c>
      <c r="Q220" s="61" t="str">
        <f>IF($D$48,[1]!obget([1]!obcall("",$C220,"get",[1]!obMake("","int",COLUMN()))),"")</f>
        <v/>
      </c>
      <c r="R220" s="61" t="str">
        <f>IF($D$48,[1]!obget([1]!obcall("",$C220,"get",[1]!obMake("","int",COLUMN()))),"")</f>
        <v/>
      </c>
      <c r="S220" s="50"/>
      <c r="T220" s="50"/>
      <c r="U220" s="50"/>
      <c r="V220" s="50"/>
      <c r="W220" s="50"/>
      <c r="X220" s="50"/>
      <c r="AH220" s="36"/>
      <c r="AI220" s="36"/>
      <c r="IW220" s="50"/>
      <c r="IX220" s="50"/>
    </row>
    <row r="221" spans="1:258" ht="11.85" customHeight="1" x14ac:dyDescent="0.3">
      <c r="A221" s="50" t="str">
        <f t="shared" si="7"/>
        <v/>
      </c>
      <c r="B221" s="50" t="str">
        <f t="shared" si="8"/>
        <v/>
      </c>
      <c r="C221" s="50" t="str">
        <f>IF($D$48,[1]!obMake("RVBermudan"&amp;ROW(),obLibs&amp;"net.finmath.montecarlo.RandomVariable",[1]!obcall("",$C$39,"getInitialMargin",[1]!obMake("","double",$B221),LIBORMarketModel!$J$15,[1]!obMake("","String","EUR"),[1]!obcall("SensitivityMode",$B$7&amp;"$SensitivityMode","valueOf",[1]!obMake("","String",$D$53)),$B$43:$D$43)),"")</f>
        <v/>
      </c>
      <c r="D221" s="94" t="str">
        <f>IF($D$48,[1]!obget([1]!obcall("",$C221,"getAverage")),"")</f>
        <v/>
      </c>
      <c r="E221" s="72" t="str">
        <f>IF(AND($D$47,$F$44&gt;=$B221),[1]!obget([1]!obcall("",[1]!obcall("",$C$39,"getInitialMargin",[1]!obMake("","double",$B221),LIBORMarketModel!$J$15,[1]!obMake("","String","EUR"),[1]!obcall("SensitivityMode",$B$7&amp;"$SensitivityMode","valueOf",[1]!obMake("","String",E$53)),$B$43:$D$43),"getAverage")),"")</f>
        <v/>
      </c>
      <c r="F221" s="72" t="str">
        <f>IF(AND($D$46,$F$44&gt;=$B221),[1]!obget([1]!obcall("",[1]!obcall("",$C$39,"getInitialMargin",[1]!obMake("","double",$B221),LIBORMarketModel!$J$15,[1]!obMake("","String","EUR"),[1]!obcall("SensitivityMode",$B$7&amp;"$SensitivityMode","valueOf",[1]!obMake("","String",F$53)),$B$43:$D$43),"getAverage")),"")</f>
        <v/>
      </c>
      <c r="G221" s="74" t="str">
        <f>IF($D$48,[1]!obget([1]!obcall("",$C221,"getQuantile",[1]!obMake("","double",G$53))),"")</f>
        <v/>
      </c>
      <c r="H221" s="74" t="str">
        <f>IF($D$48,[1]!obget([1]!obcall("",$C221,"getQuantile",[1]!obMake("","double",H$53))),"")</f>
        <v/>
      </c>
      <c r="I221" s="74" t="str">
        <f>IF($D$48,[1]!obget([1]!obcall("",$C221,"get",[1]!obMake("","int",COLUMN()))),"")</f>
        <v/>
      </c>
      <c r="J221" s="61" t="str">
        <f>IF($D$48,[1]!obget([1]!obcall("",$C221,"get",[1]!obMake("","int",COLUMN()))),"")</f>
        <v/>
      </c>
      <c r="K221" s="61" t="str">
        <f>IF($D$48,[1]!obget([1]!obcall("",$C221,"get",[1]!obMake("","int",COLUMN()))),"")</f>
        <v/>
      </c>
      <c r="L221" s="61" t="str">
        <f>IF($D$48,[1]!obget([1]!obcall("",$C221,"get",[1]!obMake("","int",COLUMN()))),"")</f>
        <v/>
      </c>
      <c r="M221" s="61" t="str">
        <f>IF($D$48,[1]!obget([1]!obcall("",$C221,"get",[1]!obMake("","int",COLUMN()))),"")</f>
        <v/>
      </c>
      <c r="N221" s="61" t="str">
        <f>IF($D$48,[1]!obget([1]!obcall("",$C221,"get",[1]!obMake("","int",COLUMN()))),"")</f>
        <v/>
      </c>
      <c r="O221" s="61" t="str">
        <f>IF($D$48,[1]!obget([1]!obcall("",$C221,"get",[1]!obMake("","int",COLUMN()))),"")</f>
        <v/>
      </c>
      <c r="P221" s="61" t="str">
        <f>IF($D$48,[1]!obget([1]!obcall("",$C221,"get",[1]!obMake("","int",COLUMN()))),"")</f>
        <v/>
      </c>
      <c r="Q221" s="61" t="str">
        <f>IF($D$48,[1]!obget([1]!obcall("",$C221,"get",[1]!obMake("","int",COLUMN()))),"")</f>
        <v/>
      </c>
      <c r="R221" s="61" t="str">
        <f>IF($D$48,[1]!obget([1]!obcall("",$C221,"get",[1]!obMake("","int",COLUMN()))),"")</f>
        <v/>
      </c>
      <c r="S221" s="50"/>
      <c r="T221" s="50"/>
      <c r="U221" s="50"/>
      <c r="V221" s="50"/>
      <c r="W221" s="50"/>
      <c r="X221" s="50"/>
      <c r="AH221" s="36"/>
      <c r="AI221" s="36"/>
      <c r="IW221" s="50"/>
      <c r="IX221" s="50"/>
    </row>
    <row r="222" spans="1:258" ht="11.85" customHeight="1" x14ac:dyDescent="0.3">
      <c r="A222" s="50" t="str">
        <f t="shared" si="7"/>
        <v/>
      </c>
      <c r="B222" s="50" t="str">
        <f t="shared" si="8"/>
        <v/>
      </c>
      <c r="C222" s="50" t="str">
        <f>IF($D$48,[1]!obMake("RVBermudan"&amp;ROW(),obLibs&amp;"net.finmath.montecarlo.RandomVariable",[1]!obcall("",$C$39,"getInitialMargin",[1]!obMake("","double",$B222),LIBORMarketModel!$J$15,[1]!obMake("","String","EUR"),[1]!obcall("SensitivityMode",$B$7&amp;"$SensitivityMode","valueOf",[1]!obMake("","String",$D$53)),$B$43:$D$43)),"")</f>
        <v/>
      </c>
      <c r="D222" s="94" t="str">
        <f>IF($D$48,[1]!obget([1]!obcall("",$C222,"getAverage")),"")</f>
        <v/>
      </c>
      <c r="E222" s="72" t="str">
        <f>IF(AND($D$47,$F$44&gt;=$B222),[1]!obget([1]!obcall("",[1]!obcall("",$C$39,"getInitialMargin",[1]!obMake("","double",$B222),LIBORMarketModel!$J$15,[1]!obMake("","String","EUR"),[1]!obcall("SensitivityMode",$B$7&amp;"$SensitivityMode","valueOf",[1]!obMake("","String",E$53)),$B$43:$D$43),"getAverage")),"")</f>
        <v/>
      </c>
      <c r="F222" s="72" t="str">
        <f>IF(AND($D$46,$F$44&gt;=$B222),[1]!obget([1]!obcall("",[1]!obcall("",$C$39,"getInitialMargin",[1]!obMake("","double",$B222),LIBORMarketModel!$J$15,[1]!obMake("","String","EUR"),[1]!obcall("SensitivityMode",$B$7&amp;"$SensitivityMode","valueOf",[1]!obMake("","String",F$53)),$B$43:$D$43),"getAverage")),"")</f>
        <v/>
      </c>
      <c r="G222" s="74" t="str">
        <f>IF($D$48,[1]!obget([1]!obcall("",$C222,"getQuantile",[1]!obMake("","double",G$53))),"")</f>
        <v/>
      </c>
      <c r="H222" s="74" t="str">
        <f>IF($D$48,[1]!obget([1]!obcall("",$C222,"getQuantile",[1]!obMake("","double",H$53))),"")</f>
        <v/>
      </c>
      <c r="I222" s="74" t="str">
        <f>IF($D$48,[1]!obget([1]!obcall("",$C222,"get",[1]!obMake("","int",COLUMN()))),"")</f>
        <v/>
      </c>
      <c r="J222" s="61" t="str">
        <f>IF($D$48,[1]!obget([1]!obcall("",$C222,"get",[1]!obMake("","int",COLUMN()))),"")</f>
        <v/>
      </c>
      <c r="K222" s="61" t="str">
        <f>IF($D$48,[1]!obget([1]!obcall("",$C222,"get",[1]!obMake("","int",COLUMN()))),"")</f>
        <v/>
      </c>
      <c r="L222" s="61" t="str">
        <f>IF($D$48,[1]!obget([1]!obcall("",$C222,"get",[1]!obMake("","int",COLUMN()))),"")</f>
        <v/>
      </c>
      <c r="M222" s="61" t="str">
        <f>IF($D$48,[1]!obget([1]!obcall("",$C222,"get",[1]!obMake("","int",COLUMN()))),"")</f>
        <v/>
      </c>
      <c r="N222" s="61" t="str">
        <f>IF($D$48,[1]!obget([1]!obcall("",$C222,"get",[1]!obMake("","int",COLUMN()))),"")</f>
        <v/>
      </c>
      <c r="O222" s="61" t="str">
        <f>IF($D$48,[1]!obget([1]!obcall("",$C222,"get",[1]!obMake("","int",COLUMN()))),"")</f>
        <v/>
      </c>
      <c r="P222" s="61" t="str">
        <f>IF($D$48,[1]!obget([1]!obcall("",$C222,"get",[1]!obMake("","int",COLUMN()))),"")</f>
        <v/>
      </c>
      <c r="Q222" s="61" t="str">
        <f>IF($D$48,[1]!obget([1]!obcall("",$C222,"get",[1]!obMake("","int",COLUMN()))),"")</f>
        <v/>
      </c>
      <c r="R222" s="61" t="str">
        <f>IF($D$48,[1]!obget([1]!obcall("",$C222,"get",[1]!obMake("","int",COLUMN()))),"")</f>
        <v/>
      </c>
      <c r="S222" s="50"/>
      <c r="T222" s="50"/>
      <c r="U222" s="50"/>
      <c r="V222" s="50"/>
      <c r="W222" s="50"/>
      <c r="X222" s="50"/>
      <c r="AH222" s="36"/>
      <c r="AI222" s="36"/>
      <c r="IW222" s="50"/>
      <c r="IX222" s="50"/>
    </row>
    <row r="223" spans="1:258" ht="11.85" customHeight="1" x14ac:dyDescent="0.3">
      <c r="A223" s="50" t="str">
        <f t="shared" si="7"/>
        <v/>
      </c>
      <c r="B223" s="50" t="str">
        <f t="shared" si="8"/>
        <v/>
      </c>
      <c r="C223" s="50" t="str">
        <f>IF($D$48,[1]!obMake("RVBermudan"&amp;ROW(),obLibs&amp;"net.finmath.montecarlo.RandomVariable",[1]!obcall("",$C$39,"getInitialMargin",[1]!obMake("","double",$B223),LIBORMarketModel!$J$15,[1]!obMake("","String","EUR"),[1]!obcall("SensitivityMode",$B$7&amp;"$SensitivityMode","valueOf",[1]!obMake("","String",$D$53)),$B$43:$D$43)),"")</f>
        <v/>
      </c>
      <c r="D223" s="94" t="str">
        <f>IF($D$48,[1]!obget([1]!obcall("",$C223,"getAverage")),"")</f>
        <v/>
      </c>
      <c r="E223" s="72" t="str">
        <f>IF(AND($D$47,$F$44&gt;=$B223),[1]!obget([1]!obcall("",[1]!obcall("",$C$39,"getInitialMargin",[1]!obMake("","double",$B223),LIBORMarketModel!$J$15,[1]!obMake("","String","EUR"),[1]!obcall("SensitivityMode",$B$7&amp;"$SensitivityMode","valueOf",[1]!obMake("","String",E$53)),$B$43:$D$43),"getAverage")),"")</f>
        <v/>
      </c>
      <c r="F223" s="72" t="str">
        <f>IF(AND($D$46,$F$44&gt;=$B223),[1]!obget([1]!obcall("",[1]!obcall("",$C$39,"getInitialMargin",[1]!obMake("","double",$B223),LIBORMarketModel!$J$15,[1]!obMake("","String","EUR"),[1]!obcall("SensitivityMode",$B$7&amp;"$SensitivityMode","valueOf",[1]!obMake("","String",F$53)),$B$43:$D$43),"getAverage")),"")</f>
        <v/>
      </c>
      <c r="G223" s="74" t="str">
        <f>IF($D$48,[1]!obget([1]!obcall("",$C223,"getQuantile",[1]!obMake("","double",G$53))),"")</f>
        <v/>
      </c>
      <c r="H223" s="74" t="str">
        <f>IF($D$48,[1]!obget([1]!obcall("",$C223,"getQuantile",[1]!obMake("","double",H$53))),"")</f>
        <v/>
      </c>
      <c r="I223" s="74" t="str">
        <f>IF($D$48,[1]!obget([1]!obcall("",$C223,"get",[1]!obMake("","int",COLUMN()))),"")</f>
        <v/>
      </c>
      <c r="J223" s="61" t="str">
        <f>IF($D$48,[1]!obget([1]!obcall("",$C223,"get",[1]!obMake("","int",COLUMN()))),"")</f>
        <v/>
      </c>
      <c r="K223" s="61" t="str">
        <f>IF($D$48,[1]!obget([1]!obcall("",$C223,"get",[1]!obMake("","int",COLUMN()))),"")</f>
        <v/>
      </c>
      <c r="L223" s="61" t="str">
        <f>IF($D$48,[1]!obget([1]!obcall("",$C223,"get",[1]!obMake("","int",COLUMN()))),"")</f>
        <v/>
      </c>
      <c r="M223" s="61" t="str">
        <f>IF($D$48,[1]!obget([1]!obcall("",$C223,"get",[1]!obMake("","int",COLUMN()))),"")</f>
        <v/>
      </c>
      <c r="N223" s="61" t="str">
        <f>IF($D$48,[1]!obget([1]!obcall("",$C223,"get",[1]!obMake("","int",COLUMN()))),"")</f>
        <v/>
      </c>
      <c r="O223" s="61" t="str">
        <f>IF($D$48,[1]!obget([1]!obcall("",$C223,"get",[1]!obMake("","int",COLUMN()))),"")</f>
        <v/>
      </c>
      <c r="P223" s="61" t="str">
        <f>IF($D$48,[1]!obget([1]!obcall("",$C223,"get",[1]!obMake("","int",COLUMN()))),"")</f>
        <v/>
      </c>
      <c r="Q223" s="61" t="str">
        <f>IF($D$48,[1]!obget([1]!obcall("",$C223,"get",[1]!obMake("","int",COLUMN()))),"")</f>
        <v/>
      </c>
      <c r="R223" s="61" t="str">
        <f>IF($D$48,[1]!obget([1]!obcall("",$C223,"get",[1]!obMake("","int",COLUMN()))),"")</f>
        <v/>
      </c>
      <c r="S223" s="50"/>
      <c r="T223" s="50"/>
      <c r="U223" s="50"/>
      <c r="V223" s="50"/>
      <c r="W223" s="50"/>
      <c r="X223" s="50"/>
      <c r="AH223" s="36"/>
      <c r="AI223" s="36"/>
      <c r="IW223" s="50"/>
      <c r="IX223" s="50"/>
    </row>
    <row r="224" spans="1:258" ht="11.85" customHeight="1" x14ac:dyDescent="0.3">
      <c r="A224" s="50" t="str">
        <f t="shared" si="7"/>
        <v/>
      </c>
      <c r="B224" s="50" t="str">
        <f t="shared" si="8"/>
        <v/>
      </c>
      <c r="C224" s="50" t="str">
        <f>IF($D$48,[1]!obMake("RVBermudan"&amp;ROW(),obLibs&amp;"net.finmath.montecarlo.RandomVariable",[1]!obcall("",$C$39,"getInitialMargin",[1]!obMake("","double",$B224),LIBORMarketModel!$J$15,[1]!obMake("","String","EUR"),[1]!obcall("SensitivityMode",$B$7&amp;"$SensitivityMode","valueOf",[1]!obMake("","String",$D$53)),$B$43:$D$43)),"")</f>
        <v/>
      </c>
      <c r="D224" s="94" t="str">
        <f>IF($D$48,[1]!obget([1]!obcall("",$C224,"getAverage")),"")</f>
        <v/>
      </c>
      <c r="E224" s="72" t="str">
        <f>IF(AND($D$47,$F$44&gt;=$B224),[1]!obget([1]!obcall("",[1]!obcall("",$C$39,"getInitialMargin",[1]!obMake("","double",$B224),LIBORMarketModel!$J$15,[1]!obMake("","String","EUR"),[1]!obcall("SensitivityMode",$B$7&amp;"$SensitivityMode","valueOf",[1]!obMake("","String",E$53)),$B$43:$D$43),"getAverage")),"")</f>
        <v/>
      </c>
      <c r="F224" s="72" t="str">
        <f>IF(AND($D$46,$F$44&gt;=$B224),[1]!obget([1]!obcall("",[1]!obcall("",$C$39,"getInitialMargin",[1]!obMake("","double",$B224),LIBORMarketModel!$J$15,[1]!obMake("","String","EUR"),[1]!obcall("SensitivityMode",$B$7&amp;"$SensitivityMode","valueOf",[1]!obMake("","String",F$53)),$B$43:$D$43),"getAverage")),"")</f>
        <v/>
      </c>
      <c r="G224" s="74" t="str">
        <f>IF($D$48,[1]!obget([1]!obcall("",$C224,"getQuantile",[1]!obMake("","double",G$53))),"")</f>
        <v/>
      </c>
      <c r="H224" s="74" t="str">
        <f>IF($D$48,[1]!obget([1]!obcall("",$C224,"getQuantile",[1]!obMake("","double",H$53))),"")</f>
        <v/>
      </c>
      <c r="I224" s="74" t="str">
        <f>IF($D$48,[1]!obget([1]!obcall("",$C224,"get",[1]!obMake("","int",COLUMN()))),"")</f>
        <v/>
      </c>
      <c r="J224" s="61" t="str">
        <f>IF($D$48,[1]!obget([1]!obcall("",$C224,"get",[1]!obMake("","int",COLUMN()))),"")</f>
        <v/>
      </c>
      <c r="K224" s="61" t="str">
        <f>IF($D$48,[1]!obget([1]!obcall("",$C224,"get",[1]!obMake("","int",COLUMN()))),"")</f>
        <v/>
      </c>
      <c r="L224" s="61" t="str">
        <f>IF($D$48,[1]!obget([1]!obcall("",$C224,"get",[1]!obMake("","int",COLUMN()))),"")</f>
        <v/>
      </c>
      <c r="M224" s="61" t="str">
        <f>IF($D$48,[1]!obget([1]!obcall("",$C224,"get",[1]!obMake("","int",COLUMN()))),"")</f>
        <v/>
      </c>
      <c r="N224" s="61" t="str">
        <f>IF($D$48,[1]!obget([1]!obcall("",$C224,"get",[1]!obMake("","int",COLUMN()))),"")</f>
        <v/>
      </c>
      <c r="O224" s="61" t="str">
        <f>IF($D$48,[1]!obget([1]!obcall("",$C224,"get",[1]!obMake("","int",COLUMN()))),"")</f>
        <v/>
      </c>
      <c r="P224" s="61" t="str">
        <f>IF($D$48,[1]!obget([1]!obcall("",$C224,"get",[1]!obMake("","int",COLUMN()))),"")</f>
        <v/>
      </c>
      <c r="Q224" s="61" t="str">
        <f>IF($D$48,[1]!obget([1]!obcall("",$C224,"get",[1]!obMake("","int",COLUMN()))),"")</f>
        <v/>
      </c>
      <c r="R224" s="61" t="str">
        <f>IF($D$48,[1]!obget([1]!obcall("",$C224,"get",[1]!obMake("","int",COLUMN()))),"")</f>
        <v/>
      </c>
      <c r="S224" s="50"/>
      <c r="T224" s="50"/>
      <c r="U224" s="50"/>
      <c r="V224" s="50"/>
      <c r="W224" s="50"/>
      <c r="X224" s="50"/>
      <c r="AH224" s="36"/>
      <c r="AI224" s="36"/>
      <c r="IW224" s="50"/>
      <c r="IX224" s="50"/>
    </row>
    <row r="225" spans="1:258" ht="11.85" customHeight="1" x14ac:dyDescent="0.3">
      <c r="A225" s="50" t="str">
        <f t="shared" si="7"/>
        <v/>
      </c>
      <c r="B225" s="50" t="str">
        <f t="shared" si="8"/>
        <v/>
      </c>
      <c r="C225" s="50" t="str">
        <f>IF($D$48,[1]!obMake("RVBermudan"&amp;ROW(),obLibs&amp;"net.finmath.montecarlo.RandomVariable",[1]!obcall("",$C$39,"getInitialMargin",[1]!obMake("","double",$B225),LIBORMarketModel!$J$15,[1]!obMake("","String","EUR"),[1]!obcall("SensitivityMode",$B$7&amp;"$SensitivityMode","valueOf",[1]!obMake("","String",$D$53)),$B$43:$D$43)),"")</f>
        <v/>
      </c>
      <c r="D225" s="94" t="str">
        <f>IF($D$48,[1]!obget([1]!obcall("",$C225,"getAverage")),"")</f>
        <v/>
      </c>
      <c r="E225" s="72" t="str">
        <f>IF(AND($D$47,$F$44&gt;=$B225),[1]!obget([1]!obcall("",[1]!obcall("",$C$39,"getInitialMargin",[1]!obMake("","double",$B225),LIBORMarketModel!$J$15,[1]!obMake("","String","EUR"),[1]!obcall("SensitivityMode",$B$7&amp;"$SensitivityMode","valueOf",[1]!obMake("","String",E$53)),$B$43:$D$43),"getAverage")),"")</f>
        <v/>
      </c>
      <c r="F225" s="72" t="str">
        <f>IF(AND($D$46,$F$44&gt;=$B225),[1]!obget([1]!obcall("",[1]!obcall("",$C$39,"getInitialMargin",[1]!obMake("","double",$B225),LIBORMarketModel!$J$15,[1]!obMake("","String","EUR"),[1]!obcall("SensitivityMode",$B$7&amp;"$SensitivityMode","valueOf",[1]!obMake("","String",F$53)),$B$43:$D$43),"getAverage")),"")</f>
        <v/>
      </c>
      <c r="G225" s="74" t="str">
        <f>IF($D$48,[1]!obget([1]!obcall("",$C225,"getQuantile",[1]!obMake("","double",G$53))),"")</f>
        <v/>
      </c>
      <c r="H225" s="74" t="str">
        <f>IF($D$48,[1]!obget([1]!obcall("",$C225,"getQuantile",[1]!obMake("","double",H$53))),"")</f>
        <v/>
      </c>
      <c r="I225" s="74" t="str">
        <f>IF($D$48,[1]!obget([1]!obcall("",$C225,"get",[1]!obMake("","int",COLUMN()))),"")</f>
        <v/>
      </c>
      <c r="J225" s="61" t="str">
        <f>IF($D$48,[1]!obget([1]!obcall("",$C225,"get",[1]!obMake("","int",COLUMN()))),"")</f>
        <v/>
      </c>
      <c r="K225" s="61" t="str">
        <f>IF($D$48,[1]!obget([1]!obcall("",$C225,"get",[1]!obMake("","int",COLUMN()))),"")</f>
        <v/>
      </c>
      <c r="L225" s="61" t="str">
        <f>IF($D$48,[1]!obget([1]!obcall("",$C225,"get",[1]!obMake("","int",COLUMN()))),"")</f>
        <v/>
      </c>
      <c r="M225" s="61" t="str">
        <f>IF($D$48,[1]!obget([1]!obcall("",$C225,"get",[1]!obMake("","int",COLUMN()))),"")</f>
        <v/>
      </c>
      <c r="N225" s="61" t="str">
        <f>IF($D$48,[1]!obget([1]!obcall("",$C225,"get",[1]!obMake("","int",COLUMN()))),"")</f>
        <v/>
      </c>
      <c r="O225" s="61" t="str">
        <f>IF($D$48,[1]!obget([1]!obcall("",$C225,"get",[1]!obMake("","int",COLUMN()))),"")</f>
        <v/>
      </c>
      <c r="P225" s="61" t="str">
        <f>IF($D$48,[1]!obget([1]!obcall("",$C225,"get",[1]!obMake("","int",COLUMN()))),"")</f>
        <v/>
      </c>
      <c r="Q225" s="61" t="str">
        <f>IF($D$48,[1]!obget([1]!obcall("",$C225,"get",[1]!obMake("","int",COLUMN()))),"")</f>
        <v/>
      </c>
      <c r="R225" s="61" t="str">
        <f>IF($D$48,[1]!obget([1]!obcall("",$C225,"get",[1]!obMake("","int",COLUMN()))),"")</f>
        <v/>
      </c>
      <c r="S225" s="50"/>
      <c r="T225" s="50"/>
      <c r="U225" s="50"/>
      <c r="V225" s="50"/>
      <c r="W225" s="50"/>
      <c r="X225" s="50"/>
      <c r="AH225" s="36"/>
      <c r="AI225" s="36"/>
      <c r="IW225" s="50"/>
      <c r="IX225" s="50"/>
    </row>
    <row r="226" spans="1:258" ht="11.85" customHeight="1" x14ac:dyDescent="0.3">
      <c r="A226" s="50" t="str">
        <f t="shared" si="7"/>
        <v/>
      </c>
      <c r="B226" s="50" t="str">
        <f t="shared" si="8"/>
        <v/>
      </c>
      <c r="C226" s="50" t="str">
        <f>IF($D$48,[1]!obMake("RVBermudan"&amp;ROW(),obLibs&amp;"net.finmath.montecarlo.RandomVariable",[1]!obcall("",$C$39,"getInitialMargin",[1]!obMake("","double",$B226),LIBORMarketModel!$J$15,[1]!obMake("","String","EUR"),[1]!obcall("SensitivityMode",$B$7&amp;"$SensitivityMode","valueOf",[1]!obMake("","String",$D$53)),$B$43:$D$43)),"")</f>
        <v/>
      </c>
      <c r="D226" s="94" t="str">
        <f>IF($D$48,[1]!obget([1]!obcall("",$C226,"getAverage")),"")</f>
        <v/>
      </c>
      <c r="E226" s="72" t="str">
        <f>IF(AND($D$47,$F$44&gt;=$B226),[1]!obget([1]!obcall("",[1]!obcall("",$C$39,"getInitialMargin",[1]!obMake("","double",$B226),LIBORMarketModel!$J$15,[1]!obMake("","String","EUR"),[1]!obcall("SensitivityMode",$B$7&amp;"$SensitivityMode","valueOf",[1]!obMake("","String",E$53)),$B$43:$D$43),"getAverage")),"")</f>
        <v/>
      </c>
      <c r="F226" s="72" t="str">
        <f>IF(AND($D$46,$F$44&gt;=$B226),[1]!obget([1]!obcall("",[1]!obcall("",$C$39,"getInitialMargin",[1]!obMake("","double",$B226),LIBORMarketModel!$J$15,[1]!obMake("","String","EUR"),[1]!obcall("SensitivityMode",$B$7&amp;"$SensitivityMode","valueOf",[1]!obMake("","String",F$53)),$B$43:$D$43),"getAverage")),"")</f>
        <v/>
      </c>
      <c r="G226" s="74" t="str">
        <f>IF($D$48,[1]!obget([1]!obcall("",$C226,"getQuantile",[1]!obMake("","double",G$53))),"")</f>
        <v/>
      </c>
      <c r="H226" s="74" t="str">
        <f>IF($D$48,[1]!obget([1]!obcall("",$C226,"getQuantile",[1]!obMake("","double",H$53))),"")</f>
        <v/>
      </c>
      <c r="I226" s="74" t="str">
        <f>IF($D$48,[1]!obget([1]!obcall("",$C226,"get",[1]!obMake("","int",COLUMN()))),"")</f>
        <v/>
      </c>
      <c r="J226" s="61" t="str">
        <f>IF($D$48,[1]!obget([1]!obcall("",$C226,"get",[1]!obMake("","int",COLUMN()))),"")</f>
        <v/>
      </c>
      <c r="K226" s="61" t="str">
        <f>IF($D$48,[1]!obget([1]!obcall("",$C226,"get",[1]!obMake("","int",COLUMN()))),"")</f>
        <v/>
      </c>
      <c r="L226" s="61" t="str">
        <f>IF($D$48,[1]!obget([1]!obcall("",$C226,"get",[1]!obMake("","int",COLUMN()))),"")</f>
        <v/>
      </c>
      <c r="M226" s="61" t="str">
        <f>IF($D$48,[1]!obget([1]!obcall("",$C226,"get",[1]!obMake("","int",COLUMN()))),"")</f>
        <v/>
      </c>
      <c r="N226" s="61" t="str">
        <f>IF($D$48,[1]!obget([1]!obcall("",$C226,"get",[1]!obMake("","int",COLUMN()))),"")</f>
        <v/>
      </c>
      <c r="O226" s="61" t="str">
        <f>IF($D$48,[1]!obget([1]!obcall("",$C226,"get",[1]!obMake("","int",COLUMN()))),"")</f>
        <v/>
      </c>
      <c r="P226" s="61" t="str">
        <f>IF($D$48,[1]!obget([1]!obcall("",$C226,"get",[1]!obMake("","int",COLUMN()))),"")</f>
        <v/>
      </c>
      <c r="Q226" s="61" t="str">
        <f>IF($D$48,[1]!obget([1]!obcall("",$C226,"get",[1]!obMake("","int",COLUMN()))),"")</f>
        <v/>
      </c>
      <c r="R226" s="61" t="str">
        <f>IF($D$48,[1]!obget([1]!obcall("",$C226,"get",[1]!obMake("","int",COLUMN()))),"")</f>
        <v/>
      </c>
      <c r="S226" s="50"/>
      <c r="T226" s="50"/>
      <c r="U226" s="50"/>
      <c r="V226" s="50"/>
      <c r="W226" s="50"/>
      <c r="X226" s="50"/>
      <c r="AH226" s="36"/>
      <c r="AI226" s="36"/>
      <c r="IW226" s="50"/>
      <c r="IX226" s="50"/>
    </row>
    <row r="227" spans="1:258" ht="11.85" customHeight="1" x14ac:dyDescent="0.3">
      <c r="A227" s="50" t="str">
        <f t="shared" si="7"/>
        <v/>
      </c>
      <c r="B227" s="50" t="str">
        <f t="shared" si="8"/>
        <v/>
      </c>
      <c r="C227" s="50" t="str">
        <f>IF($D$48,[1]!obMake("RVBermudan"&amp;ROW(),obLibs&amp;"net.finmath.montecarlo.RandomVariable",[1]!obcall("",$C$39,"getInitialMargin",[1]!obMake("","double",$B227),LIBORMarketModel!$J$15,[1]!obMake("","String","EUR"),[1]!obcall("SensitivityMode",$B$7&amp;"$SensitivityMode","valueOf",[1]!obMake("","String",$D$53)),$B$43:$D$43)),"")</f>
        <v/>
      </c>
      <c r="D227" s="94" t="str">
        <f>IF($D$48,[1]!obget([1]!obcall("",$C227,"getAverage")),"")</f>
        <v/>
      </c>
      <c r="E227" s="72" t="str">
        <f>IF(AND($D$47,$F$44&gt;=$B227),[1]!obget([1]!obcall("",[1]!obcall("",$C$39,"getInitialMargin",[1]!obMake("","double",$B227),LIBORMarketModel!$J$15,[1]!obMake("","String","EUR"),[1]!obcall("SensitivityMode",$B$7&amp;"$SensitivityMode","valueOf",[1]!obMake("","String",E$53)),$B$43:$D$43),"getAverage")),"")</f>
        <v/>
      </c>
      <c r="F227" s="72" t="str">
        <f>IF(AND($D$46,$F$44&gt;=$B227),[1]!obget([1]!obcall("",[1]!obcall("",$C$39,"getInitialMargin",[1]!obMake("","double",$B227),LIBORMarketModel!$J$15,[1]!obMake("","String","EUR"),[1]!obcall("SensitivityMode",$B$7&amp;"$SensitivityMode","valueOf",[1]!obMake("","String",F$53)),$B$43:$D$43),"getAverage")),"")</f>
        <v/>
      </c>
      <c r="G227" s="74" t="str">
        <f>IF($D$48,[1]!obget([1]!obcall("",$C227,"getQuantile",[1]!obMake("","double",G$53))),"")</f>
        <v/>
      </c>
      <c r="H227" s="74" t="str">
        <f>IF($D$48,[1]!obget([1]!obcall("",$C227,"getQuantile",[1]!obMake("","double",H$53))),"")</f>
        <v/>
      </c>
      <c r="I227" s="74" t="str">
        <f>IF($D$48,[1]!obget([1]!obcall("",$C227,"get",[1]!obMake("","int",COLUMN()))),"")</f>
        <v/>
      </c>
      <c r="J227" s="61" t="str">
        <f>IF($D$48,[1]!obget([1]!obcall("",$C227,"get",[1]!obMake("","int",COLUMN()))),"")</f>
        <v/>
      </c>
      <c r="K227" s="61" t="str">
        <f>IF($D$48,[1]!obget([1]!obcall("",$C227,"get",[1]!obMake("","int",COLUMN()))),"")</f>
        <v/>
      </c>
      <c r="L227" s="61" t="str">
        <f>IF($D$48,[1]!obget([1]!obcall("",$C227,"get",[1]!obMake("","int",COLUMN()))),"")</f>
        <v/>
      </c>
      <c r="M227" s="61" t="str">
        <f>IF($D$48,[1]!obget([1]!obcall("",$C227,"get",[1]!obMake("","int",COLUMN()))),"")</f>
        <v/>
      </c>
      <c r="N227" s="61" t="str">
        <f>IF($D$48,[1]!obget([1]!obcall("",$C227,"get",[1]!obMake("","int",COLUMN()))),"")</f>
        <v/>
      </c>
      <c r="O227" s="61" t="str">
        <f>IF($D$48,[1]!obget([1]!obcall("",$C227,"get",[1]!obMake("","int",COLUMN()))),"")</f>
        <v/>
      </c>
      <c r="P227" s="61" t="str">
        <f>IF($D$48,[1]!obget([1]!obcall("",$C227,"get",[1]!obMake("","int",COLUMN()))),"")</f>
        <v/>
      </c>
      <c r="Q227" s="61" t="str">
        <f>IF($D$48,[1]!obget([1]!obcall("",$C227,"get",[1]!obMake("","int",COLUMN()))),"")</f>
        <v/>
      </c>
      <c r="R227" s="61" t="str">
        <f>IF($D$48,[1]!obget([1]!obcall("",$C227,"get",[1]!obMake("","int",COLUMN()))),"")</f>
        <v/>
      </c>
      <c r="S227" s="50"/>
      <c r="T227" s="50"/>
      <c r="U227" s="50"/>
      <c r="V227" s="50"/>
      <c r="W227" s="50"/>
      <c r="X227" s="50"/>
      <c r="AH227" s="36"/>
      <c r="AI227" s="36"/>
      <c r="IW227" s="50"/>
      <c r="IX227" s="50"/>
    </row>
    <row r="228" spans="1:258" ht="11.85" customHeight="1" x14ac:dyDescent="0.3">
      <c r="A228" s="50" t="str">
        <f t="shared" si="7"/>
        <v/>
      </c>
      <c r="B228" s="50" t="str">
        <f t="shared" si="8"/>
        <v/>
      </c>
      <c r="C228" s="50" t="str">
        <f>IF($D$48,[1]!obMake("RVBermudan"&amp;ROW(),obLibs&amp;"net.finmath.montecarlo.RandomVariable",[1]!obcall("",$C$39,"getInitialMargin",[1]!obMake("","double",$B228),LIBORMarketModel!$J$15,[1]!obMake("","String","EUR"),[1]!obcall("SensitivityMode",$B$7&amp;"$SensitivityMode","valueOf",[1]!obMake("","String",$D$53)),$B$43:$D$43)),"")</f>
        <v/>
      </c>
      <c r="D228" s="94" t="str">
        <f>IF($D$48,[1]!obget([1]!obcall("",$C228,"getAverage")),"")</f>
        <v/>
      </c>
      <c r="E228" s="72" t="str">
        <f>IF(AND($D$47,$F$44&gt;=$B228),[1]!obget([1]!obcall("",[1]!obcall("",$C$39,"getInitialMargin",[1]!obMake("","double",$B228),LIBORMarketModel!$J$15,[1]!obMake("","String","EUR"),[1]!obcall("SensitivityMode",$B$7&amp;"$SensitivityMode","valueOf",[1]!obMake("","String",E$53)),$B$43:$D$43),"getAverage")),"")</f>
        <v/>
      </c>
      <c r="F228" s="72" t="str">
        <f>IF(AND($D$46,$F$44&gt;=$B228),[1]!obget([1]!obcall("",[1]!obcall("",$C$39,"getInitialMargin",[1]!obMake("","double",$B228),LIBORMarketModel!$J$15,[1]!obMake("","String","EUR"),[1]!obcall("SensitivityMode",$B$7&amp;"$SensitivityMode","valueOf",[1]!obMake("","String",F$53)),$B$43:$D$43),"getAverage")),"")</f>
        <v/>
      </c>
      <c r="G228" s="74" t="str">
        <f>IF($D$48,[1]!obget([1]!obcall("",$C228,"getQuantile",[1]!obMake("","double",G$53))),"")</f>
        <v/>
      </c>
      <c r="H228" s="74" t="str">
        <f>IF($D$48,[1]!obget([1]!obcall("",$C228,"getQuantile",[1]!obMake("","double",H$53))),"")</f>
        <v/>
      </c>
      <c r="I228" s="74" t="str">
        <f>IF($D$48,[1]!obget([1]!obcall("",$C228,"get",[1]!obMake("","int",COLUMN()))),"")</f>
        <v/>
      </c>
      <c r="J228" s="61" t="str">
        <f>IF($D$48,[1]!obget([1]!obcall("",$C228,"get",[1]!obMake("","int",COLUMN()))),"")</f>
        <v/>
      </c>
      <c r="K228" s="61" t="str">
        <f>IF($D$48,[1]!obget([1]!obcall("",$C228,"get",[1]!obMake("","int",COLUMN()))),"")</f>
        <v/>
      </c>
      <c r="L228" s="61" t="str">
        <f>IF($D$48,[1]!obget([1]!obcall("",$C228,"get",[1]!obMake("","int",COLUMN()))),"")</f>
        <v/>
      </c>
      <c r="M228" s="61" t="str">
        <f>IF($D$48,[1]!obget([1]!obcall("",$C228,"get",[1]!obMake("","int",COLUMN()))),"")</f>
        <v/>
      </c>
      <c r="N228" s="61" t="str">
        <f>IF($D$48,[1]!obget([1]!obcall("",$C228,"get",[1]!obMake("","int",COLUMN()))),"")</f>
        <v/>
      </c>
      <c r="O228" s="61" t="str">
        <f>IF($D$48,[1]!obget([1]!obcall("",$C228,"get",[1]!obMake("","int",COLUMN()))),"")</f>
        <v/>
      </c>
      <c r="P228" s="61" t="str">
        <f>IF($D$48,[1]!obget([1]!obcall("",$C228,"get",[1]!obMake("","int",COLUMN()))),"")</f>
        <v/>
      </c>
      <c r="Q228" s="61" t="str">
        <f>IF($D$48,[1]!obget([1]!obcall("",$C228,"get",[1]!obMake("","int",COLUMN()))),"")</f>
        <v/>
      </c>
      <c r="R228" s="61" t="str">
        <f>IF($D$48,[1]!obget([1]!obcall("",$C228,"get",[1]!obMake("","int",COLUMN()))),"")</f>
        <v/>
      </c>
      <c r="S228" s="50"/>
      <c r="T228" s="50"/>
      <c r="U228" s="50"/>
      <c r="V228" s="50"/>
      <c r="W228" s="50"/>
      <c r="X228" s="50"/>
      <c r="AH228" s="36"/>
      <c r="AI228" s="36"/>
      <c r="IW228" s="50"/>
      <c r="IX228" s="50"/>
    </row>
    <row r="229" spans="1:258" ht="11.85" customHeight="1" x14ac:dyDescent="0.3">
      <c r="A229" s="50" t="str">
        <f t="shared" si="7"/>
        <v/>
      </c>
      <c r="B229" s="50" t="str">
        <f t="shared" si="8"/>
        <v/>
      </c>
      <c r="C229" s="50" t="str">
        <f>IF($D$48,[1]!obMake("RVBermudan"&amp;ROW(),obLibs&amp;"net.finmath.montecarlo.RandomVariable",[1]!obcall("",$C$39,"getInitialMargin",[1]!obMake("","double",$B229),LIBORMarketModel!$J$15,[1]!obMake("","String","EUR"),[1]!obcall("SensitivityMode",$B$7&amp;"$SensitivityMode","valueOf",[1]!obMake("","String",$D$53)),$B$43:$D$43)),"")</f>
        <v/>
      </c>
      <c r="D229" s="94" t="str">
        <f>IF($D$48,[1]!obget([1]!obcall("",$C229,"getAverage")),"")</f>
        <v/>
      </c>
      <c r="E229" s="72" t="str">
        <f>IF(AND($D$47,$F$44&gt;=$B229),[1]!obget([1]!obcall("",[1]!obcall("",$C$39,"getInitialMargin",[1]!obMake("","double",$B229),LIBORMarketModel!$J$15,[1]!obMake("","String","EUR"),[1]!obcall("SensitivityMode",$B$7&amp;"$SensitivityMode","valueOf",[1]!obMake("","String",E$53)),$B$43:$D$43),"getAverage")),"")</f>
        <v/>
      </c>
      <c r="F229" s="72" t="str">
        <f>IF(AND($D$46,$F$44&gt;=$B229),[1]!obget([1]!obcall("",[1]!obcall("",$C$39,"getInitialMargin",[1]!obMake("","double",$B229),LIBORMarketModel!$J$15,[1]!obMake("","String","EUR"),[1]!obcall("SensitivityMode",$B$7&amp;"$SensitivityMode","valueOf",[1]!obMake("","String",F$53)),$B$43:$D$43),"getAverage")),"")</f>
        <v/>
      </c>
      <c r="G229" s="74" t="str">
        <f>IF($D$48,[1]!obget([1]!obcall("",$C229,"getQuantile",[1]!obMake("","double",G$53))),"")</f>
        <v/>
      </c>
      <c r="H229" s="74" t="str">
        <f>IF($D$48,[1]!obget([1]!obcall("",$C229,"getQuantile",[1]!obMake("","double",H$53))),"")</f>
        <v/>
      </c>
      <c r="I229" s="74" t="str">
        <f>IF($D$48,[1]!obget([1]!obcall("",$C229,"get",[1]!obMake("","int",COLUMN()))),"")</f>
        <v/>
      </c>
      <c r="J229" s="61" t="str">
        <f>IF($D$48,[1]!obget([1]!obcall("",$C229,"get",[1]!obMake("","int",COLUMN()))),"")</f>
        <v/>
      </c>
      <c r="K229" s="61" t="str">
        <f>IF($D$48,[1]!obget([1]!obcall("",$C229,"get",[1]!obMake("","int",COLUMN()))),"")</f>
        <v/>
      </c>
      <c r="L229" s="61" t="str">
        <f>IF($D$48,[1]!obget([1]!obcall("",$C229,"get",[1]!obMake("","int",COLUMN()))),"")</f>
        <v/>
      </c>
      <c r="M229" s="61" t="str">
        <f>IF($D$48,[1]!obget([1]!obcall("",$C229,"get",[1]!obMake("","int",COLUMN()))),"")</f>
        <v/>
      </c>
      <c r="N229" s="61" t="str">
        <f>IF($D$48,[1]!obget([1]!obcall("",$C229,"get",[1]!obMake("","int",COLUMN()))),"")</f>
        <v/>
      </c>
      <c r="O229" s="61" t="str">
        <f>IF($D$48,[1]!obget([1]!obcall("",$C229,"get",[1]!obMake("","int",COLUMN()))),"")</f>
        <v/>
      </c>
      <c r="P229" s="61" t="str">
        <f>IF($D$48,[1]!obget([1]!obcall("",$C229,"get",[1]!obMake("","int",COLUMN()))),"")</f>
        <v/>
      </c>
      <c r="Q229" s="61" t="str">
        <f>IF($D$48,[1]!obget([1]!obcall("",$C229,"get",[1]!obMake("","int",COLUMN()))),"")</f>
        <v/>
      </c>
      <c r="R229" s="61" t="str">
        <f>IF($D$48,[1]!obget([1]!obcall("",$C229,"get",[1]!obMake("","int",COLUMN()))),"")</f>
        <v/>
      </c>
      <c r="S229" s="50"/>
      <c r="T229" s="50"/>
      <c r="U229" s="50"/>
      <c r="V229" s="50"/>
      <c r="W229" s="50"/>
      <c r="X229" s="50"/>
      <c r="AH229" s="36"/>
      <c r="AI229" s="36"/>
      <c r="IW229" s="50"/>
      <c r="IX229" s="50"/>
    </row>
    <row r="230" spans="1:258" ht="11.85" customHeight="1" x14ac:dyDescent="0.3">
      <c r="A230" s="50" t="str">
        <f t="shared" si="7"/>
        <v/>
      </c>
      <c r="B230" s="50" t="str">
        <f t="shared" si="8"/>
        <v/>
      </c>
      <c r="C230" s="50" t="str">
        <f>IF($D$48,[1]!obMake("RVBermudan"&amp;ROW(),obLibs&amp;"net.finmath.montecarlo.RandomVariable",[1]!obcall("",$C$39,"getInitialMargin",[1]!obMake("","double",$B230),LIBORMarketModel!$J$15,[1]!obMake("","String","EUR"),[1]!obcall("SensitivityMode",$B$7&amp;"$SensitivityMode","valueOf",[1]!obMake("","String",$D$53)),$B$43:$D$43)),"")</f>
        <v/>
      </c>
      <c r="D230" s="94" t="str">
        <f>IF($D$48,[1]!obget([1]!obcall("",$C230,"getAverage")),"")</f>
        <v/>
      </c>
      <c r="E230" s="72" t="str">
        <f>IF(AND($D$47,$F$44&gt;=$B230),[1]!obget([1]!obcall("",[1]!obcall("",$C$39,"getInitialMargin",[1]!obMake("","double",$B230),LIBORMarketModel!$J$15,[1]!obMake("","String","EUR"),[1]!obcall("SensitivityMode",$B$7&amp;"$SensitivityMode","valueOf",[1]!obMake("","String",E$53)),$B$43:$D$43),"getAverage")),"")</f>
        <v/>
      </c>
      <c r="F230" s="72" t="str">
        <f>IF(AND($D$46,$F$44&gt;=$B230),[1]!obget([1]!obcall("",[1]!obcall("",$C$39,"getInitialMargin",[1]!obMake("","double",$B230),LIBORMarketModel!$J$15,[1]!obMake("","String","EUR"),[1]!obcall("SensitivityMode",$B$7&amp;"$SensitivityMode","valueOf",[1]!obMake("","String",F$53)),$B$43:$D$43),"getAverage")),"")</f>
        <v/>
      </c>
      <c r="G230" s="74" t="str">
        <f>IF($D$48,[1]!obget([1]!obcall("",$C230,"getQuantile",[1]!obMake("","double",G$53))),"")</f>
        <v/>
      </c>
      <c r="H230" s="74" t="str">
        <f>IF($D$48,[1]!obget([1]!obcall("",$C230,"getQuantile",[1]!obMake("","double",H$53))),"")</f>
        <v/>
      </c>
      <c r="I230" s="74" t="str">
        <f>IF($D$48,[1]!obget([1]!obcall("",$C230,"get",[1]!obMake("","int",COLUMN()))),"")</f>
        <v/>
      </c>
      <c r="J230" s="61" t="str">
        <f>IF($D$48,[1]!obget([1]!obcall("",$C230,"get",[1]!obMake("","int",COLUMN()))),"")</f>
        <v/>
      </c>
      <c r="K230" s="61" t="str">
        <f>IF($D$48,[1]!obget([1]!obcall("",$C230,"get",[1]!obMake("","int",COLUMN()))),"")</f>
        <v/>
      </c>
      <c r="L230" s="61" t="str">
        <f>IF($D$48,[1]!obget([1]!obcall("",$C230,"get",[1]!obMake("","int",COLUMN()))),"")</f>
        <v/>
      </c>
      <c r="M230" s="61" t="str">
        <f>IF($D$48,[1]!obget([1]!obcall("",$C230,"get",[1]!obMake("","int",COLUMN()))),"")</f>
        <v/>
      </c>
      <c r="N230" s="61" t="str">
        <f>IF($D$48,[1]!obget([1]!obcall("",$C230,"get",[1]!obMake("","int",COLUMN()))),"")</f>
        <v/>
      </c>
      <c r="O230" s="61" t="str">
        <f>IF($D$48,[1]!obget([1]!obcall("",$C230,"get",[1]!obMake("","int",COLUMN()))),"")</f>
        <v/>
      </c>
      <c r="P230" s="61" t="str">
        <f>IF($D$48,[1]!obget([1]!obcall("",$C230,"get",[1]!obMake("","int",COLUMN()))),"")</f>
        <v/>
      </c>
      <c r="Q230" s="61" t="str">
        <f>IF($D$48,[1]!obget([1]!obcall("",$C230,"get",[1]!obMake("","int",COLUMN()))),"")</f>
        <v/>
      </c>
      <c r="R230" s="61" t="str">
        <f>IF($D$48,[1]!obget([1]!obcall("",$C230,"get",[1]!obMake("","int",COLUMN()))),"")</f>
        <v/>
      </c>
      <c r="S230" s="50"/>
      <c r="T230" s="50"/>
      <c r="U230" s="50"/>
      <c r="V230" s="50"/>
      <c r="W230" s="50"/>
      <c r="X230" s="50"/>
      <c r="AH230" s="36"/>
      <c r="AI230" s="36"/>
      <c r="IW230" s="50"/>
      <c r="IX230" s="50"/>
    </row>
    <row r="231" spans="1:258" ht="11.85" customHeight="1" x14ac:dyDescent="0.3">
      <c r="A231" s="50" t="str">
        <f t="shared" si="7"/>
        <v/>
      </c>
      <c r="B231" s="50" t="str">
        <f t="shared" si="8"/>
        <v/>
      </c>
      <c r="C231" s="50" t="str">
        <f>IF($D$48,[1]!obMake("RVBermudan"&amp;ROW(),obLibs&amp;"net.finmath.montecarlo.RandomVariable",[1]!obcall("",$C$39,"getInitialMargin",[1]!obMake("","double",$B231),LIBORMarketModel!$J$15,[1]!obMake("","String","EUR"),[1]!obcall("SensitivityMode",$B$7&amp;"$SensitivityMode","valueOf",[1]!obMake("","String",$D$53)),$B$43:$D$43)),"")</f>
        <v/>
      </c>
      <c r="D231" s="94" t="str">
        <f>IF($D$48,[1]!obget([1]!obcall("",$C231,"getAverage")),"")</f>
        <v/>
      </c>
      <c r="E231" s="72" t="str">
        <f>IF(AND($D$47,$F$44&gt;=$B231),[1]!obget([1]!obcall("",[1]!obcall("",$C$39,"getInitialMargin",[1]!obMake("","double",$B231),LIBORMarketModel!$J$15,[1]!obMake("","String","EUR"),[1]!obcall("SensitivityMode",$B$7&amp;"$SensitivityMode","valueOf",[1]!obMake("","String",E$53)),$B$43:$D$43),"getAverage")),"")</f>
        <v/>
      </c>
      <c r="F231" s="72" t="str">
        <f>IF(AND($D$46,$F$44&gt;=$B231),[1]!obget([1]!obcall("",[1]!obcall("",$C$39,"getInitialMargin",[1]!obMake("","double",$B231),LIBORMarketModel!$J$15,[1]!obMake("","String","EUR"),[1]!obcall("SensitivityMode",$B$7&amp;"$SensitivityMode","valueOf",[1]!obMake("","String",F$53)),$B$43:$D$43),"getAverage")),"")</f>
        <v/>
      </c>
      <c r="G231" s="74" t="str">
        <f>IF($D$48,[1]!obget([1]!obcall("",$C231,"getQuantile",[1]!obMake("","double",G$53))),"")</f>
        <v/>
      </c>
      <c r="H231" s="74" t="str">
        <f>IF($D$48,[1]!obget([1]!obcall("",$C231,"getQuantile",[1]!obMake("","double",H$53))),"")</f>
        <v/>
      </c>
      <c r="I231" s="74" t="str">
        <f>IF($D$48,[1]!obget([1]!obcall("",$C231,"get",[1]!obMake("","int",COLUMN()))),"")</f>
        <v/>
      </c>
      <c r="J231" s="61" t="str">
        <f>IF($D$48,[1]!obget([1]!obcall("",$C231,"get",[1]!obMake("","int",COLUMN()))),"")</f>
        <v/>
      </c>
      <c r="K231" s="61" t="str">
        <f>IF($D$48,[1]!obget([1]!obcall("",$C231,"get",[1]!obMake("","int",COLUMN()))),"")</f>
        <v/>
      </c>
      <c r="L231" s="61" t="str">
        <f>IF($D$48,[1]!obget([1]!obcall("",$C231,"get",[1]!obMake("","int",COLUMN()))),"")</f>
        <v/>
      </c>
      <c r="M231" s="61" t="str">
        <f>IF($D$48,[1]!obget([1]!obcall("",$C231,"get",[1]!obMake("","int",COLUMN()))),"")</f>
        <v/>
      </c>
      <c r="N231" s="61" t="str">
        <f>IF($D$48,[1]!obget([1]!obcall("",$C231,"get",[1]!obMake("","int",COLUMN()))),"")</f>
        <v/>
      </c>
      <c r="O231" s="61" t="str">
        <f>IF($D$48,[1]!obget([1]!obcall("",$C231,"get",[1]!obMake("","int",COLUMN()))),"")</f>
        <v/>
      </c>
      <c r="P231" s="61" t="str">
        <f>IF($D$48,[1]!obget([1]!obcall("",$C231,"get",[1]!obMake("","int",COLUMN()))),"")</f>
        <v/>
      </c>
      <c r="Q231" s="61" t="str">
        <f>IF($D$48,[1]!obget([1]!obcall("",$C231,"get",[1]!obMake("","int",COLUMN()))),"")</f>
        <v/>
      </c>
      <c r="R231" s="61" t="str">
        <f>IF($D$48,[1]!obget([1]!obcall("",$C231,"get",[1]!obMake("","int",COLUMN()))),"")</f>
        <v/>
      </c>
      <c r="S231" s="50"/>
      <c r="T231" s="50"/>
      <c r="U231" s="50"/>
      <c r="V231" s="50"/>
      <c r="W231" s="50"/>
      <c r="X231" s="50"/>
      <c r="AH231" s="36"/>
      <c r="AI231" s="36"/>
      <c r="IW231" s="50"/>
      <c r="IX231" s="50"/>
    </row>
    <row r="232" spans="1:258" ht="11.85" customHeight="1" x14ac:dyDescent="0.3">
      <c r="A232" s="50" t="str">
        <f t="shared" si="7"/>
        <v/>
      </c>
      <c r="B232" s="50" t="str">
        <f t="shared" si="8"/>
        <v/>
      </c>
      <c r="C232" s="50" t="str">
        <f>IF($D$48,[1]!obMake("RVBermudan"&amp;ROW(),obLibs&amp;"net.finmath.montecarlo.RandomVariable",[1]!obcall("",$C$39,"getInitialMargin",[1]!obMake("","double",$B232),LIBORMarketModel!$J$15,[1]!obMake("","String","EUR"),[1]!obcall("SensitivityMode",$B$7&amp;"$SensitivityMode","valueOf",[1]!obMake("","String",$D$53)),$B$43:$D$43)),"")</f>
        <v/>
      </c>
      <c r="D232" s="94" t="str">
        <f>IF($D$48,[1]!obget([1]!obcall("",$C232,"getAverage")),"")</f>
        <v/>
      </c>
      <c r="E232" s="72" t="str">
        <f>IF(AND($D$47,$F$44&gt;=$B232),[1]!obget([1]!obcall("",[1]!obcall("",$C$39,"getInitialMargin",[1]!obMake("","double",$B232),LIBORMarketModel!$J$15,[1]!obMake("","String","EUR"),[1]!obcall("SensitivityMode",$B$7&amp;"$SensitivityMode","valueOf",[1]!obMake("","String",E$53)),$B$43:$D$43),"getAverage")),"")</f>
        <v/>
      </c>
      <c r="F232" s="72" t="str">
        <f>IF(AND($D$46,$F$44&gt;=$B232),[1]!obget([1]!obcall("",[1]!obcall("",$C$39,"getInitialMargin",[1]!obMake("","double",$B232),LIBORMarketModel!$J$15,[1]!obMake("","String","EUR"),[1]!obcall("SensitivityMode",$B$7&amp;"$SensitivityMode","valueOf",[1]!obMake("","String",F$53)),$B$43:$D$43),"getAverage")),"")</f>
        <v/>
      </c>
      <c r="G232" s="74" t="str">
        <f>IF($D$48,[1]!obget([1]!obcall("",$C232,"getQuantile",[1]!obMake("","double",G$53))),"")</f>
        <v/>
      </c>
      <c r="H232" s="74" t="str">
        <f>IF($D$48,[1]!obget([1]!obcall("",$C232,"getQuantile",[1]!obMake("","double",H$53))),"")</f>
        <v/>
      </c>
      <c r="I232" s="74" t="str">
        <f>IF($D$48,[1]!obget([1]!obcall("",$C232,"get",[1]!obMake("","int",COLUMN()))),"")</f>
        <v/>
      </c>
      <c r="J232" s="61" t="str">
        <f>IF($D$48,[1]!obget([1]!obcall("",$C232,"get",[1]!obMake("","int",COLUMN()))),"")</f>
        <v/>
      </c>
      <c r="K232" s="61" t="str">
        <f>IF($D$48,[1]!obget([1]!obcall("",$C232,"get",[1]!obMake("","int",COLUMN()))),"")</f>
        <v/>
      </c>
      <c r="L232" s="61" t="str">
        <f>IF($D$48,[1]!obget([1]!obcall("",$C232,"get",[1]!obMake("","int",COLUMN()))),"")</f>
        <v/>
      </c>
      <c r="M232" s="61" t="str">
        <f>IF($D$48,[1]!obget([1]!obcall("",$C232,"get",[1]!obMake("","int",COLUMN()))),"")</f>
        <v/>
      </c>
      <c r="N232" s="61" t="str">
        <f>IF($D$48,[1]!obget([1]!obcall("",$C232,"get",[1]!obMake("","int",COLUMN()))),"")</f>
        <v/>
      </c>
      <c r="O232" s="61" t="str">
        <f>IF($D$48,[1]!obget([1]!obcall("",$C232,"get",[1]!obMake("","int",COLUMN()))),"")</f>
        <v/>
      </c>
      <c r="P232" s="61" t="str">
        <f>IF($D$48,[1]!obget([1]!obcall("",$C232,"get",[1]!obMake("","int",COLUMN()))),"")</f>
        <v/>
      </c>
      <c r="Q232" s="61" t="str">
        <f>IF($D$48,[1]!obget([1]!obcall("",$C232,"get",[1]!obMake("","int",COLUMN()))),"")</f>
        <v/>
      </c>
      <c r="R232" s="61" t="str">
        <f>IF($D$48,[1]!obget([1]!obcall("",$C232,"get",[1]!obMake("","int",COLUMN()))),"")</f>
        <v/>
      </c>
      <c r="S232" s="50"/>
      <c r="T232" s="50"/>
      <c r="U232" s="50"/>
      <c r="V232" s="50"/>
      <c r="W232" s="50"/>
      <c r="X232" s="50"/>
      <c r="AH232" s="36"/>
      <c r="AI232" s="36"/>
      <c r="IW232" s="50"/>
      <c r="IX232" s="50"/>
    </row>
    <row r="233" spans="1:258" ht="11.85" customHeight="1" x14ac:dyDescent="0.3">
      <c r="A233" s="50" t="str">
        <f t="shared" si="7"/>
        <v/>
      </c>
      <c r="B233" s="50" t="str">
        <f t="shared" si="8"/>
        <v/>
      </c>
      <c r="C233" s="50" t="str">
        <f>IF($D$48,[1]!obMake("RVBermudan"&amp;ROW(),obLibs&amp;"net.finmath.montecarlo.RandomVariable",[1]!obcall("",$C$39,"getInitialMargin",[1]!obMake("","double",$B233),LIBORMarketModel!$J$15,[1]!obMake("","String","EUR"),[1]!obcall("SensitivityMode",$B$7&amp;"$SensitivityMode","valueOf",[1]!obMake("","String",$D$53)),$B$43:$D$43)),"")</f>
        <v/>
      </c>
      <c r="D233" s="94" t="str">
        <f>IF($D$48,[1]!obget([1]!obcall("",$C233,"getAverage")),"")</f>
        <v/>
      </c>
      <c r="E233" s="72" t="str">
        <f>IF(AND($D$47,$F$44&gt;=$B233),[1]!obget([1]!obcall("",[1]!obcall("",$C$39,"getInitialMargin",[1]!obMake("","double",$B233),LIBORMarketModel!$J$15,[1]!obMake("","String","EUR"),[1]!obcall("SensitivityMode",$B$7&amp;"$SensitivityMode","valueOf",[1]!obMake("","String",E$53)),$B$43:$D$43),"getAverage")),"")</f>
        <v/>
      </c>
      <c r="F233" s="72" t="str">
        <f>IF(AND($D$46,$F$44&gt;=$B233),[1]!obget([1]!obcall("",[1]!obcall("",$C$39,"getInitialMargin",[1]!obMake("","double",$B233),LIBORMarketModel!$J$15,[1]!obMake("","String","EUR"),[1]!obcall("SensitivityMode",$B$7&amp;"$SensitivityMode","valueOf",[1]!obMake("","String",F$53)),$B$43:$D$43),"getAverage")),"")</f>
        <v/>
      </c>
      <c r="G233" s="74" t="str">
        <f>IF($D$48,[1]!obget([1]!obcall("",$C233,"getQuantile",[1]!obMake("","double",G$53))),"")</f>
        <v/>
      </c>
      <c r="H233" s="74" t="str">
        <f>IF($D$48,[1]!obget([1]!obcall("",$C233,"getQuantile",[1]!obMake("","double",H$53))),"")</f>
        <v/>
      </c>
      <c r="I233" s="74" t="str">
        <f>IF($D$48,[1]!obget([1]!obcall("",$C233,"get",[1]!obMake("","int",COLUMN()))),"")</f>
        <v/>
      </c>
      <c r="J233" s="61" t="str">
        <f>IF($D$48,[1]!obget([1]!obcall("",$C233,"get",[1]!obMake("","int",COLUMN()))),"")</f>
        <v/>
      </c>
      <c r="K233" s="61" t="str">
        <f>IF($D$48,[1]!obget([1]!obcall("",$C233,"get",[1]!obMake("","int",COLUMN()))),"")</f>
        <v/>
      </c>
      <c r="L233" s="61" t="str">
        <f>IF($D$48,[1]!obget([1]!obcall("",$C233,"get",[1]!obMake("","int",COLUMN()))),"")</f>
        <v/>
      </c>
      <c r="M233" s="61" t="str">
        <f>IF($D$48,[1]!obget([1]!obcall("",$C233,"get",[1]!obMake("","int",COLUMN()))),"")</f>
        <v/>
      </c>
      <c r="N233" s="61" t="str">
        <f>IF($D$48,[1]!obget([1]!obcall("",$C233,"get",[1]!obMake("","int",COLUMN()))),"")</f>
        <v/>
      </c>
      <c r="O233" s="61" t="str">
        <f>IF($D$48,[1]!obget([1]!obcall("",$C233,"get",[1]!obMake("","int",COLUMN()))),"")</f>
        <v/>
      </c>
      <c r="P233" s="61" t="str">
        <f>IF($D$48,[1]!obget([1]!obcall("",$C233,"get",[1]!obMake("","int",COLUMN()))),"")</f>
        <v/>
      </c>
      <c r="Q233" s="61" t="str">
        <f>IF($D$48,[1]!obget([1]!obcall("",$C233,"get",[1]!obMake("","int",COLUMN()))),"")</f>
        <v/>
      </c>
      <c r="R233" s="61" t="str">
        <f>IF($D$48,[1]!obget([1]!obcall("",$C233,"get",[1]!obMake("","int",COLUMN()))),"")</f>
        <v/>
      </c>
      <c r="S233" s="50"/>
      <c r="T233" s="50"/>
      <c r="U233" s="50"/>
      <c r="V233" s="50"/>
      <c r="W233" s="50"/>
      <c r="X233" s="50"/>
      <c r="AH233" s="36"/>
      <c r="AI233" s="36"/>
      <c r="IW233" s="50"/>
      <c r="IX233" s="50"/>
    </row>
    <row r="234" spans="1:258" ht="11.85" customHeight="1" x14ac:dyDescent="0.3">
      <c r="A234" s="50" t="str">
        <f t="shared" si="7"/>
        <v/>
      </c>
      <c r="B234" s="50" t="str">
        <f t="shared" si="8"/>
        <v/>
      </c>
      <c r="C234" s="50" t="str">
        <f>IF($D$48,[1]!obMake("RVBermudan"&amp;ROW(),obLibs&amp;"net.finmath.montecarlo.RandomVariable",[1]!obcall("",$C$39,"getInitialMargin",[1]!obMake("","double",$B234),LIBORMarketModel!$J$15,[1]!obMake("","String","EUR"),[1]!obcall("SensitivityMode",$B$7&amp;"$SensitivityMode","valueOf",[1]!obMake("","String",$D$53)),$B$43:$D$43)),"")</f>
        <v/>
      </c>
      <c r="D234" s="94" t="str">
        <f>IF($D$48,[1]!obget([1]!obcall("",$C234,"getAverage")),"")</f>
        <v/>
      </c>
      <c r="E234" s="72" t="str">
        <f>IF(AND($D$47,$F$44&gt;=$B234),[1]!obget([1]!obcall("",[1]!obcall("",$C$39,"getInitialMargin",[1]!obMake("","double",$B234),LIBORMarketModel!$J$15,[1]!obMake("","String","EUR"),[1]!obcall("SensitivityMode",$B$7&amp;"$SensitivityMode","valueOf",[1]!obMake("","String",E$53)),$B$43:$D$43),"getAverage")),"")</f>
        <v/>
      </c>
      <c r="F234" s="72" t="str">
        <f>IF(AND($D$46,$F$44&gt;=$B234),[1]!obget([1]!obcall("",[1]!obcall("",$C$39,"getInitialMargin",[1]!obMake("","double",$B234),LIBORMarketModel!$J$15,[1]!obMake("","String","EUR"),[1]!obcall("SensitivityMode",$B$7&amp;"$SensitivityMode","valueOf",[1]!obMake("","String",F$53)),$B$43:$D$43),"getAverage")),"")</f>
        <v/>
      </c>
      <c r="G234" s="74" t="str">
        <f>IF($D$48,[1]!obget([1]!obcall("",$C234,"getQuantile",[1]!obMake("","double",G$53))),"")</f>
        <v/>
      </c>
      <c r="H234" s="74" t="str">
        <f>IF($D$48,[1]!obget([1]!obcall("",$C234,"getQuantile",[1]!obMake("","double",H$53))),"")</f>
        <v/>
      </c>
      <c r="I234" s="74" t="str">
        <f>IF($D$48,[1]!obget([1]!obcall("",$C234,"get",[1]!obMake("","int",COLUMN()))),"")</f>
        <v/>
      </c>
      <c r="J234" s="61" t="str">
        <f>IF($D$48,[1]!obget([1]!obcall("",$C234,"get",[1]!obMake("","int",COLUMN()))),"")</f>
        <v/>
      </c>
      <c r="K234" s="61" t="str">
        <f>IF($D$48,[1]!obget([1]!obcall("",$C234,"get",[1]!obMake("","int",COLUMN()))),"")</f>
        <v/>
      </c>
      <c r="L234" s="61" t="str">
        <f>IF($D$48,[1]!obget([1]!obcall("",$C234,"get",[1]!obMake("","int",COLUMN()))),"")</f>
        <v/>
      </c>
      <c r="M234" s="61" t="str">
        <f>IF($D$48,[1]!obget([1]!obcall("",$C234,"get",[1]!obMake("","int",COLUMN()))),"")</f>
        <v/>
      </c>
      <c r="N234" s="61" t="str">
        <f>IF($D$48,[1]!obget([1]!obcall("",$C234,"get",[1]!obMake("","int",COLUMN()))),"")</f>
        <v/>
      </c>
      <c r="O234" s="61" t="str">
        <f>IF($D$48,[1]!obget([1]!obcall("",$C234,"get",[1]!obMake("","int",COLUMN()))),"")</f>
        <v/>
      </c>
      <c r="P234" s="61" t="str">
        <f>IF($D$48,[1]!obget([1]!obcall("",$C234,"get",[1]!obMake("","int",COLUMN()))),"")</f>
        <v/>
      </c>
      <c r="Q234" s="61" t="str">
        <f>IF($D$48,[1]!obget([1]!obcall("",$C234,"get",[1]!obMake("","int",COLUMN()))),"")</f>
        <v/>
      </c>
      <c r="R234" s="61" t="str">
        <f>IF($D$48,[1]!obget([1]!obcall("",$C234,"get",[1]!obMake("","int",COLUMN()))),"")</f>
        <v/>
      </c>
      <c r="S234" s="50"/>
      <c r="T234" s="50"/>
      <c r="U234" s="50"/>
      <c r="V234" s="50"/>
      <c r="W234" s="50"/>
      <c r="X234" s="50"/>
      <c r="AH234" s="36"/>
      <c r="AI234" s="36"/>
      <c r="IW234" s="50"/>
      <c r="IX234" s="50"/>
    </row>
    <row r="235" spans="1:258" ht="11.85" customHeight="1" x14ac:dyDescent="0.3">
      <c r="A235" s="50" t="str">
        <f t="shared" si="7"/>
        <v/>
      </c>
      <c r="B235" s="50" t="str">
        <f t="shared" si="8"/>
        <v/>
      </c>
      <c r="C235" s="50" t="str">
        <f>IF($D$48,[1]!obMake("RVBermudan"&amp;ROW(),obLibs&amp;"net.finmath.montecarlo.RandomVariable",[1]!obcall("",$C$39,"getInitialMargin",[1]!obMake("","double",$B235),LIBORMarketModel!$J$15,[1]!obMake("","String","EUR"),[1]!obcall("SensitivityMode",$B$7&amp;"$SensitivityMode","valueOf",[1]!obMake("","String",$D$53)),$B$43:$D$43)),"")</f>
        <v/>
      </c>
      <c r="D235" s="94" t="str">
        <f>IF($D$48,[1]!obget([1]!obcall("",$C235,"getAverage")),"")</f>
        <v/>
      </c>
      <c r="E235" s="72" t="str">
        <f>IF(AND($D$47,$F$44&gt;=$B235),[1]!obget([1]!obcall("",[1]!obcall("",$C$39,"getInitialMargin",[1]!obMake("","double",$B235),LIBORMarketModel!$J$15,[1]!obMake("","String","EUR"),[1]!obcall("SensitivityMode",$B$7&amp;"$SensitivityMode","valueOf",[1]!obMake("","String",E$53)),$B$43:$D$43),"getAverage")),"")</f>
        <v/>
      </c>
      <c r="F235" s="72" t="str">
        <f>IF(AND($D$46,$F$44&gt;=$B235),[1]!obget([1]!obcall("",[1]!obcall("",$C$39,"getInitialMargin",[1]!obMake("","double",$B235),LIBORMarketModel!$J$15,[1]!obMake("","String","EUR"),[1]!obcall("SensitivityMode",$B$7&amp;"$SensitivityMode","valueOf",[1]!obMake("","String",F$53)),$B$43:$D$43),"getAverage")),"")</f>
        <v/>
      </c>
      <c r="G235" s="74" t="str">
        <f>IF($D$48,[1]!obget([1]!obcall("",$C235,"getQuantile",[1]!obMake("","double",G$53))),"")</f>
        <v/>
      </c>
      <c r="H235" s="74" t="str">
        <f>IF($D$48,[1]!obget([1]!obcall("",$C235,"getQuantile",[1]!obMake("","double",H$53))),"")</f>
        <v/>
      </c>
      <c r="I235" s="74" t="str">
        <f>IF($D$48,[1]!obget([1]!obcall("",$C235,"get",[1]!obMake("","int",COLUMN()))),"")</f>
        <v/>
      </c>
      <c r="J235" s="61" t="str">
        <f>IF($D$48,[1]!obget([1]!obcall("",$C235,"get",[1]!obMake("","int",COLUMN()))),"")</f>
        <v/>
      </c>
      <c r="K235" s="61" t="str">
        <f>IF($D$48,[1]!obget([1]!obcall("",$C235,"get",[1]!obMake("","int",COLUMN()))),"")</f>
        <v/>
      </c>
      <c r="L235" s="61" t="str">
        <f>IF($D$48,[1]!obget([1]!obcall("",$C235,"get",[1]!obMake("","int",COLUMN()))),"")</f>
        <v/>
      </c>
      <c r="M235" s="61" t="str">
        <f>IF($D$48,[1]!obget([1]!obcall("",$C235,"get",[1]!obMake("","int",COLUMN()))),"")</f>
        <v/>
      </c>
      <c r="N235" s="61" t="str">
        <f>IF($D$48,[1]!obget([1]!obcall("",$C235,"get",[1]!obMake("","int",COLUMN()))),"")</f>
        <v/>
      </c>
      <c r="O235" s="61" t="str">
        <f>IF($D$48,[1]!obget([1]!obcall("",$C235,"get",[1]!obMake("","int",COLUMN()))),"")</f>
        <v/>
      </c>
      <c r="P235" s="61" t="str">
        <f>IF($D$48,[1]!obget([1]!obcall("",$C235,"get",[1]!obMake("","int",COLUMN()))),"")</f>
        <v/>
      </c>
      <c r="Q235" s="61" t="str">
        <f>IF($D$48,[1]!obget([1]!obcall("",$C235,"get",[1]!obMake("","int",COLUMN()))),"")</f>
        <v/>
      </c>
      <c r="R235" s="61" t="str">
        <f>IF($D$48,[1]!obget([1]!obcall("",$C235,"get",[1]!obMake("","int",COLUMN()))),"")</f>
        <v/>
      </c>
      <c r="S235" s="50"/>
      <c r="T235" s="50"/>
      <c r="U235" s="50"/>
      <c r="V235" s="50"/>
      <c r="W235" s="50"/>
      <c r="X235" s="50"/>
      <c r="AH235" s="36"/>
      <c r="AI235" s="36"/>
      <c r="IW235" s="50"/>
      <c r="IX235" s="50"/>
    </row>
    <row r="236" spans="1:258" ht="11.85" customHeight="1" x14ac:dyDescent="0.3">
      <c r="A236" s="50" t="str">
        <f t="shared" si="7"/>
        <v/>
      </c>
      <c r="B236" s="50" t="str">
        <f t="shared" si="8"/>
        <v/>
      </c>
      <c r="C236" s="50" t="str">
        <f>IF($D$48,[1]!obMake("RVBermudan"&amp;ROW(),obLibs&amp;"net.finmath.montecarlo.RandomVariable",[1]!obcall("",$C$39,"getInitialMargin",[1]!obMake("","double",$B236),LIBORMarketModel!$J$15,[1]!obMake("","String","EUR"),[1]!obcall("SensitivityMode",$B$7&amp;"$SensitivityMode","valueOf",[1]!obMake("","String",$D$53)),$B$43:$D$43)),"")</f>
        <v/>
      </c>
      <c r="D236" s="94" t="str">
        <f>IF($D$48,[1]!obget([1]!obcall("",$C236,"getAverage")),"")</f>
        <v/>
      </c>
      <c r="E236" s="72" t="str">
        <f>IF(AND($D$47,$F$44&gt;=$B236),[1]!obget([1]!obcall("",[1]!obcall("",$C$39,"getInitialMargin",[1]!obMake("","double",$B236),LIBORMarketModel!$J$15,[1]!obMake("","String","EUR"),[1]!obcall("SensitivityMode",$B$7&amp;"$SensitivityMode","valueOf",[1]!obMake("","String",E$53)),$B$43:$D$43),"getAverage")),"")</f>
        <v/>
      </c>
      <c r="F236" s="72" t="str">
        <f>IF(AND($D$46,$F$44&gt;=$B236),[1]!obget([1]!obcall("",[1]!obcall("",$C$39,"getInitialMargin",[1]!obMake("","double",$B236),LIBORMarketModel!$J$15,[1]!obMake("","String","EUR"),[1]!obcall("SensitivityMode",$B$7&amp;"$SensitivityMode","valueOf",[1]!obMake("","String",F$53)),$B$43:$D$43),"getAverage")),"")</f>
        <v/>
      </c>
      <c r="G236" s="74" t="str">
        <f>IF($D$48,[1]!obget([1]!obcall("",$C236,"getQuantile",[1]!obMake("","double",G$53))),"")</f>
        <v/>
      </c>
      <c r="H236" s="74" t="str">
        <f>IF($D$48,[1]!obget([1]!obcall("",$C236,"getQuantile",[1]!obMake("","double",H$53))),"")</f>
        <v/>
      </c>
      <c r="I236" s="74" t="str">
        <f>IF($D$48,[1]!obget([1]!obcall("",$C236,"get",[1]!obMake("","int",COLUMN()))),"")</f>
        <v/>
      </c>
      <c r="J236" s="61" t="str">
        <f>IF($D$48,[1]!obget([1]!obcall("",$C236,"get",[1]!obMake("","int",COLUMN()))),"")</f>
        <v/>
      </c>
      <c r="K236" s="61" t="str">
        <f>IF($D$48,[1]!obget([1]!obcall("",$C236,"get",[1]!obMake("","int",COLUMN()))),"")</f>
        <v/>
      </c>
      <c r="L236" s="61" t="str">
        <f>IF($D$48,[1]!obget([1]!obcall("",$C236,"get",[1]!obMake("","int",COLUMN()))),"")</f>
        <v/>
      </c>
      <c r="M236" s="61" t="str">
        <f>IF($D$48,[1]!obget([1]!obcall("",$C236,"get",[1]!obMake("","int",COLUMN()))),"")</f>
        <v/>
      </c>
      <c r="N236" s="61" t="str">
        <f>IF($D$48,[1]!obget([1]!obcall("",$C236,"get",[1]!obMake("","int",COLUMN()))),"")</f>
        <v/>
      </c>
      <c r="O236" s="61" t="str">
        <f>IF($D$48,[1]!obget([1]!obcall("",$C236,"get",[1]!obMake("","int",COLUMN()))),"")</f>
        <v/>
      </c>
      <c r="P236" s="61" t="str">
        <f>IF($D$48,[1]!obget([1]!obcall("",$C236,"get",[1]!obMake("","int",COLUMN()))),"")</f>
        <v/>
      </c>
      <c r="Q236" s="61" t="str">
        <f>IF($D$48,[1]!obget([1]!obcall("",$C236,"get",[1]!obMake("","int",COLUMN()))),"")</f>
        <v/>
      </c>
      <c r="R236" s="61" t="str">
        <f>IF($D$48,[1]!obget([1]!obcall("",$C236,"get",[1]!obMake("","int",COLUMN()))),"")</f>
        <v/>
      </c>
      <c r="S236" s="50"/>
      <c r="T236" s="50"/>
      <c r="U236" s="50"/>
      <c r="V236" s="50"/>
      <c r="W236" s="50"/>
      <c r="X236" s="50"/>
      <c r="AH236" s="36"/>
      <c r="AI236" s="36"/>
      <c r="IW236" s="50"/>
      <c r="IX236" s="50"/>
    </row>
    <row r="237" spans="1:258" ht="11.85" customHeight="1" x14ac:dyDescent="0.3">
      <c r="A237" s="50" t="str">
        <f t="shared" si="7"/>
        <v/>
      </c>
      <c r="B237" s="50" t="str">
        <f t="shared" si="8"/>
        <v/>
      </c>
      <c r="C237" s="50" t="str">
        <f>IF($D$48,[1]!obMake("RVBermudan"&amp;ROW(),obLibs&amp;"net.finmath.montecarlo.RandomVariable",[1]!obcall("",$C$39,"getInitialMargin",[1]!obMake("","double",$B237),LIBORMarketModel!$J$15,[1]!obMake("","String","EUR"),[1]!obcall("SensitivityMode",$B$7&amp;"$SensitivityMode","valueOf",[1]!obMake("","String",$D$53)),$B$43:$D$43)),"")</f>
        <v/>
      </c>
      <c r="D237" s="94" t="str">
        <f>IF($D$48,[1]!obget([1]!obcall("",$C237,"getAverage")),"")</f>
        <v/>
      </c>
      <c r="E237" s="72" t="str">
        <f>IF(AND($D$47,$F$44&gt;=$B237),[1]!obget([1]!obcall("",[1]!obcall("",$C$39,"getInitialMargin",[1]!obMake("","double",$B237),LIBORMarketModel!$J$15,[1]!obMake("","String","EUR"),[1]!obcall("SensitivityMode",$B$7&amp;"$SensitivityMode","valueOf",[1]!obMake("","String",E$53)),$B$43:$D$43),"getAverage")),"")</f>
        <v/>
      </c>
      <c r="F237" s="72" t="str">
        <f>IF(AND($D$46,$F$44&gt;=$B237),[1]!obget([1]!obcall("",[1]!obcall("",$C$39,"getInitialMargin",[1]!obMake("","double",$B237),LIBORMarketModel!$J$15,[1]!obMake("","String","EUR"),[1]!obcall("SensitivityMode",$B$7&amp;"$SensitivityMode","valueOf",[1]!obMake("","String",F$53)),$B$43:$D$43),"getAverage")),"")</f>
        <v/>
      </c>
      <c r="G237" s="74" t="str">
        <f>IF($D$48,[1]!obget([1]!obcall("",$C237,"getQuantile",[1]!obMake("","double",G$53))),"")</f>
        <v/>
      </c>
      <c r="H237" s="74" t="str">
        <f>IF($D$48,[1]!obget([1]!obcall("",$C237,"getQuantile",[1]!obMake("","double",H$53))),"")</f>
        <v/>
      </c>
      <c r="I237" s="74" t="str">
        <f>IF($D$48,[1]!obget([1]!obcall("",$C237,"get",[1]!obMake("","int",COLUMN()))),"")</f>
        <v/>
      </c>
      <c r="J237" s="61" t="str">
        <f>IF($D$48,[1]!obget([1]!obcall("",$C237,"get",[1]!obMake("","int",COLUMN()))),"")</f>
        <v/>
      </c>
      <c r="K237" s="61" t="str">
        <f>IF($D$48,[1]!obget([1]!obcall("",$C237,"get",[1]!obMake("","int",COLUMN()))),"")</f>
        <v/>
      </c>
      <c r="L237" s="61" t="str">
        <f>IF($D$48,[1]!obget([1]!obcall("",$C237,"get",[1]!obMake("","int",COLUMN()))),"")</f>
        <v/>
      </c>
      <c r="M237" s="61" t="str">
        <f>IF($D$48,[1]!obget([1]!obcall("",$C237,"get",[1]!obMake("","int",COLUMN()))),"")</f>
        <v/>
      </c>
      <c r="N237" s="61" t="str">
        <f>IF($D$48,[1]!obget([1]!obcall("",$C237,"get",[1]!obMake("","int",COLUMN()))),"")</f>
        <v/>
      </c>
      <c r="O237" s="61" t="str">
        <f>IF($D$48,[1]!obget([1]!obcall("",$C237,"get",[1]!obMake("","int",COLUMN()))),"")</f>
        <v/>
      </c>
      <c r="P237" s="61" t="str">
        <f>IF($D$48,[1]!obget([1]!obcall("",$C237,"get",[1]!obMake("","int",COLUMN()))),"")</f>
        <v/>
      </c>
      <c r="Q237" s="61" t="str">
        <f>IF($D$48,[1]!obget([1]!obcall("",$C237,"get",[1]!obMake("","int",COLUMN()))),"")</f>
        <v/>
      </c>
      <c r="R237" s="61" t="str">
        <f>IF($D$48,[1]!obget([1]!obcall("",$C237,"get",[1]!obMake("","int",COLUMN()))),"")</f>
        <v/>
      </c>
      <c r="S237" s="50"/>
      <c r="T237" s="50"/>
      <c r="U237" s="50"/>
      <c r="V237" s="50"/>
      <c r="W237" s="50"/>
      <c r="X237" s="50"/>
      <c r="AH237" s="36"/>
      <c r="AI237" s="36"/>
      <c r="IW237" s="50"/>
      <c r="IX237" s="50"/>
    </row>
    <row r="238" spans="1:258" ht="11.85" customHeight="1" x14ac:dyDescent="0.3">
      <c r="A238" s="50" t="str">
        <f t="shared" si="7"/>
        <v/>
      </c>
      <c r="B238" s="50" t="str">
        <f t="shared" si="8"/>
        <v/>
      </c>
      <c r="C238" s="50" t="str">
        <f>IF($D$48,[1]!obMake("RVBermudan"&amp;ROW(),obLibs&amp;"net.finmath.montecarlo.RandomVariable",[1]!obcall("",$C$39,"getInitialMargin",[1]!obMake("","double",$B238),LIBORMarketModel!$J$15,[1]!obMake("","String","EUR"),[1]!obcall("SensitivityMode",$B$7&amp;"$SensitivityMode","valueOf",[1]!obMake("","String",$D$53)),$B$43:$D$43)),"")</f>
        <v/>
      </c>
      <c r="D238" s="94" t="str">
        <f>IF($D$48,[1]!obget([1]!obcall("",$C238,"getAverage")),"")</f>
        <v/>
      </c>
      <c r="E238" s="72" t="str">
        <f>IF(AND($D$47,$F$44&gt;=$B238),[1]!obget([1]!obcall("",[1]!obcall("",$C$39,"getInitialMargin",[1]!obMake("","double",$B238),LIBORMarketModel!$J$15,[1]!obMake("","String","EUR"),[1]!obcall("SensitivityMode",$B$7&amp;"$SensitivityMode","valueOf",[1]!obMake("","String",E$53)),$B$43:$D$43),"getAverage")),"")</f>
        <v/>
      </c>
      <c r="F238" s="72" t="str">
        <f>IF(AND($D$46,$F$44&gt;=$B238),[1]!obget([1]!obcall("",[1]!obcall("",$C$39,"getInitialMargin",[1]!obMake("","double",$B238),LIBORMarketModel!$J$15,[1]!obMake("","String","EUR"),[1]!obcall("SensitivityMode",$B$7&amp;"$SensitivityMode","valueOf",[1]!obMake("","String",F$53)),$B$43:$D$43),"getAverage")),"")</f>
        <v/>
      </c>
      <c r="G238" s="74" t="str">
        <f>IF($D$48,[1]!obget([1]!obcall("",$C238,"getQuantile",[1]!obMake("","double",G$53))),"")</f>
        <v/>
      </c>
      <c r="H238" s="74" t="str">
        <f>IF($D$48,[1]!obget([1]!obcall("",$C238,"getQuantile",[1]!obMake("","double",H$53))),"")</f>
        <v/>
      </c>
      <c r="I238" s="74" t="str">
        <f>IF($D$48,[1]!obget([1]!obcall("",$C238,"get",[1]!obMake("","int",COLUMN()))),"")</f>
        <v/>
      </c>
      <c r="J238" s="61" t="str">
        <f>IF($D$48,[1]!obget([1]!obcall("",$C238,"get",[1]!obMake("","int",COLUMN()))),"")</f>
        <v/>
      </c>
      <c r="K238" s="61" t="str">
        <f>IF($D$48,[1]!obget([1]!obcall("",$C238,"get",[1]!obMake("","int",COLUMN()))),"")</f>
        <v/>
      </c>
      <c r="L238" s="61" t="str">
        <f>IF($D$48,[1]!obget([1]!obcall("",$C238,"get",[1]!obMake("","int",COLUMN()))),"")</f>
        <v/>
      </c>
      <c r="M238" s="61" t="str">
        <f>IF($D$48,[1]!obget([1]!obcall("",$C238,"get",[1]!obMake("","int",COLUMN()))),"")</f>
        <v/>
      </c>
      <c r="N238" s="61" t="str">
        <f>IF($D$48,[1]!obget([1]!obcall("",$C238,"get",[1]!obMake("","int",COLUMN()))),"")</f>
        <v/>
      </c>
      <c r="O238" s="61" t="str">
        <f>IF($D$48,[1]!obget([1]!obcall("",$C238,"get",[1]!obMake("","int",COLUMN()))),"")</f>
        <v/>
      </c>
      <c r="P238" s="61" t="str">
        <f>IF($D$48,[1]!obget([1]!obcall("",$C238,"get",[1]!obMake("","int",COLUMN()))),"")</f>
        <v/>
      </c>
      <c r="Q238" s="61" t="str">
        <f>IF($D$48,[1]!obget([1]!obcall("",$C238,"get",[1]!obMake("","int",COLUMN()))),"")</f>
        <v/>
      </c>
      <c r="R238" s="61" t="str">
        <f>IF($D$48,[1]!obget([1]!obcall("",$C238,"get",[1]!obMake("","int",COLUMN()))),"")</f>
        <v/>
      </c>
      <c r="S238" s="50"/>
      <c r="T238" s="50"/>
      <c r="U238" s="50"/>
      <c r="V238" s="50"/>
      <c r="W238" s="50"/>
      <c r="X238" s="50"/>
      <c r="AH238" s="36"/>
      <c r="AI238" s="36"/>
      <c r="IW238" s="50"/>
      <c r="IX238" s="50"/>
    </row>
    <row r="239" spans="1:258" ht="11.85" customHeight="1" x14ac:dyDescent="0.3">
      <c r="A239" s="50" t="str">
        <f t="shared" si="7"/>
        <v/>
      </c>
      <c r="B239" s="50" t="str">
        <f t="shared" si="8"/>
        <v/>
      </c>
      <c r="C239" s="50" t="str">
        <f>IF($D$48,[1]!obMake("RVBermudan"&amp;ROW(),obLibs&amp;"net.finmath.montecarlo.RandomVariable",[1]!obcall("",$C$39,"getInitialMargin",[1]!obMake("","double",$B239),LIBORMarketModel!$J$15,[1]!obMake("","String","EUR"),[1]!obcall("SensitivityMode",$B$7&amp;"$SensitivityMode","valueOf",[1]!obMake("","String",$D$53)),$B$43:$D$43)),"")</f>
        <v/>
      </c>
      <c r="D239" s="94" t="str">
        <f>IF($D$48,[1]!obget([1]!obcall("",$C239,"getAverage")),"")</f>
        <v/>
      </c>
      <c r="E239" s="72" t="str">
        <f>IF(AND($D$47,$F$44&gt;=$B239),[1]!obget([1]!obcall("",[1]!obcall("",$C$39,"getInitialMargin",[1]!obMake("","double",$B239),LIBORMarketModel!$J$15,[1]!obMake("","String","EUR"),[1]!obcall("SensitivityMode",$B$7&amp;"$SensitivityMode","valueOf",[1]!obMake("","String",E$53)),$B$43:$D$43),"getAverage")),"")</f>
        <v/>
      </c>
      <c r="F239" s="72" t="str">
        <f>IF(AND($D$46,$F$44&gt;=$B239),[1]!obget([1]!obcall("",[1]!obcall("",$C$39,"getInitialMargin",[1]!obMake("","double",$B239),LIBORMarketModel!$J$15,[1]!obMake("","String","EUR"),[1]!obcall("SensitivityMode",$B$7&amp;"$SensitivityMode","valueOf",[1]!obMake("","String",F$53)),$B$43:$D$43),"getAverage")),"")</f>
        <v/>
      </c>
      <c r="G239" s="74" t="str">
        <f>IF($D$48,[1]!obget([1]!obcall("",$C239,"getQuantile",[1]!obMake("","double",G$53))),"")</f>
        <v/>
      </c>
      <c r="H239" s="74" t="str">
        <f>IF($D$48,[1]!obget([1]!obcall("",$C239,"getQuantile",[1]!obMake("","double",H$53))),"")</f>
        <v/>
      </c>
      <c r="I239" s="74" t="str">
        <f>IF($D$48,[1]!obget([1]!obcall("",$C239,"get",[1]!obMake("","int",COLUMN()))),"")</f>
        <v/>
      </c>
      <c r="J239" s="61" t="str">
        <f>IF($D$48,[1]!obget([1]!obcall("",$C239,"get",[1]!obMake("","int",COLUMN()))),"")</f>
        <v/>
      </c>
      <c r="K239" s="61" t="str">
        <f>IF($D$48,[1]!obget([1]!obcall("",$C239,"get",[1]!obMake("","int",COLUMN()))),"")</f>
        <v/>
      </c>
      <c r="L239" s="61" t="str">
        <f>IF($D$48,[1]!obget([1]!obcall("",$C239,"get",[1]!obMake("","int",COLUMN()))),"")</f>
        <v/>
      </c>
      <c r="M239" s="61" t="str">
        <f>IF($D$48,[1]!obget([1]!obcall("",$C239,"get",[1]!obMake("","int",COLUMN()))),"")</f>
        <v/>
      </c>
      <c r="N239" s="61" t="str">
        <f>IF($D$48,[1]!obget([1]!obcall("",$C239,"get",[1]!obMake("","int",COLUMN()))),"")</f>
        <v/>
      </c>
      <c r="O239" s="61" t="str">
        <f>IF($D$48,[1]!obget([1]!obcall("",$C239,"get",[1]!obMake("","int",COLUMN()))),"")</f>
        <v/>
      </c>
      <c r="P239" s="61" t="str">
        <f>IF($D$48,[1]!obget([1]!obcall("",$C239,"get",[1]!obMake("","int",COLUMN()))),"")</f>
        <v/>
      </c>
      <c r="Q239" s="61" t="str">
        <f>IF($D$48,[1]!obget([1]!obcall("",$C239,"get",[1]!obMake("","int",COLUMN()))),"")</f>
        <v/>
      </c>
      <c r="R239" s="61" t="str">
        <f>IF($D$48,[1]!obget([1]!obcall("",$C239,"get",[1]!obMake("","int",COLUMN()))),"")</f>
        <v/>
      </c>
      <c r="S239" s="50"/>
      <c r="T239" s="50"/>
      <c r="U239" s="50"/>
      <c r="V239" s="50"/>
      <c r="W239" s="50"/>
      <c r="X239" s="50"/>
      <c r="AH239" s="36"/>
      <c r="AI239" s="36"/>
      <c r="IW239" s="50"/>
      <c r="IX239" s="50"/>
    </row>
    <row r="240" spans="1:258" ht="11.85" customHeight="1" x14ac:dyDescent="0.3">
      <c r="A240" s="50" t="str">
        <f t="shared" si="7"/>
        <v/>
      </c>
      <c r="B240" s="50" t="str">
        <f t="shared" si="8"/>
        <v/>
      </c>
      <c r="C240" s="50" t="str">
        <f>IF($D$48,[1]!obMake("RVBermudan"&amp;ROW(),obLibs&amp;"net.finmath.montecarlo.RandomVariable",[1]!obcall("",$C$39,"getInitialMargin",[1]!obMake("","double",$B240),LIBORMarketModel!$J$15,[1]!obMake("","String","EUR"),[1]!obcall("SensitivityMode",$B$7&amp;"$SensitivityMode","valueOf",[1]!obMake("","String",$D$53)),$B$43:$D$43)),"")</f>
        <v/>
      </c>
      <c r="D240" s="94" t="str">
        <f>IF($D$48,[1]!obget([1]!obcall("",$C240,"getAverage")),"")</f>
        <v/>
      </c>
      <c r="E240" s="72" t="str">
        <f>IF(AND($D$47,$F$44&gt;=$B240),[1]!obget([1]!obcall("",[1]!obcall("",$C$39,"getInitialMargin",[1]!obMake("","double",$B240),LIBORMarketModel!$J$15,[1]!obMake("","String","EUR"),[1]!obcall("SensitivityMode",$B$7&amp;"$SensitivityMode","valueOf",[1]!obMake("","String",E$53)),$B$43:$D$43),"getAverage")),"")</f>
        <v/>
      </c>
      <c r="F240" s="72" t="str">
        <f>IF(AND($D$46,$F$44&gt;=$B240),[1]!obget([1]!obcall("",[1]!obcall("",$C$39,"getInitialMargin",[1]!obMake("","double",$B240),LIBORMarketModel!$J$15,[1]!obMake("","String","EUR"),[1]!obcall("SensitivityMode",$B$7&amp;"$SensitivityMode","valueOf",[1]!obMake("","String",F$53)),$B$43:$D$43),"getAverage")),"")</f>
        <v/>
      </c>
      <c r="G240" s="74" t="str">
        <f>IF($D$48,[1]!obget([1]!obcall("",$C240,"getQuantile",[1]!obMake("","double",G$53))),"")</f>
        <v/>
      </c>
      <c r="H240" s="74" t="str">
        <f>IF($D$48,[1]!obget([1]!obcall("",$C240,"getQuantile",[1]!obMake("","double",H$53))),"")</f>
        <v/>
      </c>
      <c r="I240" s="74" t="str">
        <f>IF($D$48,[1]!obget([1]!obcall("",$C240,"get",[1]!obMake("","int",COLUMN()))),"")</f>
        <v/>
      </c>
      <c r="J240" s="61" t="str">
        <f>IF($D$48,[1]!obget([1]!obcall("",$C240,"get",[1]!obMake("","int",COLUMN()))),"")</f>
        <v/>
      </c>
      <c r="K240" s="61" t="str">
        <f>IF($D$48,[1]!obget([1]!obcall("",$C240,"get",[1]!obMake("","int",COLUMN()))),"")</f>
        <v/>
      </c>
      <c r="L240" s="61" t="str">
        <f>IF($D$48,[1]!obget([1]!obcall("",$C240,"get",[1]!obMake("","int",COLUMN()))),"")</f>
        <v/>
      </c>
      <c r="M240" s="61" t="str">
        <f>IF($D$48,[1]!obget([1]!obcall("",$C240,"get",[1]!obMake("","int",COLUMN()))),"")</f>
        <v/>
      </c>
      <c r="N240" s="61" t="str">
        <f>IF($D$48,[1]!obget([1]!obcall("",$C240,"get",[1]!obMake("","int",COLUMN()))),"")</f>
        <v/>
      </c>
      <c r="O240" s="61" t="str">
        <f>IF($D$48,[1]!obget([1]!obcall("",$C240,"get",[1]!obMake("","int",COLUMN()))),"")</f>
        <v/>
      </c>
      <c r="P240" s="61" t="str">
        <f>IF($D$48,[1]!obget([1]!obcall("",$C240,"get",[1]!obMake("","int",COLUMN()))),"")</f>
        <v/>
      </c>
      <c r="Q240" s="61" t="str">
        <f>IF($D$48,[1]!obget([1]!obcall("",$C240,"get",[1]!obMake("","int",COLUMN()))),"")</f>
        <v/>
      </c>
      <c r="R240" s="61" t="str">
        <f>IF($D$48,[1]!obget([1]!obcall("",$C240,"get",[1]!obMake("","int",COLUMN()))),"")</f>
        <v/>
      </c>
      <c r="S240" s="50"/>
      <c r="T240" s="50"/>
      <c r="U240" s="50"/>
      <c r="V240" s="50"/>
      <c r="W240" s="50"/>
      <c r="X240" s="50"/>
      <c r="AH240" s="36"/>
      <c r="AI240" s="36"/>
      <c r="IW240" s="50"/>
      <c r="IX240" s="50"/>
    </row>
    <row r="241" spans="1:258" ht="11.85" customHeight="1" x14ac:dyDescent="0.3">
      <c r="A241" s="50" t="str">
        <f t="shared" si="7"/>
        <v/>
      </c>
      <c r="B241" s="50" t="str">
        <f t="shared" si="8"/>
        <v/>
      </c>
      <c r="C241" s="50" t="str">
        <f>IF($D$48,[1]!obMake("RVBermudan"&amp;ROW(),obLibs&amp;"net.finmath.montecarlo.RandomVariable",[1]!obcall("",$C$39,"getInitialMargin",[1]!obMake("","double",$B241),LIBORMarketModel!$J$15,[1]!obMake("","String","EUR"),[1]!obcall("SensitivityMode",$B$7&amp;"$SensitivityMode","valueOf",[1]!obMake("","String",$D$53)),$B$43:$D$43)),"")</f>
        <v/>
      </c>
      <c r="D241" s="94" t="str">
        <f>IF($D$48,[1]!obget([1]!obcall("",$C241,"getAverage")),"")</f>
        <v/>
      </c>
      <c r="E241" s="72" t="str">
        <f>IF(AND($D$47,$F$44&gt;=$B241),[1]!obget([1]!obcall("",[1]!obcall("",$C$39,"getInitialMargin",[1]!obMake("","double",$B241),LIBORMarketModel!$J$15,[1]!obMake("","String","EUR"),[1]!obcall("SensitivityMode",$B$7&amp;"$SensitivityMode","valueOf",[1]!obMake("","String",E$53)),$B$43:$D$43),"getAverage")),"")</f>
        <v/>
      </c>
      <c r="F241" s="72" t="str">
        <f>IF(AND($D$46,$F$44&gt;=$B241),[1]!obget([1]!obcall("",[1]!obcall("",$C$39,"getInitialMargin",[1]!obMake("","double",$B241),LIBORMarketModel!$J$15,[1]!obMake("","String","EUR"),[1]!obcall("SensitivityMode",$B$7&amp;"$SensitivityMode","valueOf",[1]!obMake("","String",F$53)),$B$43:$D$43),"getAverage")),"")</f>
        <v/>
      </c>
      <c r="G241" s="74" t="str">
        <f>IF($D$48,[1]!obget([1]!obcall("",$C241,"getQuantile",[1]!obMake("","double",G$53))),"")</f>
        <v/>
      </c>
      <c r="H241" s="74" t="str">
        <f>IF($D$48,[1]!obget([1]!obcall("",$C241,"getQuantile",[1]!obMake("","double",H$53))),"")</f>
        <v/>
      </c>
      <c r="I241" s="74" t="str">
        <f>IF($D$48,[1]!obget([1]!obcall("",$C241,"get",[1]!obMake("","int",COLUMN()))),"")</f>
        <v/>
      </c>
      <c r="J241" s="61" t="str">
        <f>IF($D$48,[1]!obget([1]!obcall("",$C241,"get",[1]!obMake("","int",COLUMN()))),"")</f>
        <v/>
      </c>
      <c r="K241" s="61" t="str">
        <f>IF($D$48,[1]!obget([1]!obcall("",$C241,"get",[1]!obMake("","int",COLUMN()))),"")</f>
        <v/>
      </c>
      <c r="L241" s="61" t="str">
        <f>IF($D$48,[1]!obget([1]!obcall("",$C241,"get",[1]!obMake("","int",COLUMN()))),"")</f>
        <v/>
      </c>
      <c r="M241" s="61" t="str">
        <f>IF($D$48,[1]!obget([1]!obcall("",$C241,"get",[1]!obMake("","int",COLUMN()))),"")</f>
        <v/>
      </c>
      <c r="N241" s="61" t="str">
        <f>IF($D$48,[1]!obget([1]!obcall("",$C241,"get",[1]!obMake("","int",COLUMN()))),"")</f>
        <v/>
      </c>
      <c r="O241" s="61" t="str">
        <f>IF($D$48,[1]!obget([1]!obcall("",$C241,"get",[1]!obMake("","int",COLUMN()))),"")</f>
        <v/>
      </c>
      <c r="P241" s="61" t="str">
        <f>IF($D$48,[1]!obget([1]!obcall("",$C241,"get",[1]!obMake("","int",COLUMN()))),"")</f>
        <v/>
      </c>
      <c r="Q241" s="61" t="str">
        <f>IF($D$48,[1]!obget([1]!obcall("",$C241,"get",[1]!obMake("","int",COLUMN()))),"")</f>
        <v/>
      </c>
      <c r="R241" s="61" t="str">
        <f>IF($D$48,[1]!obget([1]!obcall("",$C241,"get",[1]!obMake("","int",COLUMN()))),"")</f>
        <v/>
      </c>
      <c r="S241" s="50"/>
      <c r="T241" s="50"/>
      <c r="U241" s="50"/>
      <c r="V241" s="50"/>
      <c r="W241" s="50"/>
      <c r="X241" s="50"/>
      <c r="AH241" s="36"/>
      <c r="AI241" s="36"/>
      <c r="IW241" s="50"/>
      <c r="IX241" s="50"/>
    </row>
    <row r="242" spans="1:258" ht="11.85" customHeight="1" x14ac:dyDescent="0.3">
      <c r="A242" s="50" t="str">
        <f t="shared" si="7"/>
        <v/>
      </c>
      <c r="B242" s="50" t="str">
        <f t="shared" si="8"/>
        <v/>
      </c>
      <c r="C242" s="50" t="str">
        <f>IF($D$48,[1]!obMake("RVBermudan"&amp;ROW(),obLibs&amp;"net.finmath.montecarlo.RandomVariable",[1]!obcall("",$C$39,"getInitialMargin",[1]!obMake("","double",$B242),LIBORMarketModel!$J$15,[1]!obMake("","String","EUR"),[1]!obcall("SensitivityMode",$B$7&amp;"$SensitivityMode","valueOf",[1]!obMake("","String",$D$53)),$B$43:$D$43)),"")</f>
        <v/>
      </c>
      <c r="D242" s="94" t="str">
        <f>IF($D$48,[1]!obget([1]!obcall("",$C242,"getAverage")),"")</f>
        <v/>
      </c>
      <c r="E242" s="72" t="str">
        <f>IF(AND($D$47,$F$44&gt;=$B242),[1]!obget([1]!obcall("",[1]!obcall("",$C$39,"getInitialMargin",[1]!obMake("","double",$B242),LIBORMarketModel!$J$15,[1]!obMake("","String","EUR"),[1]!obcall("SensitivityMode",$B$7&amp;"$SensitivityMode","valueOf",[1]!obMake("","String",E$53)),$B$43:$D$43),"getAverage")),"")</f>
        <v/>
      </c>
      <c r="F242" s="72" t="str">
        <f>IF(AND($D$46,$F$44&gt;=$B242),[1]!obget([1]!obcall("",[1]!obcall("",$C$39,"getInitialMargin",[1]!obMake("","double",$B242),LIBORMarketModel!$J$15,[1]!obMake("","String","EUR"),[1]!obcall("SensitivityMode",$B$7&amp;"$SensitivityMode","valueOf",[1]!obMake("","String",F$53)),$B$43:$D$43),"getAverage")),"")</f>
        <v/>
      </c>
      <c r="G242" s="74" t="str">
        <f>IF($D$48,[1]!obget([1]!obcall("",$C242,"getQuantile",[1]!obMake("","double",G$53))),"")</f>
        <v/>
      </c>
      <c r="H242" s="74" t="str">
        <f>IF($D$48,[1]!obget([1]!obcall("",$C242,"getQuantile",[1]!obMake("","double",H$53))),"")</f>
        <v/>
      </c>
      <c r="I242" s="74" t="str">
        <f>IF($D$48,[1]!obget([1]!obcall("",$C242,"get",[1]!obMake("","int",COLUMN()))),"")</f>
        <v/>
      </c>
      <c r="J242" s="61" t="str">
        <f>IF($D$48,[1]!obget([1]!obcall("",$C242,"get",[1]!obMake("","int",COLUMN()))),"")</f>
        <v/>
      </c>
      <c r="K242" s="61" t="str">
        <f>IF($D$48,[1]!obget([1]!obcall("",$C242,"get",[1]!obMake("","int",COLUMN()))),"")</f>
        <v/>
      </c>
      <c r="L242" s="61" t="str">
        <f>IF($D$48,[1]!obget([1]!obcall("",$C242,"get",[1]!obMake("","int",COLUMN()))),"")</f>
        <v/>
      </c>
      <c r="M242" s="61" t="str">
        <f>IF($D$48,[1]!obget([1]!obcall("",$C242,"get",[1]!obMake("","int",COLUMN()))),"")</f>
        <v/>
      </c>
      <c r="N242" s="61" t="str">
        <f>IF($D$48,[1]!obget([1]!obcall("",$C242,"get",[1]!obMake("","int",COLUMN()))),"")</f>
        <v/>
      </c>
      <c r="O242" s="61" t="str">
        <f>IF($D$48,[1]!obget([1]!obcall("",$C242,"get",[1]!obMake("","int",COLUMN()))),"")</f>
        <v/>
      </c>
      <c r="P242" s="61" t="str">
        <f>IF($D$48,[1]!obget([1]!obcall("",$C242,"get",[1]!obMake("","int",COLUMN()))),"")</f>
        <v/>
      </c>
      <c r="Q242" s="61" t="str">
        <f>IF($D$48,[1]!obget([1]!obcall("",$C242,"get",[1]!obMake("","int",COLUMN()))),"")</f>
        <v/>
      </c>
      <c r="R242" s="61" t="str">
        <f>IF($D$48,[1]!obget([1]!obcall("",$C242,"get",[1]!obMake("","int",COLUMN()))),"")</f>
        <v/>
      </c>
      <c r="S242" s="50"/>
      <c r="T242" s="50"/>
      <c r="U242" s="50"/>
      <c r="V242" s="50"/>
      <c r="W242" s="50"/>
      <c r="X242" s="50"/>
      <c r="AH242" s="36"/>
      <c r="AI242" s="36"/>
      <c r="IW242" s="50"/>
      <c r="IX242" s="50"/>
    </row>
    <row r="243" spans="1:258" ht="11.85" customHeight="1" x14ac:dyDescent="0.3">
      <c r="A243" s="50" t="str">
        <f t="shared" si="7"/>
        <v/>
      </c>
      <c r="B243" s="50" t="str">
        <f t="shared" si="8"/>
        <v/>
      </c>
      <c r="C243" s="50" t="str">
        <f>IF($D$48,[1]!obMake("RVBermudan"&amp;ROW(),obLibs&amp;"net.finmath.montecarlo.RandomVariable",[1]!obcall("",$C$39,"getInitialMargin",[1]!obMake("","double",$B243),LIBORMarketModel!$J$15,[1]!obMake("","String","EUR"),[1]!obcall("SensitivityMode",$B$7&amp;"$SensitivityMode","valueOf",[1]!obMake("","String",$D$53)),$B$43:$D$43)),"")</f>
        <v/>
      </c>
      <c r="D243" s="94" t="str">
        <f>IF($D$48,[1]!obget([1]!obcall("",$C243,"getAverage")),"")</f>
        <v/>
      </c>
      <c r="E243" s="72" t="str">
        <f>IF(AND($D$47,$F$44&gt;=$B243),[1]!obget([1]!obcall("",[1]!obcall("",$C$39,"getInitialMargin",[1]!obMake("","double",$B243),LIBORMarketModel!$J$15,[1]!obMake("","String","EUR"),[1]!obcall("SensitivityMode",$B$7&amp;"$SensitivityMode","valueOf",[1]!obMake("","String",E$53)),$B$43:$D$43),"getAverage")),"")</f>
        <v/>
      </c>
      <c r="F243" s="72" t="str">
        <f>IF(AND($D$46,$F$44&gt;=$B243),[1]!obget([1]!obcall("",[1]!obcall("",$C$39,"getInitialMargin",[1]!obMake("","double",$B243),LIBORMarketModel!$J$15,[1]!obMake("","String","EUR"),[1]!obcall("SensitivityMode",$B$7&amp;"$SensitivityMode","valueOf",[1]!obMake("","String",F$53)),$B$43:$D$43),"getAverage")),"")</f>
        <v/>
      </c>
      <c r="G243" s="74" t="str">
        <f>IF($D$48,[1]!obget([1]!obcall("",$C243,"getQuantile",[1]!obMake("","double",G$53))),"")</f>
        <v/>
      </c>
      <c r="H243" s="74" t="str">
        <f>IF($D$48,[1]!obget([1]!obcall("",$C243,"getQuantile",[1]!obMake("","double",H$53))),"")</f>
        <v/>
      </c>
      <c r="I243" s="74" t="str">
        <f>IF($D$48,[1]!obget([1]!obcall("",$C243,"get",[1]!obMake("","int",COLUMN()))),"")</f>
        <v/>
      </c>
      <c r="J243" s="61" t="str">
        <f>IF($D$48,[1]!obget([1]!obcall("",$C243,"get",[1]!obMake("","int",COLUMN()))),"")</f>
        <v/>
      </c>
      <c r="K243" s="61" t="str">
        <f>IF($D$48,[1]!obget([1]!obcall("",$C243,"get",[1]!obMake("","int",COLUMN()))),"")</f>
        <v/>
      </c>
      <c r="L243" s="61" t="str">
        <f>IF($D$48,[1]!obget([1]!obcall("",$C243,"get",[1]!obMake("","int",COLUMN()))),"")</f>
        <v/>
      </c>
      <c r="M243" s="61" t="str">
        <f>IF($D$48,[1]!obget([1]!obcall("",$C243,"get",[1]!obMake("","int",COLUMN()))),"")</f>
        <v/>
      </c>
      <c r="N243" s="61" t="str">
        <f>IF($D$48,[1]!obget([1]!obcall("",$C243,"get",[1]!obMake("","int",COLUMN()))),"")</f>
        <v/>
      </c>
      <c r="O243" s="61" t="str">
        <f>IF($D$48,[1]!obget([1]!obcall("",$C243,"get",[1]!obMake("","int",COLUMN()))),"")</f>
        <v/>
      </c>
      <c r="P243" s="61" t="str">
        <f>IF($D$48,[1]!obget([1]!obcall("",$C243,"get",[1]!obMake("","int",COLUMN()))),"")</f>
        <v/>
      </c>
      <c r="Q243" s="61" t="str">
        <f>IF($D$48,[1]!obget([1]!obcall("",$C243,"get",[1]!obMake("","int",COLUMN()))),"")</f>
        <v/>
      </c>
      <c r="R243" s="61" t="str">
        <f>IF($D$48,[1]!obget([1]!obcall("",$C243,"get",[1]!obMake("","int",COLUMN()))),"")</f>
        <v/>
      </c>
      <c r="S243" s="50"/>
      <c r="T243" s="50"/>
      <c r="U243" s="50"/>
      <c r="V243" s="50"/>
      <c r="W243" s="50"/>
      <c r="X243" s="50"/>
      <c r="AH243" s="36"/>
      <c r="AI243" s="36"/>
      <c r="IW243" s="50"/>
      <c r="IX243" s="50"/>
    </row>
    <row r="244" spans="1:258" ht="11.85" customHeight="1" x14ac:dyDescent="0.3">
      <c r="A244" s="50" t="str">
        <f t="shared" si="7"/>
        <v/>
      </c>
      <c r="B244" s="50" t="str">
        <f t="shared" si="8"/>
        <v/>
      </c>
      <c r="C244" s="50" t="str">
        <f>IF($D$48,[1]!obMake("RVBermudan"&amp;ROW(),obLibs&amp;"net.finmath.montecarlo.RandomVariable",[1]!obcall("",$C$39,"getInitialMargin",[1]!obMake("","double",$B244),LIBORMarketModel!$J$15,[1]!obMake("","String","EUR"),[1]!obcall("SensitivityMode",$B$7&amp;"$SensitivityMode","valueOf",[1]!obMake("","String",$D$53)),$B$43:$D$43)),"")</f>
        <v/>
      </c>
      <c r="D244" s="94" t="str">
        <f>IF($D$48,[1]!obget([1]!obcall("",$C244,"getAverage")),"")</f>
        <v/>
      </c>
      <c r="E244" s="72" t="str">
        <f>IF(AND($D$47,$F$44&gt;=$B244),[1]!obget([1]!obcall("",[1]!obcall("",$C$39,"getInitialMargin",[1]!obMake("","double",$B244),LIBORMarketModel!$J$15,[1]!obMake("","String","EUR"),[1]!obcall("SensitivityMode",$B$7&amp;"$SensitivityMode","valueOf",[1]!obMake("","String",E$53)),$B$43:$D$43),"getAverage")),"")</f>
        <v/>
      </c>
      <c r="F244" s="72" t="str">
        <f>IF(AND($D$46,$F$44&gt;=$B244),[1]!obget([1]!obcall("",[1]!obcall("",$C$39,"getInitialMargin",[1]!obMake("","double",$B244),LIBORMarketModel!$J$15,[1]!obMake("","String","EUR"),[1]!obcall("SensitivityMode",$B$7&amp;"$SensitivityMode","valueOf",[1]!obMake("","String",F$53)),$B$43:$D$43),"getAverage")),"")</f>
        <v/>
      </c>
      <c r="G244" s="74" t="str">
        <f>IF($D$48,[1]!obget([1]!obcall("",$C244,"getQuantile",[1]!obMake("","double",G$53))),"")</f>
        <v/>
      </c>
      <c r="H244" s="74" t="str">
        <f>IF($D$48,[1]!obget([1]!obcall("",$C244,"getQuantile",[1]!obMake("","double",H$53))),"")</f>
        <v/>
      </c>
      <c r="I244" s="74" t="str">
        <f>IF($D$48,[1]!obget([1]!obcall("",$C244,"get",[1]!obMake("","int",COLUMN()))),"")</f>
        <v/>
      </c>
      <c r="J244" s="61" t="str">
        <f>IF($D$48,[1]!obget([1]!obcall("",$C244,"get",[1]!obMake("","int",COLUMN()))),"")</f>
        <v/>
      </c>
      <c r="K244" s="61" t="str">
        <f>IF($D$48,[1]!obget([1]!obcall("",$C244,"get",[1]!obMake("","int",COLUMN()))),"")</f>
        <v/>
      </c>
      <c r="L244" s="61" t="str">
        <f>IF($D$48,[1]!obget([1]!obcall("",$C244,"get",[1]!obMake("","int",COLUMN()))),"")</f>
        <v/>
      </c>
      <c r="M244" s="61" t="str">
        <f>IF($D$48,[1]!obget([1]!obcall("",$C244,"get",[1]!obMake("","int",COLUMN()))),"")</f>
        <v/>
      </c>
      <c r="N244" s="61" t="str">
        <f>IF($D$48,[1]!obget([1]!obcall("",$C244,"get",[1]!obMake("","int",COLUMN()))),"")</f>
        <v/>
      </c>
      <c r="O244" s="61" t="str">
        <f>IF($D$48,[1]!obget([1]!obcall("",$C244,"get",[1]!obMake("","int",COLUMN()))),"")</f>
        <v/>
      </c>
      <c r="P244" s="61" t="str">
        <f>IF($D$48,[1]!obget([1]!obcall("",$C244,"get",[1]!obMake("","int",COLUMN()))),"")</f>
        <v/>
      </c>
      <c r="Q244" s="61" t="str">
        <f>IF($D$48,[1]!obget([1]!obcall("",$C244,"get",[1]!obMake("","int",COLUMN()))),"")</f>
        <v/>
      </c>
      <c r="R244" s="61" t="str">
        <f>IF($D$48,[1]!obget([1]!obcall("",$C244,"get",[1]!obMake("","int",COLUMN()))),"")</f>
        <v/>
      </c>
      <c r="S244" s="50"/>
      <c r="T244" s="50"/>
      <c r="U244" s="50"/>
      <c r="V244" s="50"/>
      <c r="W244" s="50"/>
      <c r="X244" s="50"/>
      <c r="AH244" s="36"/>
      <c r="AI244" s="36"/>
      <c r="IW244" s="50"/>
      <c r="IX244" s="50"/>
    </row>
    <row r="245" spans="1:258" ht="11.85" customHeight="1" x14ac:dyDescent="0.3">
      <c r="A245" s="50" t="str">
        <f t="shared" si="7"/>
        <v/>
      </c>
      <c r="B245" s="50" t="str">
        <f t="shared" si="8"/>
        <v/>
      </c>
      <c r="C245" s="50" t="str">
        <f>IF($D$48,[1]!obMake("RVBermudan"&amp;ROW(),obLibs&amp;"net.finmath.montecarlo.RandomVariable",[1]!obcall("",$C$39,"getInitialMargin",[1]!obMake("","double",$B245),LIBORMarketModel!$J$15,[1]!obMake("","String","EUR"),[1]!obcall("SensitivityMode",$B$7&amp;"$SensitivityMode","valueOf",[1]!obMake("","String",$D$53)),$B$43:$D$43)),"")</f>
        <v/>
      </c>
      <c r="D245" s="94" t="str">
        <f>IF($D$48,[1]!obget([1]!obcall("",$C245,"getAverage")),"")</f>
        <v/>
      </c>
      <c r="E245" s="72" t="str">
        <f>IF(AND($D$47,$F$44&gt;=$B245),[1]!obget([1]!obcall("",[1]!obcall("",$C$39,"getInitialMargin",[1]!obMake("","double",$B245),LIBORMarketModel!$J$15,[1]!obMake("","String","EUR"),[1]!obcall("SensitivityMode",$B$7&amp;"$SensitivityMode","valueOf",[1]!obMake("","String",E$53)),$B$43:$D$43),"getAverage")),"")</f>
        <v/>
      </c>
      <c r="F245" s="72" t="str">
        <f>IF(AND($D$46,$F$44&gt;=$B245),[1]!obget([1]!obcall("",[1]!obcall("",$C$39,"getInitialMargin",[1]!obMake("","double",$B245),LIBORMarketModel!$J$15,[1]!obMake("","String","EUR"),[1]!obcall("SensitivityMode",$B$7&amp;"$SensitivityMode","valueOf",[1]!obMake("","String",F$53)),$B$43:$D$43),"getAverage")),"")</f>
        <v/>
      </c>
      <c r="G245" s="74" t="str">
        <f>IF($D$48,[1]!obget([1]!obcall("",$C245,"getQuantile",[1]!obMake("","double",G$53))),"")</f>
        <v/>
      </c>
      <c r="H245" s="74" t="str">
        <f>IF($D$48,[1]!obget([1]!obcall("",$C245,"getQuantile",[1]!obMake("","double",H$53))),"")</f>
        <v/>
      </c>
      <c r="I245" s="74" t="str">
        <f>IF($D$48,[1]!obget([1]!obcall("",$C245,"get",[1]!obMake("","int",COLUMN()))),"")</f>
        <v/>
      </c>
      <c r="J245" s="61" t="str">
        <f>IF($D$48,[1]!obget([1]!obcall("",$C245,"get",[1]!obMake("","int",COLUMN()))),"")</f>
        <v/>
      </c>
      <c r="K245" s="61" t="str">
        <f>IF($D$48,[1]!obget([1]!obcall("",$C245,"get",[1]!obMake("","int",COLUMN()))),"")</f>
        <v/>
      </c>
      <c r="L245" s="61" t="str">
        <f>IF($D$48,[1]!obget([1]!obcall("",$C245,"get",[1]!obMake("","int",COLUMN()))),"")</f>
        <v/>
      </c>
      <c r="M245" s="61" t="str">
        <f>IF($D$48,[1]!obget([1]!obcall("",$C245,"get",[1]!obMake("","int",COLUMN()))),"")</f>
        <v/>
      </c>
      <c r="N245" s="61" t="str">
        <f>IF($D$48,[1]!obget([1]!obcall("",$C245,"get",[1]!obMake("","int",COLUMN()))),"")</f>
        <v/>
      </c>
      <c r="O245" s="61" t="str">
        <f>IF($D$48,[1]!obget([1]!obcall("",$C245,"get",[1]!obMake("","int",COLUMN()))),"")</f>
        <v/>
      </c>
      <c r="P245" s="61" t="str">
        <f>IF($D$48,[1]!obget([1]!obcall("",$C245,"get",[1]!obMake("","int",COLUMN()))),"")</f>
        <v/>
      </c>
      <c r="Q245" s="61" t="str">
        <f>IF($D$48,[1]!obget([1]!obcall("",$C245,"get",[1]!obMake("","int",COLUMN()))),"")</f>
        <v/>
      </c>
      <c r="R245" s="61" t="str">
        <f>IF($D$48,[1]!obget([1]!obcall("",$C245,"get",[1]!obMake("","int",COLUMN()))),"")</f>
        <v/>
      </c>
      <c r="S245" s="50"/>
      <c r="T245" s="50"/>
      <c r="U245" s="50"/>
      <c r="V245" s="50"/>
      <c r="W245" s="50"/>
      <c r="X245" s="50"/>
      <c r="AH245" s="36"/>
      <c r="AI245" s="36"/>
      <c r="IW245" s="50"/>
      <c r="IX245" s="50"/>
    </row>
    <row r="246" spans="1:258" ht="11.85" customHeight="1" x14ac:dyDescent="0.3">
      <c r="A246" s="50" t="str">
        <f t="shared" si="7"/>
        <v/>
      </c>
      <c r="B246" s="50" t="str">
        <f t="shared" si="8"/>
        <v/>
      </c>
      <c r="C246" s="50" t="str">
        <f>IF($D$48,[1]!obMake("RVBermudan"&amp;ROW(),obLibs&amp;"net.finmath.montecarlo.RandomVariable",[1]!obcall("",$C$39,"getInitialMargin",[1]!obMake("","double",$B246),LIBORMarketModel!$J$15,[1]!obMake("","String","EUR"),[1]!obcall("SensitivityMode",$B$7&amp;"$SensitivityMode","valueOf",[1]!obMake("","String",$D$53)),$B$43:$D$43)),"")</f>
        <v/>
      </c>
      <c r="D246" s="94" t="str">
        <f>IF($D$48,[1]!obget([1]!obcall("",$C246,"getAverage")),"")</f>
        <v/>
      </c>
      <c r="E246" s="72" t="str">
        <f>IF(AND($D$47,$F$44&gt;=$B246),[1]!obget([1]!obcall("",[1]!obcall("",$C$39,"getInitialMargin",[1]!obMake("","double",$B246),LIBORMarketModel!$J$15,[1]!obMake("","String","EUR"),[1]!obcall("SensitivityMode",$B$7&amp;"$SensitivityMode","valueOf",[1]!obMake("","String",E$53)),$B$43:$D$43),"getAverage")),"")</f>
        <v/>
      </c>
      <c r="F246" s="72" t="str">
        <f>IF(AND($D$46,$F$44&gt;=$B246),[1]!obget([1]!obcall("",[1]!obcall("",$C$39,"getInitialMargin",[1]!obMake("","double",$B246),LIBORMarketModel!$J$15,[1]!obMake("","String","EUR"),[1]!obcall("SensitivityMode",$B$7&amp;"$SensitivityMode","valueOf",[1]!obMake("","String",F$53)),$B$43:$D$43),"getAverage")),"")</f>
        <v/>
      </c>
      <c r="G246" s="74" t="str">
        <f>IF($D$48,[1]!obget([1]!obcall("",$C246,"getQuantile",[1]!obMake("","double",G$53))),"")</f>
        <v/>
      </c>
      <c r="H246" s="74" t="str">
        <f>IF($D$48,[1]!obget([1]!obcall("",$C246,"getQuantile",[1]!obMake("","double",H$53))),"")</f>
        <v/>
      </c>
      <c r="I246" s="74" t="str">
        <f>IF($D$48,[1]!obget([1]!obcall("",$C246,"get",[1]!obMake("","int",COLUMN()))),"")</f>
        <v/>
      </c>
      <c r="J246" s="61" t="str">
        <f>IF($D$48,[1]!obget([1]!obcall("",$C246,"get",[1]!obMake("","int",COLUMN()))),"")</f>
        <v/>
      </c>
      <c r="K246" s="61" t="str">
        <f>IF($D$48,[1]!obget([1]!obcall("",$C246,"get",[1]!obMake("","int",COLUMN()))),"")</f>
        <v/>
      </c>
      <c r="L246" s="61" t="str">
        <f>IF($D$48,[1]!obget([1]!obcall("",$C246,"get",[1]!obMake("","int",COLUMN()))),"")</f>
        <v/>
      </c>
      <c r="M246" s="61" t="str">
        <f>IF($D$48,[1]!obget([1]!obcall("",$C246,"get",[1]!obMake("","int",COLUMN()))),"")</f>
        <v/>
      </c>
      <c r="N246" s="61" t="str">
        <f>IF($D$48,[1]!obget([1]!obcall("",$C246,"get",[1]!obMake("","int",COLUMN()))),"")</f>
        <v/>
      </c>
      <c r="O246" s="61" t="str">
        <f>IF($D$48,[1]!obget([1]!obcall("",$C246,"get",[1]!obMake("","int",COLUMN()))),"")</f>
        <v/>
      </c>
      <c r="P246" s="61" t="str">
        <f>IF($D$48,[1]!obget([1]!obcall("",$C246,"get",[1]!obMake("","int",COLUMN()))),"")</f>
        <v/>
      </c>
      <c r="Q246" s="61" t="str">
        <f>IF($D$48,[1]!obget([1]!obcall("",$C246,"get",[1]!obMake("","int",COLUMN()))),"")</f>
        <v/>
      </c>
      <c r="R246" s="61" t="str">
        <f>IF($D$48,[1]!obget([1]!obcall("",$C246,"get",[1]!obMake("","int",COLUMN()))),"")</f>
        <v/>
      </c>
      <c r="S246" s="50"/>
      <c r="T246" s="50"/>
      <c r="U246" s="50"/>
      <c r="V246" s="50"/>
      <c r="W246" s="50"/>
      <c r="X246" s="50"/>
      <c r="AH246" s="36"/>
      <c r="AI246" s="36"/>
      <c r="IW246" s="50"/>
      <c r="IX246" s="50"/>
    </row>
    <row r="247" spans="1:258" ht="11.85" customHeight="1" x14ac:dyDescent="0.3">
      <c r="A247" s="50" t="str">
        <f t="shared" ref="A247:A310" si="9">IF(OR($D$48,$D$47,$D$46),IF(MOD((ROW(A247)-ROW($A$54))*$E$44,$F$44/9)&lt;0.0001,(ROW(A247)-ROW($A$54))*$E$44,""),"")</f>
        <v/>
      </c>
      <c r="B247" s="50" t="str">
        <f t="shared" si="8"/>
        <v/>
      </c>
      <c r="C247" s="50" t="str">
        <f>IF($D$48,[1]!obMake("RVBermudan"&amp;ROW(),obLibs&amp;"net.finmath.montecarlo.RandomVariable",[1]!obcall("",$C$39,"getInitialMargin",[1]!obMake("","double",$B247),LIBORMarketModel!$J$15,[1]!obMake("","String","EUR"),[1]!obcall("SensitivityMode",$B$7&amp;"$SensitivityMode","valueOf",[1]!obMake("","String",$D$53)),$B$43:$D$43)),"")</f>
        <v/>
      </c>
      <c r="D247" s="94" t="str">
        <f>IF($D$48,[1]!obget([1]!obcall("",$C247,"getAverage")),"")</f>
        <v/>
      </c>
      <c r="E247" s="72" t="str">
        <f>IF(AND($D$47,$F$44&gt;=$B247),[1]!obget([1]!obcall("",[1]!obcall("",$C$39,"getInitialMargin",[1]!obMake("","double",$B247),LIBORMarketModel!$J$15,[1]!obMake("","String","EUR"),[1]!obcall("SensitivityMode",$B$7&amp;"$SensitivityMode","valueOf",[1]!obMake("","String",E$53)),$B$43:$D$43),"getAverage")),"")</f>
        <v/>
      </c>
      <c r="F247" s="72" t="str">
        <f>IF(AND($D$46,$F$44&gt;=$B247),[1]!obget([1]!obcall("",[1]!obcall("",$C$39,"getInitialMargin",[1]!obMake("","double",$B247),LIBORMarketModel!$J$15,[1]!obMake("","String","EUR"),[1]!obcall("SensitivityMode",$B$7&amp;"$SensitivityMode","valueOf",[1]!obMake("","String",F$53)),$B$43:$D$43),"getAverage")),"")</f>
        <v/>
      </c>
      <c r="G247" s="74" t="str">
        <f>IF($D$48,[1]!obget([1]!obcall("",$C247,"getQuantile",[1]!obMake("","double",G$53))),"")</f>
        <v/>
      </c>
      <c r="H247" s="74" t="str">
        <f>IF($D$48,[1]!obget([1]!obcall("",$C247,"getQuantile",[1]!obMake("","double",H$53))),"")</f>
        <v/>
      </c>
      <c r="I247" s="74" t="str">
        <f>IF($D$48,[1]!obget([1]!obcall("",$C247,"get",[1]!obMake("","int",COLUMN()))),"")</f>
        <v/>
      </c>
      <c r="J247" s="61" t="str">
        <f>IF($D$48,[1]!obget([1]!obcall("",$C247,"get",[1]!obMake("","int",COLUMN()))),"")</f>
        <v/>
      </c>
      <c r="K247" s="61" t="str">
        <f>IF($D$48,[1]!obget([1]!obcall("",$C247,"get",[1]!obMake("","int",COLUMN()))),"")</f>
        <v/>
      </c>
      <c r="L247" s="61" t="str">
        <f>IF($D$48,[1]!obget([1]!obcall("",$C247,"get",[1]!obMake("","int",COLUMN()))),"")</f>
        <v/>
      </c>
      <c r="M247" s="61" t="str">
        <f>IF($D$48,[1]!obget([1]!obcall("",$C247,"get",[1]!obMake("","int",COLUMN()))),"")</f>
        <v/>
      </c>
      <c r="N247" s="61" t="str">
        <f>IF($D$48,[1]!obget([1]!obcall("",$C247,"get",[1]!obMake("","int",COLUMN()))),"")</f>
        <v/>
      </c>
      <c r="O247" s="61" t="str">
        <f>IF($D$48,[1]!obget([1]!obcall("",$C247,"get",[1]!obMake("","int",COLUMN()))),"")</f>
        <v/>
      </c>
      <c r="P247" s="61" t="str">
        <f>IF($D$48,[1]!obget([1]!obcall("",$C247,"get",[1]!obMake("","int",COLUMN()))),"")</f>
        <v/>
      </c>
      <c r="Q247" s="61" t="str">
        <f>IF($D$48,[1]!obget([1]!obcall("",$C247,"get",[1]!obMake("","int",COLUMN()))),"")</f>
        <v/>
      </c>
      <c r="R247" s="61" t="str">
        <f>IF($D$48,[1]!obget([1]!obcall("",$C247,"get",[1]!obMake("","int",COLUMN()))),"")</f>
        <v/>
      </c>
      <c r="S247" s="50"/>
      <c r="T247" s="50"/>
      <c r="U247" s="50"/>
      <c r="V247" s="50"/>
      <c r="W247" s="50"/>
      <c r="X247" s="50"/>
      <c r="AH247" s="36"/>
      <c r="AI247" s="36"/>
      <c r="IW247" s="50"/>
      <c r="IX247" s="50"/>
    </row>
    <row r="248" spans="1:258" ht="11.85" customHeight="1" x14ac:dyDescent="0.3">
      <c r="A248" s="50" t="str">
        <f t="shared" si="9"/>
        <v/>
      </c>
      <c r="B248" s="50" t="str">
        <f t="shared" ref="B248:B306" si="10">IF(IF(OR($D$48,$D$47,$D$46),(ROW(A250)-ROW($A$56))*$E$44,"")&lt;=$F$44,IF(OR($D$48,$D$47,$D$46),(ROW(A250)-ROW($A$56))*$E$44,""),"")</f>
        <v/>
      </c>
      <c r="C248" s="50" t="str">
        <f>IF($D$48,[1]!obMake("RVBermudan"&amp;ROW(),obLibs&amp;"net.finmath.montecarlo.RandomVariable",[1]!obcall("",$C$39,"getInitialMargin",[1]!obMake("","double",$B248),LIBORMarketModel!$J$15,[1]!obMake("","String","EUR"),[1]!obcall("SensitivityMode",$B$7&amp;"$SensitivityMode","valueOf",[1]!obMake("","String",$D$53)),$B$43:$D$43)),"")</f>
        <v/>
      </c>
      <c r="D248" s="94" t="str">
        <f>IF($D$48,[1]!obget([1]!obcall("",$C248,"getAverage")),"")</f>
        <v/>
      </c>
      <c r="E248" s="72" t="str">
        <f>IF(AND($D$47,$F$44&gt;=$B248),[1]!obget([1]!obcall("",[1]!obcall("",$C$39,"getInitialMargin",[1]!obMake("","double",$B248),LIBORMarketModel!$J$15,[1]!obMake("","String","EUR"),[1]!obcall("SensitivityMode",$B$7&amp;"$SensitivityMode","valueOf",[1]!obMake("","String",E$53)),$B$43:$D$43),"getAverage")),"")</f>
        <v/>
      </c>
      <c r="F248" s="72" t="str">
        <f>IF(AND($D$46,$F$44&gt;=$B248),[1]!obget([1]!obcall("",[1]!obcall("",$C$39,"getInitialMargin",[1]!obMake("","double",$B248),LIBORMarketModel!$J$15,[1]!obMake("","String","EUR"),[1]!obcall("SensitivityMode",$B$7&amp;"$SensitivityMode","valueOf",[1]!obMake("","String",F$53)),$B$43:$D$43),"getAverage")),"")</f>
        <v/>
      </c>
      <c r="G248" s="74" t="str">
        <f>IF($D$48,[1]!obget([1]!obcall("",$C248,"getQuantile",[1]!obMake("","double",G$53))),"")</f>
        <v/>
      </c>
      <c r="H248" s="74" t="str">
        <f>IF($D$48,[1]!obget([1]!obcall("",$C248,"getQuantile",[1]!obMake("","double",H$53))),"")</f>
        <v/>
      </c>
      <c r="I248" s="74" t="str">
        <f>IF($D$48,[1]!obget([1]!obcall("",$C248,"get",[1]!obMake("","int",COLUMN()))),"")</f>
        <v/>
      </c>
      <c r="J248" s="61" t="str">
        <f>IF($D$48,[1]!obget([1]!obcall("",$C248,"get",[1]!obMake("","int",COLUMN()))),"")</f>
        <v/>
      </c>
      <c r="K248" s="61" t="str">
        <f>IF($D$48,[1]!obget([1]!obcall("",$C248,"get",[1]!obMake("","int",COLUMN()))),"")</f>
        <v/>
      </c>
      <c r="L248" s="61" t="str">
        <f>IF($D$48,[1]!obget([1]!obcall("",$C248,"get",[1]!obMake("","int",COLUMN()))),"")</f>
        <v/>
      </c>
      <c r="M248" s="61" t="str">
        <f>IF($D$48,[1]!obget([1]!obcall("",$C248,"get",[1]!obMake("","int",COLUMN()))),"")</f>
        <v/>
      </c>
      <c r="N248" s="61" t="str">
        <f>IF($D$48,[1]!obget([1]!obcall("",$C248,"get",[1]!obMake("","int",COLUMN()))),"")</f>
        <v/>
      </c>
      <c r="O248" s="61" t="str">
        <f>IF($D$48,[1]!obget([1]!obcall("",$C248,"get",[1]!obMake("","int",COLUMN()))),"")</f>
        <v/>
      </c>
      <c r="P248" s="61" t="str">
        <f>IF($D$48,[1]!obget([1]!obcall("",$C248,"get",[1]!obMake("","int",COLUMN()))),"")</f>
        <v/>
      </c>
      <c r="Q248" s="61" t="str">
        <f>IF($D$48,[1]!obget([1]!obcall("",$C248,"get",[1]!obMake("","int",COLUMN()))),"")</f>
        <v/>
      </c>
      <c r="R248" s="61" t="str">
        <f>IF($D$48,[1]!obget([1]!obcall("",$C248,"get",[1]!obMake("","int",COLUMN()))),"")</f>
        <v/>
      </c>
      <c r="S248" s="50"/>
      <c r="T248" s="50"/>
      <c r="U248" s="50"/>
      <c r="V248" s="50"/>
      <c r="W248" s="50"/>
      <c r="X248" s="50"/>
      <c r="AH248" s="36"/>
      <c r="AI248" s="36"/>
      <c r="IW248" s="50"/>
      <c r="IX248" s="50"/>
    </row>
    <row r="249" spans="1:258" ht="11.85" customHeight="1" x14ac:dyDescent="0.3">
      <c r="A249" s="50" t="str">
        <f t="shared" si="9"/>
        <v/>
      </c>
      <c r="B249" s="50" t="str">
        <f t="shared" si="10"/>
        <v/>
      </c>
      <c r="C249" s="50" t="str">
        <f>IF($D$48,[1]!obMake("RVBermudan"&amp;ROW(),obLibs&amp;"net.finmath.montecarlo.RandomVariable",[1]!obcall("",$C$39,"getInitialMargin",[1]!obMake("","double",$B249),LIBORMarketModel!$J$15,[1]!obMake("","String","EUR"),[1]!obcall("SensitivityMode",$B$7&amp;"$SensitivityMode","valueOf",[1]!obMake("","String",$D$53)),$B$43:$D$43)),"")</f>
        <v/>
      </c>
      <c r="D249" s="94" t="str">
        <f>IF($D$48,[1]!obget([1]!obcall("",$C249,"getAverage")),"")</f>
        <v/>
      </c>
      <c r="E249" s="72" t="str">
        <f>IF(AND($D$47,$F$44&gt;=$B249),[1]!obget([1]!obcall("",[1]!obcall("",$C$39,"getInitialMargin",[1]!obMake("","double",$B249),LIBORMarketModel!$J$15,[1]!obMake("","String","EUR"),[1]!obcall("SensitivityMode",$B$7&amp;"$SensitivityMode","valueOf",[1]!obMake("","String",E$53)),$B$43:$D$43),"getAverage")),"")</f>
        <v/>
      </c>
      <c r="F249" s="72" t="str">
        <f>IF(AND($D$46,$F$44&gt;=$B249),[1]!obget([1]!obcall("",[1]!obcall("",$C$39,"getInitialMargin",[1]!obMake("","double",$B249),LIBORMarketModel!$J$15,[1]!obMake("","String","EUR"),[1]!obcall("SensitivityMode",$B$7&amp;"$SensitivityMode","valueOf",[1]!obMake("","String",F$53)),$B$43:$D$43),"getAverage")),"")</f>
        <v/>
      </c>
      <c r="G249" s="74" t="str">
        <f>IF($D$48,[1]!obget([1]!obcall("",$C249,"getQuantile",[1]!obMake("","double",G$53))),"")</f>
        <v/>
      </c>
      <c r="H249" s="74" t="str">
        <f>IF($D$48,[1]!obget([1]!obcall("",$C249,"getQuantile",[1]!obMake("","double",H$53))),"")</f>
        <v/>
      </c>
      <c r="I249" s="74" t="str">
        <f>IF($D$48,[1]!obget([1]!obcall("",$C249,"get",[1]!obMake("","int",COLUMN()))),"")</f>
        <v/>
      </c>
      <c r="J249" s="61" t="str">
        <f>IF($D$48,[1]!obget([1]!obcall("",$C249,"get",[1]!obMake("","int",COLUMN()))),"")</f>
        <v/>
      </c>
      <c r="K249" s="61" t="str">
        <f>IF($D$48,[1]!obget([1]!obcall("",$C249,"get",[1]!obMake("","int",COLUMN()))),"")</f>
        <v/>
      </c>
      <c r="L249" s="61" t="str">
        <f>IF($D$48,[1]!obget([1]!obcall("",$C249,"get",[1]!obMake("","int",COLUMN()))),"")</f>
        <v/>
      </c>
      <c r="M249" s="61" t="str">
        <f>IF($D$48,[1]!obget([1]!obcall("",$C249,"get",[1]!obMake("","int",COLUMN()))),"")</f>
        <v/>
      </c>
      <c r="N249" s="61" t="str">
        <f>IF($D$48,[1]!obget([1]!obcall("",$C249,"get",[1]!obMake("","int",COLUMN()))),"")</f>
        <v/>
      </c>
      <c r="O249" s="61" t="str">
        <f>IF($D$48,[1]!obget([1]!obcall("",$C249,"get",[1]!obMake("","int",COLUMN()))),"")</f>
        <v/>
      </c>
      <c r="P249" s="61" t="str">
        <f>IF($D$48,[1]!obget([1]!obcall("",$C249,"get",[1]!obMake("","int",COLUMN()))),"")</f>
        <v/>
      </c>
      <c r="Q249" s="61" t="str">
        <f>IF($D$48,[1]!obget([1]!obcall("",$C249,"get",[1]!obMake("","int",COLUMN()))),"")</f>
        <v/>
      </c>
      <c r="R249" s="61" t="str">
        <f>IF($D$48,[1]!obget([1]!obcall("",$C249,"get",[1]!obMake("","int",COLUMN()))),"")</f>
        <v/>
      </c>
      <c r="S249" s="50"/>
      <c r="T249" s="50"/>
      <c r="U249" s="50"/>
      <c r="V249" s="50"/>
      <c r="W249" s="50"/>
      <c r="X249" s="50"/>
      <c r="AH249" s="36"/>
      <c r="AI249" s="36"/>
      <c r="IW249" s="50"/>
      <c r="IX249" s="50"/>
    </row>
    <row r="250" spans="1:258" ht="11.85" customHeight="1" x14ac:dyDescent="0.3">
      <c r="A250" s="50" t="str">
        <f t="shared" si="9"/>
        <v/>
      </c>
      <c r="B250" s="50" t="str">
        <f t="shared" si="10"/>
        <v/>
      </c>
      <c r="C250" s="50" t="str">
        <f>IF($D$48,[1]!obMake("RVBermudan"&amp;ROW(),obLibs&amp;"net.finmath.montecarlo.RandomVariable",[1]!obcall("",$C$39,"getInitialMargin",[1]!obMake("","double",$B250),LIBORMarketModel!$J$15,[1]!obMake("","String","EUR"),[1]!obcall("SensitivityMode",$B$7&amp;"$SensitivityMode","valueOf",[1]!obMake("","String",$D$53)),$B$43:$D$43)),"")</f>
        <v/>
      </c>
      <c r="D250" s="94" t="str">
        <f>IF($D$48,[1]!obget([1]!obcall("",$C250,"getAverage")),"")</f>
        <v/>
      </c>
      <c r="E250" s="72" t="str">
        <f>IF(AND($D$47,$F$44&gt;=$B250),[1]!obget([1]!obcall("",[1]!obcall("",$C$39,"getInitialMargin",[1]!obMake("","double",$B250),LIBORMarketModel!$J$15,[1]!obMake("","String","EUR"),[1]!obcall("SensitivityMode",$B$7&amp;"$SensitivityMode","valueOf",[1]!obMake("","String",E$53)),$B$43:$D$43),"getAverage")),"")</f>
        <v/>
      </c>
      <c r="F250" s="72" t="str">
        <f>IF(AND($D$46,$F$44&gt;=$B250),[1]!obget([1]!obcall("",[1]!obcall("",$C$39,"getInitialMargin",[1]!obMake("","double",$B250),LIBORMarketModel!$J$15,[1]!obMake("","String","EUR"),[1]!obcall("SensitivityMode",$B$7&amp;"$SensitivityMode","valueOf",[1]!obMake("","String",F$53)),$B$43:$D$43),"getAverage")),"")</f>
        <v/>
      </c>
      <c r="G250" s="74" t="str">
        <f>IF($D$48,[1]!obget([1]!obcall("",$C250,"getQuantile",[1]!obMake("","double",G$53))),"")</f>
        <v/>
      </c>
      <c r="H250" s="74" t="str">
        <f>IF($D$48,[1]!obget([1]!obcall("",$C250,"getQuantile",[1]!obMake("","double",H$53))),"")</f>
        <v/>
      </c>
      <c r="I250" s="74" t="str">
        <f>IF($D$48,[1]!obget([1]!obcall("",$C250,"get",[1]!obMake("","int",COLUMN()))),"")</f>
        <v/>
      </c>
      <c r="J250" s="61" t="str">
        <f>IF($D$48,[1]!obget([1]!obcall("",$C250,"get",[1]!obMake("","int",COLUMN()))),"")</f>
        <v/>
      </c>
      <c r="K250" s="61" t="str">
        <f>IF($D$48,[1]!obget([1]!obcall("",$C250,"get",[1]!obMake("","int",COLUMN()))),"")</f>
        <v/>
      </c>
      <c r="L250" s="61" t="str">
        <f>IF($D$48,[1]!obget([1]!obcall("",$C250,"get",[1]!obMake("","int",COLUMN()))),"")</f>
        <v/>
      </c>
      <c r="M250" s="61" t="str">
        <f>IF($D$48,[1]!obget([1]!obcall("",$C250,"get",[1]!obMake("","int",COLUMN()))),"")</f>
        <v/>
      </c>
      <c r="N250" s="61" t="str">
        <f>IF($D$48,[1]!obget([1]!obcall("",$C250,"get",[1]!obMake("","int",COLUMN()))),"")</f>
        <v/>
      </c>
      <c r="O250" s="61" t="str">
        <f>IF($D$48,[1]!obget([1]!obcall("",$C250,"get",[1]!obMake("","int",COLUMN()))),"")</f>
        <v/>
      </c>
      <c r="P250" s="61" t="str">
        <f>IF($D$48,[1]!obget([1]!obcall("",$C250,"get",[1]!obMake("","int",COLUMN()))),"")</f>
        <v/>
      </c>
      <c r="Q250" s="61" t="str">
        <f>IF($D$48,[1]!obget([1]!obcall("",$C250,"get",[1]!obMake("","int",COLUMN()))),"")</f>
        <v/>
      </c>
      <c r="R250" s="61" t="str">
        <f>IF($D$48,[1]!obget([1]!obcall("",$C250,"get",[1]!obMake("","int",COLUMN()))),"")</f>
        <v/>
      </c>
      <c r="S250" s="50"/>
      <c r="T250" s="50"/>
      <c r="U250" s="50"/>
      <c r="V250" s="50"/>
      <c r="W250" s="50"/>
      <c r="X250" s="50"/>
      <c r="AH250" s="36"/>
      <c r="AI250" s="36"/>
      <c r="IW250" s="50"/>
      <c r="IX250" s="50"/>
    </row>
    <row r="251" spans="1:258" ht="11.85" customHeight="1" x14ac:dyDescent="0.3">
      <c r="A251" s="50" t="str">
        <f t="shared" si="9"/>
        <v/>
      </c>
      <c r="B251" s="50" t="str">
        <f t="shared" si="10"/>
        <v/>
      </c>
      <c r="C251" s="50" t="str">
        <f>IF($D$48,[1]!obMake("RVBermudan"&amp;ROW(),obLibs&amp;"net.finmath.montecarlo.RandomVariable",[1]!obcall("",$C$39,"getInitialMargin",[1]!obMake("","double",$B251),LIBORMarketModel!$J$15,[1]!obMake("","String","EUR"),[1]!obcall("SensitivityMode",$B$7&amp;"$SensitivityMode","valueOf",[1]!obMake("","String",$D$53)),$B$43:$D$43)),"")</f>
        <v/>
      </c>
      <c r="D251" s="94" t="str">
        <f>IF($D$48,[1]!obget([1]!obcall("",$C251,"getAverage")),"")</f>
        <v/>
      </c>
      <c r="E251" s="72" t="str">
        <f>IF(AND($D$47,$F$44&gt;=$B251),[1]!obget([1]!obcall("",[1]!obcall("",$C$39,"getInitialMargin",[1]!obMake("","double",$B251),LIBORMarketModel!$J$15,[1]!obMake("","String","EUR"),[1]!obcall("SensitivityMode",$B$7&amp;"$SensitivityMode","valueOf",[1]!obMake("","String",E$53)),$B$43:$D$43),"getAverage")),"")</f>
        <v/>
      </c>
      <c r="F251" s="72" t="str">
        <f>IF(AND($D$46,$F$44&gt;=$B251),[1]!obget([1]!obcall("",[1]!obcall("",$C$39,"getInitialMargin",[1]!obMake("","double",$B251),LIBORMarketModel!$J$15,[1]!obMake("","String","EUR"),[1]!obcall("SensitivityMode",$B$7&amp;"$SensitivityMode","valueOf",[1]!obMake("","String",F$53)),$B$43:$D$43),"getAverage")),"")</f>
        <v/>
      </c>
      <c r="G251" s="74" t="str">
        <f>IF($D$48,[1]!obget([1]!obcall("",$C251,"getQuantile",[1]!obMake("","double",G$53))),"")</f>
        <v/>
      </c>
      <c r="H251" s="74" t="str">
        <f>IF($D$48,[1]!obget([1]!obcall("",$C251,"getQuantile",[1]!obMake("","double",H$53))),"")</f>
        <v/>
      </c>
      <c r="I251" s="74" t="str">
        <f>IF($D$48,[1]!obget([1]!obcall("",$C251,"get",[1]!obMake("","int",COLUMN()))),"")</f>
        <v/>
      </c>
      <c r="J251" s="61" t="str">
        <f>IF($D$48,[1]!obget([1]!obcall("",$C251,"get",[1]!obMake("","int",COLUMN()))),"")</f>
        <v/>
      </c>
      <c r="K251" s="61" t="str">
        <f>IF($D$48,[1]!obget([1]!obcall("",$C251,"get",[1]!obMake("","int",COLUMN()))),"")</f>
        <v/>
      </c>
      <c r="L251" s="61" t="str">
        <f>IF($D$48,[1]!obget([1]!obcall("",$C251,"get",[1]!obMake("","int",COLUMN()))),"")</f>
        <v/>
      </c>
      <c r="M251" s="61" t="str">
        <f>IF($D$48,[1]!obget([1]!obcall("",$C251,"get",[1]!obMake("","int",COLUMN()))),"")</f>
        <v/>
      </c>
      <c r="N251" s="61" t="str">
        <f>IF($D$48,[1]!obget([1]!obcall("",$C251,"get",[1]!obMake("","int",COLUMN()))),"")</f>
        <v/>
      </c>
      <c r="O251" s="61" t="str">
        <f>IF($D$48,[1]!obget([1]!obcall("",$C251,"get",[1]!obMake("","int",COLUMN()))),"")</f>
        <v/>
      </c>
      <c r="P251" s="61" t="str">
        <f>IF($D$48,[1]!obget([1]!obcall("",$C251,"get",[1]!obMake("","int",COLUMN()))),"")</f>
        <v/>
      </c>
      <c r="Q251" s="61" t="str">
        <f>IF($D$48,[1]!obget([1]!obcall("",$C251,"get",[1]!obMake("","int",COLUMN()))),"")</f>
        <v/>
      </c>
      <c r="R251" s="61" t="str">
        <f>IF($D$48,[1]!obget([1]!obcall("",$C251,"get",[1]!obMake("","int",COLUMN()))),"")</f>
        <v/>
      </c>
      <c r="S251" s="50"/>
      <c r="T251" s="50"/>
      <c r="U251" s="50"/>
      <c r="V251" s="50"/>
      <c r="W251" s="50"/>
      <c r="X251" s="50"/>
      <c r="AH251" s="36"/>
      <c r="AI251" s="36"/>
      <c r="IW251" s="50"/>
      <c r="IX251" s="50"/>
    </row>
    <row r="252" spans="1:258" ht="11.85" customHeight="1" x14ac:dyDescent="0.3">
      <c r="A252" s="50" t="str">
        <f t="shared" si="9"/>
        <v/>
      </c>
      <c r="B252" s="50" t="str">
        <f t="shared" si="10"/>
        <v/>
      </c>
      <c r="C252" s="50" t="str">
        <f>IF($D$48,[1]!obMake("RVBermudan"&amp;ROW(),obLibs&amp;"net.finmath.montecarlo.RandomVariable",[1]!obcall("",$C$39,"getInitialMargin",[1]!obMake("","double",$B252),LIBORMarketModel!$J$15,[1]!obMake("","String","EUR"),[1]!obcall("SensitivityMode",$B$7&amp;"$SensitivityMode","valueOf",[1]!obMake("","String",$D$53)),$B$43:$D$43)),"")</f>
        <v/>
      </c>
      <c r="D252" s="94" t="str">
        <f>IF($D$48,[1]!obget([1]!obcall("",$C252,"getAverage")),"")</f>
        <v/>
      </c>
      <c r="E252" s="72" t="str">
        <f>IF(AND($D$47,$F$44&gt;=$B252),[1]!obget([1]!obcall("",[1]!obcall("",$C$39,"getInitialMargin",[1]!obMake("","double",$B252),LIBORMarketModel!$J$15,[1]!obMake("","String","EUR"),[1]!obcall("SensitivityMode",$B$7&amp;"$SensitivityMode","valueOf",[1]!obMake("","String",E$53)),$B$43:$D$43),"getAverage")),"")</f>
        <v/>
      </c>
      <c r="F252" s="72" t="str">
        <f>IF(AND($D$46,$F$44&gt;=$B252),[1]!obget([1]!obcall("",[1]!obcall("",$C$39,"getInitialMargin",[1]!obMake("","double",$B252),LIBORMarketModel!$J$15,[1]!obMake("","String","EUR"),[1]!obcall("SensitivityMode",$B$7&amp;"$SensitivityMode","valueOf",[1]!obMake("","String",F$53)),$B$43:$D$43),"getAverage")),"")</f>
        <v/>
      </c>
      <c r="G252" s="74" t="str">
        <f>IF($D$48,[1]!obget([1]!obcall("",$C252,"getQuantile",[1]!obMake("","double",G$53))),"")</f>
        <v/>
      </c>
      <c r="H252" s="74" t="str">
        <f>IF($D$48,[1]!obget([1]!obcall("",$C252,"getQuantile",[1]!obMake("","double",H$53))),"")</f>
        <v/>
      </c>
      <c r="I252" s="74" t="str">
        <f>IF($D$48,[1]!obget([1]!obcall("",$C252,"get",[1]!obMake("","int",COLUMN()))),"")</f>
        <v/>
      </c>
      <c r="J252" s="61" t="str">
        <f>IF($D$48,[1]!obget([1]!obcall("",$C252,"get",[1]!obMake("","int",COLUMN()))),"")</f>
        <v/>
      </c>
      <c r="K252" s="61" t="str">
        <f>IF($D$48,[1]!obget([1]!obcall("",$C252,"get",[1]!obMake("","int",COLUMN()))),"")</f>
        <v/>
      </c>
      <c r="L252" s="61" t="str">
        <f>IF($D$48,[1]!obget([1]!obcall("",$C252,"get",[1]!obMake("","int",COLUMN()))),"")</f>
        <v/>
      </c>
      <c r="M252" s="61" t="str">
        <f>IF($D$48,[1]!obget([1]!obcall("",$C252,"get",[1]!obMake("","int",COLUMN()))),"")</f>
        <v/>
      </c>
      <c r="N252" s="61" t="str">
        <f>IF($D$48,[1]!obget([1]!obcall("",$C252,"get",[1]!obMake("","int",COLUMN()))),"")</f>
        <v/>
      </c>
      <c r="O252" s="61" t="str">
        <f>IF($D$48,[1]!obget([1]!obcall("",$C252,"get",[1]!obMake("","int",COLUMN()))),"")</f>
        <v/>
      </c>
      <c r="P252" s="61" t="str">
        <f>IF($D$48,[1]!obget([1]!obcall("",$C252,"get",[1]!obMake("","int",COLUMN()))),"")</f>
        <v/>
      </c>
      <c r="Q252" s="61" t="str">
        <f>IF($D$48,[1]!obget([1]!obcall("",$C252,"get",[1]!obMake("","int",COLUMN()))),"")</f>
        <v/>
      </c>
      <c r="R252" s="61" t="str">
        <f>IF($D$48,[1]!obget([1]!obcall("",$C252,"get",[1]!obMake("","int",COLUMN()))),"")</f>
        <v/>
      </c>
      <c r="S252" s="50"/>
      <c r="T252" s="50"/>
      <c r="U252" s="50"/>
      <c r="V252" s="50"/>
      <c r="W252" s="50"/>
      <c r="X252" s="50"/>
      <c r="AH252" s="36"/>
      <c r="AI252" s="36"/>
      <c r="IW252" s="50"/>
      <c r="IX252" s="50"/>
    </row>
    <row r="253" spans="1:258" ht="11.85" customHeight="1" x14ac:dyDescent="0.3">
      <c r="A253" s="50" t="str">
        <f t="shared" si="9"/>
        <v/>
      </c>
      <c r="B253" s="50" t="str">
        <f t="shared" si="10"/>
        <v/>
      </c>
      <c r="C253" s="50" t="str">
        <f>IF($D$48,[1]!obMake("RVBermudan"&amp;ROW(),obLibs&amp;"net.finmath.montecarlo.RandomVariable",[1]!obcall("",$C$39,"getInitialMargin",[1]!obMake("","double",$B253),LIBORMarketModel!$J$15,[1]!obMake("","String","EUR"),[1]!obcall("SensitivityMode",$B$7&amp;"$SensitivityMode","valueOf",[1]!obMake("","String",$D$53)),$B$43:$D$43)),"")</f>
        <v/>
      </c>
      <c r="D253" s="94" t="str">
        <f>IF($D$48,[1]!obget([1]!obcall("",$C253,"getAverage")),"")</f>
        <v/>
      </c>
      <c r="E253" s="72" t="str">
        <f>IF(AND($D$47,$F$44&gt;=$B253),[1]!obget([1]!obcall("",[1]!obcall("",$C$39,"getInitialMargin",[1]!obMake("","double",$B253),LIBORMarketModel!$J$15,[1]!obMake("","String","EUR"),[1]!obcall("SensitivityMode",$B$7&amp;"$SensitivityMode","valueOf",[1]!obMake("","String",E$53)),$B$43:$D$43),"getAverage")),"")</f>
        <v/>
      </c>
      <c r="F253" s="72" t="str">
        <f>IF(AND($D$46,$F$44&gt;=$B253),[1]!obget([1]!obcall("",[1]!obcall("",$C$39,"getInitialMargin",[1]!obMake("","double",$B253),LIBORMarketModel!$J$15,[1]!obMake("","String","EUR"),[1]!obcall("SensitivityMode",$B$7&amp;"$SensitivityMode","valueOf",[1]!obMake("","String",F$53)),$B$43:$D$43),"getAverage")),"")</f>
        <v/>
      </c>
      <c r="G253" s="74" t="str">
        <f>IF($D$48,[1]!obget([1]!obcall("",$C253,"getQuantile",[1]!obMake("","double",G$53))),"")</f>
        <v/>
      </c>
      <c r="H253" s="74" t="str">
        <f>IF($D$48,[1]!obget([1]!obcall("",$C253,"getQuantile",[1]!obMake("","double",H$53))),"")</f>
        <v/>
      </c>
      <c r="I253" s="74" t="str">
        <f>IF($D$48,[1]!obget([1]!obcall("",$C253,"get",[1]!obMake("","int",COLUMN()))),"")</f>
        <v/>
      </c>
      <c r="J253" s="61" t="str">
        <f>IF($D$48,[1]!obget([1]!obcall("",$C253,"get",[1]!obMake("","int",COLUMN()))),"")</f>
        <v/>
      </c>
      <c r="K253" s="61" t="str">
        <f>IF($D$48,[1]!obget([1]!obcall("",$C253,"get",[1]!obMake("","int",COLUMN()))),"")</f>
        <v/>
      </c>
      <c r="L253" s="61" t="str">
        <f>IF($D$48,[1]!obget([1]!obcall("",$C253,"get",[1]!obMake("","int",COLUMN()))),"")</f>
        <v/>
      </c>
      <c r="M253" s="61" t="str">
        <f>IF($D$48,[1]!obget([1]!obcall("",$C253,"get",[1]!obMake("","int",COLUMN()))),"")</f>
        <v/>
      </c>
      <c r="N253" s="61" t="str">
        <f>IF($D$48,[1]!obget([1]!obcall("",$C253,"get",[1]!obMake("","int",COLUMN()))),"")</f>
        <v/>
      </c>
      <c r="O253" s="61" t="str">
        <f>IF($D$48,[1]!obget([1]!obcall("",$C253,"get",[1]!obMake("","int",COLUMN()))),"")</f>
        <v/>
      </c>
      <c r="P253" s="61" t="str">
        <f>IF($D$48,[1]!obget([1]!obcall("",$C253,"get",[1]!obMake("","int",COLUMN()))),"")</f>
        <v/>
      </c>
      <c r="Q253" s="61" t="str">
        <f>IF($D$48,[1]!obget([1]!obcall("",$C253,"get",[1]!obMake("","int",COLUMN()))),"")</f>
        <v/>
      </c>
      <c r="R253" s="61" t="str">
        <f>IF($D$48,[1]!obget([1]!obcall("",$C253,"get",[1]!obMake("","int",COLUMN()))),"")</f>
        <v/>
      </c>
      <c r="S253" s="50"/>
      <c r="T253" s="50"/>
      <c r="U253" s="50"/>
      <c r="V253" s="50"/>
      <c r="W253" s="50"/>
      <c r="X253" s="50"/>
      <c r="AH253" s="36"/>
      <c r="AI253" s="36"/>
      <c r="IW253" s="50"/>
      <c r="IX253" s="50"/>
    </row>
    <row r="254" spans="1:258" ht="11.85" customHeight="1" x14ac:dyDescent="0.3">
      <c r="A254" s="50" t="str">
        <f t="shared" si="9"/>
        <v/>
      </c>
      <c r="B254" s="50" t="str">
        <f t="shared" si="10"/>
        <v/>
      </c>
      <c r="D254" s="94"/>
      <c r="E254" s="72"/>
      <c r="F254" s="72"/>
      <c r="G254" s="74"/>
      <c r="H254" s="74"/>
      <c r="I254" s="74"/>
      <c r="J254" s="61"/>
      <c r="K254" s="61"/>
      <c r="L254" s="61"/>
      <c r="M254" s="61"/>
      <c r="N254" s="61"/>
      <c r="O254" s="61"/>
      <c r="P254" s="61" t="str">
        <f>IF($D$48,[1]!obget([1]!obcall("",$C254,"get",[1]!obMake("","int",COLUMN()))),"")</f>
        <v/>
      </c>
      <c r="Q254" s="61" t="str">
        <f>IF($D$48,[1]!obget([1]!obcall("",$C254,"get",[1]!obMake("","int",COLUMN()))),"")</f>
        <v/>
      </c>
      <c r="R254" s="61" t="str">
        <f>IF($D$48,[1]!obget([1]!obcall("",$C254,"get",[1]!obMake("","int",COLUMN()))),"")</f>
        <v/>
      </c>
      <c r="S254" s="50"/>
      <c r="T254" s="50"/>
      <c r="U254" s="50"/>
      <c r="V254" s="50"/>
      <c r="W254" s="50"/>
      <c r="X254" s="50"/>
      <c r="AH254" s="36"/>
      <c r="AI254" s="36"/>
      <c r="IW254" s="50"/>
      <c r="IX254" s="50"/>
    </row>
    <row r="255" spans="1:258" ht="11.85" customHeight="1" x14ac:dyDescent="0.3">
      <c r="A255" s="50" t="str">
        <f t="shared" si="9"/>
        <v/>
      </c>
      <c r="B255" s="50" t="str">
        <f t="shared" si="10"/>
        <v/>
      </c>
      <c r="D255" s="94"/>
      <c r="E255" s="72"/>
      <c r="F255" s="72"/>
      <c r="G255" s="74"/>
      <c r="H255" s="74"/>
      <c r="I255" s="74"/>
      <c r="J255" s="61"/>
      <c r="K255" s="61"/>
      <c r="L255" s="61"/>
      <c r="M255" s="61"/>
      <c r="N255" s="61"/>
      <c r="O255" s="61"/>
      <c r="P255" s="61" t="str">
        <f>IF($D$48,[1]!obget([1]!obcall("",$C255,"get",[1]!obMake("","int",COLUMN()))),"")</f>
        <v/>
      </c>
      <c r="Q255" s="61" t="str">
        <f>IF($D$48,[1]!obget([1]!obcall("",$C255,"get",[1]!obMake("","int",COLUMN()))),"")</f>
        <v/>
      </c>
      <c r="R255" s="61" t="str">
        <f>IF($D$48,[1]!obget([1]!obcall("",$C255,"get",[1]!obMake("","int",COLUMN()))),"")</f>
        <v/>
      </c>
      <c r="S255" s="50"/>
      <c r="T255" s="50"/>
      <c r="U255" s="50"/>
      <c r="V255" s="50"/>
      <c r="W255" s="50"/>
      <c r="X255" s="50"/>
      <c r="AH255" s="36"/>
      <c r="AI255" s="36"/>
      <c r="IW255" s="50"/>
      <c r="IX255" s="50"/>
    </row>
    <row r="256" spans="1:258" ht="11.85" customHeight="1" x14ac:dyDescent="0.3">
      <c r="A256" s="50" t="str">
        <f t="shared" si="9"/>
        <v/>
      </c>
      <c r="B256" s="50" t="str">
        <f t="shared" si="10"/>
        <v/>
      </c>
      <c r="D256" s="94"/>
      <c r="E256" s="72"/>
      <c r="F256" s="72"/>
      <c r="G256" s="74"/>
      <c r="H256" s="74"/>
      <c r="I256" s="74"/>
      <c r="J256" s="61"/>
      <c r="K256" s="61"/>
      <c r="L256" s="61"/>
      <c r="M256" s="61"/>
      <c r="N256" s="61"/>
      <c r="O256" s="61"/>
      <c r="P256" s="61" t="str">
        <f>IF($D$48,[1]!obget([1]!obcall("",$C256,"get",[1]!obMake("","int",COLUMN()))),"")</f>
        <v/>
      </c>
      <c r="Q256" s="61" t="str">
        <f>IF($D$48,[1]!obget([1]!obcall("",$C256,"get",[1]!obMake("","int",COLUMN()))),"")</f>
        <v/>
      </c>
      <c r="R256" s="61" t="str">
        <f>IF($D$48,[1]!obget([1]!obcall("",$C256,"get",[1]!obMake("","int",COLUMN()))),"")</f>
        <v/>
      </c>
      <c r="S256" s="50"/>
      <c r="T256" s="50"/>
      <c r="U256" s="50"/>
      <c r="V256" s="50"/>
      <c r="W256" s="50"/>
      <c r="X256" s="50"/>
      <c r="AH256" s="36"/>
      <c r="AI256" s="36"/>
      <c r="IW256" s="50"/>
      <c r="IX256" s="50"/>
    </row>
    <row r="257" spans="1:258" ht="11.85" customHeight="1" x14ac:dyDescent="0.3">
      <c r="A257" s="50" t="str">
        <f t="shared" si="9"/>
        <v/>
      </c>
      <c r="B257" s="50" t="str">
        <f t="shared" si="10"/>
        <v/>
      </c>
      <c r="D257" s="94"/>
      <c r="E257" s="72"/>
      <c r="F257" s="72"/>
      <c r="G257" s="74"/>
      <c r="H257" s="74"/>
      <c r="I257" s="74"/>
      <c r="J257" s="61"/>
      <c r="K257" s="61"/>
      <c r="L257" s="61"/>
      <c r="M257" s="61"/>
      <c r="N257" s="61"/>
      <c r="O257" s="61"/>
      <c r="P257" s="61" t="str">
        <f>IF($D$48,[1]!obget([1]!obcall("",$C257,"get",[1]!obMake("","int",COLUMN()))),"")</f>
        <v/>
      </c>
      <c r="Q257" s="61" t="str">
        <f>IF($D$48,[1]!obget([1]!obcall("",$C257,"get",[1]!obMake("","int",COLUMN()))),"")</f>
        <v/>
      </c>
      <c r="R257" s="61" t="str">
        <f>IF($D$48,[1]!obget([1]!obcall("",$C257,"get",[1]!obMake("","int",COLUMN()))),"")</f>
        <v/>
      </c>
      <c r="S257" s="50"/>
      <c r="T257" s="50"/>
      <c r="U257" s="50"/>
      <c r="V257" s="50"/>
      <c r="W257" s="50"/>
      <c r="X257" s="50"/>
      <c r="AH257" s="36"/>
      <c r="AI257" s="36"/>
      <c r="IW257" s="50"/>
      <c r="IX257" s="50"/>
    </row>
    <row r="258" spans="1:258" ht="11.85" customHeight="1" x14ac:dyDescent="0.3">
      <c r="A258" s="50" t="str">
        <f t="shared" si="9"/>
        <v/>
      </c>
      <c r="B258" s="50" t="str">
        <f t="shared" si="10"/>
        <v/>
      </c>
      <c r="D258" s="94"/>
      <c r="E258" s="72"/>
      <c r="F258" s="72"/>
      <c r="G258" s="74"/>
      <c r="H258" s="74"/>
      <c r="I258" s="74"/>
      <c r="J258" s="61"/>
      <c r="K258" s="61"/>
      <c r="L258" s="61"/>
      <c r="M258" s="61"/>
      <c r="N258" s="61"/>
      <c r="O258" s="61"/>
      <c r="P258" s="61" t="str">
        <f>IF($D$48,[1]!obget([1]!obcall("",$C258,"get",[1]!obMake("","int",COLUMN()))),"")</f>
        <v/>
      </c>
      <c r="Q258" s="61" t="str">
        <f>IF($D$48,[1]!obget([1]!obcall("",$C258,"get",[1]!obMake("","int",COLUMN()))),"")</f>
        <v/>
      </c>
      <c r="R258" s="61" t="str">
        <f>IF($D$48,[1]!obget([1]!obcall("",$C258,"get",[1]!obMake("","int",COLUMN()))),"")</f>
        <v/>
      </c>
      <c r="S258" s="50"/>
      <c r="T258" s="50"/>
      <c r="U258" s="50"/>
      <c r="V258" s="50"/>
      <c r="W258" s="50"/>
      <c r="X258" s="50"/>
      <c r="AH258" s="36"/>
      <c r="AI258" s="36"/>
      <c r="IW258" s="50"/>
      <c r="IX258" s="50"/>
    </row>
    <row r="259" spans="1:258" ht="11.85" customHeight="1" x14ac:dyDescent="0.3">
      <c r="A259" s="50" t="str">
        <f t="shared" si="9"/>
        <v/>
      </c>
      <c r="B259" s="50" t="str">
        <f t="shared" si="10"/>
        <v/>
      </c>
      <c r="D259" s="94"/>
      <c r="E259" s="72"/>
      <c r="F259" s="72"/>
      <c r="G259" s="74"/>
      <c r="H259" s="74"/>
      <c r="I259" s="74"/>
      <c r="J259" s="61"/>
      <c r="K259" s="61"/>
      <c r="L259" s="61"/>
      <c r="M259" s="61"/>
      <c r="N259" s="61"/>
      <c r="O259" s="61"/>
      <c r="P259" s="61" t="str">
        <f>IF($D$48,[1]!obget([1]!obcall("",$C259,"get",[1]!obMake("","int",COLUMN()))),"")</f>
        <v/>
      </c>
      <c r="Q259" s="61" t="str">
        <f>IF($D$48,[1]!obget([1]!obcall("",$C259,"get",[1]!obMake("","int",COLUMN()))),"")</f>
        <v/>
      </c>
      <c r="R259" s="61" t="str">
        <f>IF($D$48,[1]!obget([1]!obcall("",$C259,"get",[1]!obMake("","int",COLUMN()))),"")</f>
        <v/>
      </c>
      <c r="S259" s="50"/>
      <c r="T259" s="50"/>
      <c r="U259" s="50"/>
      <c r="V259" s="50"/>
      <c r="W259" s="50"/>
      <c r="X259" s="50"/>
      <c r="AH259" s="36"/>
      <c r="AI259" s="36"/>
      <c r="IW259" s="50"/>
      <c r="IX259" s="50"/>
    </row>
    <row r="260" spans="1:258" ht="11.85" customHeight="1" x14ac:dyDescent="0.3">
      <c r="A260" s="50" t="str">
        <f t="shared" si="9"/>
        <v/>
      </c>
      <c r="B260" s="50" t="str">
        <f t="shared" si="10"/>
        <v/>
      </c>
      <c r="D260" s="94"/>
      <c r="E260" s="72"/>
      <c r="F260" s="72"/>
      <c r="G260" s="74"/>
      <c r="H260" s="74"/>
      <c r="I260" s="74"/>
      <c r="J260" s="61"/>
      <c r="K260" s="61"/>
      <c r="L260" s="61"/>
      <c r="M260" s="61"/>
      <c r="N260" s="61"/>
      <c r="O260" s="61"/>
      <c r="P260" s="61" t="str">
        <f>IF($D$48,[1]!obget([1]!obcall("",$C260,"get",[1]!obMake("","int",COLUMN()))),"")</f>
        <v/>
      </c>
      <c r="Q260" s="61" t="str">
        <f>IF($D$48,[1]!obget([1]!obcall("",$C260,"get",[1]!obMake("","int",COLUMN()))),"")</f>
        <v/>
      </c>
      <c r="R260" s="61" t="str">
        <f>IF($D$48,[1]!obget([1]!obcall("",$C260,"get",[1]!obMake("","int",COLUMN()))),"")</f>
        <v/>
      </c>
      <c r="S260" s="50"/>
      <c r="T260" s="50"/>
      <c r="U260" s="50"/>
      <c r="V260" s="50"/>
      <c r="W260" s="50"/>
      <c r="X260" s="50"/>
      <c r="AH260" s="36"/>
      <c r="AI260" s="36"/>
      <c r="IW260" s="50"/>
      <c r="IX260" s="50"/>
    </row>
    <row r="261" spans="1:258" ht="11.85" customHeight="1" x14ac:dyDescent="0.3">
      <c r="A261" s="50" t="str">
        <f t="shared" si="9"/>
        <v/>
      </c>
      <c r="B261" s="50" t="str">
        <f t="shared" si="10"/>
        <v/>
      </c>
      <c r="D261" s="94"/>
      <c r="E261" s="72"/>
      <c r="F261" s="72"/>
      <c r="G261" s="74"/>
      <c r="H261" s="74"/>
      <c r="I261" s="74"/>
      <c r="J261" s="61"/>
      <c r="K261" s="61"/>
      <c r="L261" s="61"/>
      <c r="M261" s="61"/>
      <c r="N261" s="61"/>
      <c r="O261" s="61"/>
      <c r="P261" s="61" t="str">
        <f>IF($D$48,[1]!obget([1]!obcall("",$C261,"get",[1]!obMake("","int",COLUMN()))),"")</f>
        <v/>
      </c>
      <c r="Q261" s="61" t="str">
        <f>IF($D$48,[1]!obget([1]!obcall("",$C261,"get",[1]!obMake("","int",COLUMN()))),"")</f>
        <v/>
      </c>
      <c r="R261" s="61" t="str">
        <f>IF($D$48,[1]!obget([1]!obcall("",$C261,"get",[1]!obMake("","int",COLUMN()))),"")</f>
        <v/>
      </c>
      <c r="S261" s="50"/>
      <c r="T261" s="50"/>
      <c r="U261" s="50"/>
      <c r="V261" s="50"/>
      <c r="W261" s="50"/>
      <c r="X261" s="50"/>
      <c r="AH261" s="36"/>
      <c r="AI261" s="36"/>
      <c r="IW261" s="50"/>
      <c r="IX261" s="50"/>
    </row>
    <row r="262" spans="1:258" ht="11.85" customHeight="1" x14ac:dyDescent="0.3">
      <c r="A262" s="50" t="str">
        <f t="shared" si="9"/>
        <v/>
      </c>
      <c r="B262" s="50" t="str">
        <f t="shared" si="10"/>
        <v/>
      </c>
      <c r="D262" s="94"/>
      <c r="E262" s="72"/>
      <c r="F262" s="72"/>
      <c r="G262" s="74"/>
      <c r="H262" s="74"/>
      <c r="I262" s="74"/>
      <c r="J262" s="61"/>
      <c r="K262" s="61"/>
      <c r="L262" s="61"/>
      <c r="M262" s="61"/>
      <c r="N262" s="61"/>
      <c r="O262" s="61"/>
      <c r="P262" s="61" t="str">
        <f>IF($D$48,[1]!obget([1]!obcall("",$C262,"get",[1]!obMake("","int",COLUMN()))),"")</f>
        <v/>
      </c>
      <c r="Q262" s="61" t="str">
        <f>IF($D$48,[1]!obget([1]!obcall("",$C262,"get",[1]!obMake("","int",COLUMN()))),"")</f>
        <v/>
      </c>
      <c r="R262" s="61" t="str">
        <f>IF($D$48,[1]!obget([1]!obcall("",$C262,"get",[1]!obMake("","int",COLUMN()))),"")</f>
        <v/>
      </c>
      <c r="S262" s="50"/>
      <c r="T262" s="50"/>
      <c r="U262" s="50"/>
      <c r="V262" s="50"/>
      <c r="W262" s="50"/>
      <c r="X262" s="50"/>
      <c r="AH262" s="36"/>
      <c r="AI262" s="36"/>
      <c r="IW262" s="50"/>
      <c r="IX262" s="50"/>
    </row>
    <row r="263" spans="1:258" ht="11.85" customHeight="1" x14ac:dyDescent="0.3">
      <c r="A263" s="50" t="str">
        <f t="shared" si="9"/>
        <v/>
      </c>
      <c r="B263" s="50" t="str">
        <f t="shared" si="10"/>
        <v/>
      </c>
      <c r="D263" s="94"/>
      <c r="E263" s="72"/>
      <c r="F263" s="72"/>
      <c r="G263" s="74"/>
      <c r="H263" s="74"/>
      <c r="I263" s="74"/>
      <c r="J263" s="61"/>
      <c r="K263" s="61"/>
      <c r="L263" s="61"/>
      <c r="M263" s="61"/>
      <c r="N263" s="61"/>
      <c r="O263" s="61"/>
      <c r="P263" s="61" t="str">
        <f>IF($D$48,[1]!obget([1]!obcall("",$C263,"get",[1]!obMake("","int",COLUMN()))),"")</f>
        <v/>
      </c>
      <c r="Q263" s="61" t="str">
        <f>IF($D$48,[1]!obget([1]!obcall("",$C263,"get",[1]!obMake("","int",COLUMN()))),"")</f>
        <v/>
      </c>
      <c r="R263" s="61" t="str">
        <f>IF($D$48,[1]!obget([1]!obcall("",$C263,"get",[1]!obMake("","int",COLUMN()))),"")</f>
        <v/>
      </c>
      <c r="S263" s="50"/>
      <c r="T263" s="50"/>
      <c r="U263" s="50"/>
      <c r="V263" s="50"/>
      <c r="W263" s="50"/>
      <c r="X263" s="50"/>
      <c r="AH263" s="36"/>
      <c r="AI263" s="36"/>
      <c r="IW263" s="50"/>
      <c r="IX263" s="50"/>
    </row>
    <row r="264" spans="1:258" ht="11.85" customHeight="1" x14ac:dyDescent="0.3">
      <c r="A264" s="50" t="str">
        <f t="shared" si="9"/>
        <v/>
      </c>
      <c r="B264" s="50" t="str">
        <f t="shared" si="10"/>
        <v/>
      </c>
      <c r="D264" s="94"/>
      <c r="E264" s="72"/>
      <c r="F264" s="72"/>
      <c r="G264" s="74"/>
      <c r="H264" s="74"/>
      <c r="I264" s="74"/>
      <c r="J264" s="61"/>
      <c r="K264" s="61"/>
      <c r="L264" s="61"/>
      <c r="M264" s="61"/>
      <c r="N264" s="61"/>
      <c r="O264" s="61"/>
      <c r="P264" s="61" t="str">
        <f>IF($D$48,[1]!obget([1]!obcall("",$C264,"get",[1]!obMake("","int",COLUMN()))),"")</f>
        <v/>
      </c>
      <c r="Q264" s="61" t="str">
        <f>IF($D$48,[1]!obget([1]!obcall("",$C264,"get",[1]!obMake("","int",COLUMN()))),"")</f>
        <v/>
      </c>
      <c r="R264" s="61" t="str">
        <f>IF($D$48,[1]!obget([1]!obcall("",$C264,"get",[1]!obMake("","int",COLUMN()))),"")</f>
        <v/>
      </c>
      <c r="S264" s="50"/>
      <c r="T264" s="50"/>
      <c r="U264" s="50"/>
      <c r="V264" s="50"/>
      <c r="W264" s="50"/>
      <c r="X264" s="50"/>
      <c r="AH264" s="36"/>
      <c r="AI264" s="36"/>
      <c r="IW264" s="50"/>
      <c r="IX264" s="50"/>
    </row>
    <row r="265" spans="1:258" ht="11.85" customHeight="1" x14ac:dyDescent="0.3">
      <c r="A265" s="50" t="str">
        <f t="shared" si="9"/>
        <v/>
      </c>
      <c r="B265" s="50" t="str">
        <f t="shared" si="10"/>
        <v/>
      </c>
      <c r="D265" s="94"/>
      <c r="E265" s="72"/>
      <c r="F265" s="72"/>
      <c r="G265" s="74"/>
      <c r="H265" s="74"/>
      <c r="I265" s="74"/>
      <c r="J265" s="61"/>
      <c r="K265" s="61"/>
      <c r="L265" s="61"/>
      <c r="M265" s="61"/>
      <c r="N265" s="61"/>
      <c r="O265" s="61"/>
      <c r="P265" s="61" t="str">
        <f>IF($D$48,[1]!obget([1]!obcall("",$C265,"get",[1]!obMake("","int",COLUMN()))),"")</f>
        <v/>
      </c>
      <c r="Q265" s="61" t="str">
        <f>IF($D$48,[1]!obget([1]!obcall("",$C265,"get",[1]!obMake("","int",COLUMN()))),"")</f>
        <v/>
      </c>
      <c r="R265" s="61" t="str">
        <f>IF($D$48,[1]!obget([1]!obcall("",$C265,"get",[1]!obMake("","int",COLUMN()))),"")</f>
        <v/>
      </c>
      <c r="S265" s="50"/>
      <c r="T265" s="50"/>
      <c r="U265" s="50"/>
      <c r="V265" s="50"/>
      <c r="W265" s="50"/>
      <c r="X265" s="50"/>
      <c r="AH265" s="36"/>
      <c r="AI265" s="36"/>
      <c r="IW265" s="50"/>
      <c r="IX265" s="50"/>
    </row>
    <row r="266" spans="1:258" ht="11.85" customHeight="1" x14ac:dyDescent="0.3">
      <c r="A266" s="50" t="str">
        <f t="shared" si="9"/>
        <v/>
      </c>
      <c r="B266" s="50" t="str">
        <f t="shared" si="10"/>
        <v/>
      </c>
      <c r="D266" s="94"/>
      <c r="E266" s="72"/>
      <c r="F266" s="72"/>
      <c r="G266" s="74"/>
      <c r="H266" s="74"/>
      <c r="I266" s="74"/>
      <c r="J266" s="61"/>
      <c r="K266" s="61"/>
      <c r="L266" s="61"/>
      <c r="M266" s="61"/>
      <c r="N266" s="61"/>
      <c r="O266" s="61"/>
      <c r="P266" s="61" t="str">
        <f>IF($D$48,[1]!obget([1]!obcall("",$C266,"get",[1]!obMake("","int",COLUMN()))),"")</f>
        <v/>
      </c>
      <c r="Q266" s="61" t="str">
        <f>IF($D$48,[1]!obget([1]!obcall("",$C266,"get",[1]!obMake("","int",COLUMN()))),"")</f>
        <v/>
      </c>
      <c r="R266" s="61" t="str">
        <f>IF($D$48,[1]!obget([1]!obcall("",$C266,"get",[1]!obMake("","int",COLUMN()))),"")</f>
        <v/>
      </c>
      <c r="S266" s="50"/>
      <c r="T266" s="50"/>
      <c r="U266" s="50"/>
      <c r="V266" s="50"/>
      <c r="W266" s="50"/>
      <c r="X266" s="50"/>
      <c r="AH266" s="36"/>
      <c r="AI266" s="36"/>
      <c r="IW266" s="50"/>
      <c r="IX266" s="50"/>
    </row>
    <row r="267" spans="1:258" ht="11.85" customHeight="1" x14ac:dyDescent="0.3">
      <c r="A267" s="50" t="str">
        <f t="shared" si="9"/>
        <v/>
      </c>
      <c r="B267" s="50" t="str">
        <f t="shared" si="10"/>
        <v/>
      </c>
      <c r="D267" s="94"/>
      <c r="E267" s="72"/>
      <c r="F267" s="72"/>
      <c r="G267" s="74"/>
      <c r="H267" s="74"/>
      <c r="I267" s="74"/>
      <c r="J267" s="61"/>
      <c r="K267" s="61"/>
      <c r="L267" s="61"/>
      <c r="M267" s="61"/>
      <c r="N267" s="61"/>
      <c r="O267" s="61"/>
      <c r="P267" s="61" t="str">
        <f>IF($D$48,[1]!obget([1]!obcall("",$C267,"get",[1]!obMake("","int",COLUMN()))),"")</f>
        <v/>
      </c>
      <c r="Q267" s="61" t="str">
        <f>IF($D$48,[1]!obget([1]!obcall("",$C267,"get",[1]!obMake("","int",COLUMN()))),"")</f>
        <v/>
      </c>
      <c r="R267" s="61" t="str">
        <f>IF($D$48,[1]!obget([1]!obcall("",$C267,"get",[1]!obMake("","int",COLUMN()))),"")</f>
        <v/>
      </c>
      <c r="S267" s="50"/>
      <c r="T267" s="50"/>
      <c r="U267" s="50"/>
      <c r="V267" s="50"/>
      <c r="W267" s="50"/>
      <c r="X267" s="50"/>
      <c r="AH267" s="36"/>
      <c r="AI267" s="36"/>
      <c r="IW267" s="50"/>
      <c r="IX267" s="50"/>
    </row>
    <row r="268" spans="1:258" ht="11.85" customHeight="1" x14ac:dyDescent="0.3">
      <c r="A268" s="50" t="str">
        <f t="shared" si="9"/>
        <v/>
      </c>
      <c r="B268" s="50" t="str">
        <f t="shared" si="10"/>
        <v/>
      </c>
      <c r="D268" s="94"/>
      <c r="E268" s="72"/>
      <c r="F268" s="72"/>
      <c r="G268" s="74"/>
      <c r="H268" s="74"/>
      <c r="I268" s="74"/>
      <c r="J268" s="61"/>
      <c r="K268" s="61"/>
      <c r="L268" s="61"/>
      <c r="M268" s="61"/>
      <c r="N268" s="61"/>
      <c r="O268" s="61"/>
      <c r="P268" s="61" t="str">
        <f>IF($D$48,[1]!obget([1]!obcall("",$C268,"get",[1]!obMake("","int",COLUMN()))),"")</f>
        <v/>
      </c>
      <c r="Q268" s="61" t="str">
        <f>IF($D$48,[1]!obget([1]!obcall("",$C268,"get",[1]!obMake("","int",COLUMN()))),"")</f>
        <v/>
      </c>
      <c r="R268" s="61" t="str">
        <f>IF($D$48,[1]!obget([1]!obcall("",$C268,"get",[1]!obMake("","int",COLUMN()))),"")</f>
        <v/>
      </c>
      <c r="S268" s="50"/>
      <c r="T268" s="50"/>
      <c r="U268" s="50"/>
      <c r="V268" s="50"/>
      <c r="W268" s="50"/>
      <c r="X268" s="50"/>
      <c r="AH268" s="36"/>
      <c r="AI268" s="36"/>
      <c r="IW268" s="50"/>
      <c r="IX268" s="50"/>
    </row>
    <row r="269" spans="1:258" ht="11.85" customHeight="1" x14ac:dyDescent="0.3">
      <c r="A269" s="50" t="str">
        <f t="shared" si="9"/>
        <v/>
      </c>
      <c r="B269" s="50" t="str">
        <f t="shared" si="10"/>
        <v/>
      </c>
      <c r="D269" s="94"/>
      <c r="E269" s="72"/>
      <c r="F269" s="72"/>
      <c r="G269" s="74"/>
      <c r="H269" s="74"/>
      <c r="I269" s="74"/>
      <c r="J269" s="61"/>
      <c r="K269" s="61"/>
      <c r="L269" s="61"/>
      <c r="M269" s="61"/>
      <c r="N269" s="61"/>
      <c r="O269" s="61"/>
      <c r="P269" s="61" t="str">
        <f>IF($D$48,[1]!obget([1]!obcall("",$C269,"get",[1]!obMake("","int",COLUMN()))),"")</f>
        <v/>
      </c>
      <c r="Q269" s="61" t="str">
        <f>IF($D$48,[1]!obget([1]!obcall("",$C269,"get",[1]!obMake("","int",COLUMN()))),"")</f>
        <v/>
      </c>
      <c r="R269" s="61" t="str">
        <f>IF($D$48,[1]!obget([1]!obcall("",$C269,"get",[1]!obMake("","int",COLUMN()))),"")</f>
        <v/>
      </c>
      <c r="S269" s="50"/>
      <c r="T269" s="50"/>
      <c r="U269" s="50"/>
      <c r="V269" s="50"/>
      <c r="W269" s="50"/>
      <c r="X269" s="50"/>
      <c r="AH269" s="36"/>
      <c r="AI269" s="36"/>
      <c r="IW269" s="50"/>
      <c r="IX269" s="50"/>
    </row>
    <row r="270" spans="1:258" ht="11.85" customHeight="1" x14ac:dyDescent="0.3">
      <c r="A270" s="50" t="str">
        <f t="shared" si="9"/>
        <v/>
      </c>
      <c r="B270" s="50" t="str">
        <f t="shared" si="10"/>
        <v/>
      </c>
      <c r="D270" s="94"/>
      <c r="E270" s="72"/>
      <c r="F270" s="72"/>
      <c r="G270" s="74"/>
      <c r="H270" s="74"/>
      <c r="I270" s="74"/>
      <c r="J270" s="61"/>
      <c r="K270" s="61"/>
      <c r="L270" s="61"/>
      <c r="M270" s="61"/>
      <c r="N270" s="61"/>
      <c r="O270" s="61"/>
      <c r="P270" s="61" t="str">
        <f>IF($D$48,[1]!obget([1]!obcall("",$C270,"get",[1]!obMake("","int",COLUMN()))),"")</f>
        <v/>
      </c>
      <c r="Q270" s="61" t="str">
        <f>IF($D$48,[1]!obget([1]!obcall("",$C270,"get",[1]!obMake("","int",COLUMN()))),"")</f>
        <v/>
      </c>
      <c r="R270" s="61" t="str">
        <f>IF($D$48,[1]!obget([1]!obcall("",$C270,"get",[1]!obMake("","int",COLUMN()))),"")</f>
        <v/>
      </c>
      <c r="S270" s="50"/>
      <c r="T270" s="50"/>
      <c r="U270" s="50"/>
      <c r="V270" s="50"/>
      <c r="W270" s="50"/>
      <c r="X270" s="50"/>
      <c r="AH270" s="36"/>
      <c r="AI270" s="36"/>
      <c r="IW270" s="50"/>
      <c r="IX270" s="50"/>
    </row>
    <row r="271" spans="1:258" ht="11.85" customHeight="1" x14ac:dyDescent="0.3">
      <c r="A271" s="50" t="str">
        <f t="shared" si="9"/>
        <v/>
      </c>
      <c r="B271" s="50" t="str">
        <f t="shared" si="10"/>
        <v/>
      </c>
      <c r="D271" s="94"/>
      <c r="E271" s="72"/>
      <c r="F271" s="72"/>
      <c r="G271" s="74"/>
      <c r="H271" s="74"/>
      <c r="I271" s="74"/>
      <c r="J271" s="61"/>
      <c r="K271" s="61"/>
      <c r="L271" s="61"/>
      <c r="M271" s="61"/>
      <c r="N271" s="61"/>
      <c r="O271" s="61"/>
      <c r="P271" s="61" t="str">
        <f>IF($D$48,[1]!obget([1]!obcall("",$C271,"get",[1]!obMake("","int",COLUMN()))),"")</f>
        <v/>
      </c>
      <c r="Q271" s="61" t="str">
        <f>IF($D$48,[1]!obget([1]!obcall("",$C271,"get",[1]!obMake("","int",COLUMN()))),"")</f>
        <v/>
      </c>
      <c r="R271" s="61" t="str">
        <f>IF($D$48,[1]!obget([1]!obcall("",$C271,"get",[1]!obMake("","int",COLUMN()))),"")</f>
        <v/>
      </c>
      <c r="S271" s="50"/>
      <c r="T271" s="50"/>
      <c r="U271" s="50"/>
      <c r="V271" s="50"/>
      <c r="W271" s="50"/>
      <c r="X271" s="50"/>
      <c r="AH271" s="36"/>
      <c r="AI271" s="36"/>
      <c r="IW271" s="50"/>
      <c r="IX271" s="50"/>
    </row>
    <row r="272" spans="1:258" ht="11.85" customHeight="1" x14ac:dyDescent="0.3">
      <c r="A272" s="50" t="str">
        <f t="shared" si="9"/>
        <v/>
      </c>
      <c r="B272" s="50" t="str">
        <f t="shared" si="10"/>
        <v/>
      </c>
      <c r="D272" s="94"/>
      <c r="E272" s="72"/>
      <c r="F272" s="72"/>
      <c r="G272" s="74"/>
      <c r="H272" s="74"/>
      <c r="I272" s="74"/>
      <c r="J272" s="61"/>
      <c r="K272" s="61"/>
      <c r="L272" s="61"/>
      <c r="M272" s="61"/>
      <c r="N272" s="61"/>
      <c r="O272" s="61"/>
      <c r="P272" s="61" t="str">
        <f>IF($D$48,[1]!obget([1]!obcall("",$C272,"get",[1]!obMake("","int",COLUMN()))),"")</f>
        <v/>
      </c>
      <c r="Q272" s="61" t="str">
        <f>IF($D$48,[1]!obget([1]!obcall("",$C272,"get",[1]!obMake("","int",COLUMN()))),"")</f>
        <v/>
      </c>
      <c r="R272" s="61" t="str">
        <f>IF($D$48,[1]!obget([1]!obcall("",$C272,"get",[1]!obMake("","int",COLUMN()))),"")</f>
        <v/>
      </c>
      <c r="S272" s="50"/>
      <c r="T272" s="50"/>
      <c r="U272" s="50"/>
      <c r="V272" s="50"/>
      <c r="W272" s="50"/>
      <c r="X272" s="50"/>
      <c r="AH272" s="36"/>
      <c r="AI272" s="36"/>
      <c r="IW272" s="50"/>
      <c r="IX272" s="50"/>
    </row>
    <row r="273" spans="1:258" ht="11.85" customHeight="1" x14ac:dyDescent="0.3">
      <c r="A273" s="50" t="str">
        <f t="shared" si="9"/>
        <v/>
      </c>
      <c r="B273" s="50" t="str">
        <f t="shared" si="10"/>
        <v/>
      </c>
      <c r="D273" s="94"/>
      <c r="E273" s="72"/>
      <c r="F273" s="72"/>
      <c r="G273" s="74"/>
      <c r="H273" s="74"/>
      <c r="I273" s="74"/>
      <c r="J273" s="61"/>
      <c r="K273" s="61"/>
      <c r="L273" s="61"/>
      <c r="M273" s="61"/>
      <c r="N273" s="61"/>
      <c r="O273" s="61"/>
      <c r="P273" s="61" t="str">
        <f>IF($D$48,[1]!obget([1]!obcall("",$C273,"get",[1]!obMake("","int",COLUMN()))),"")</f>
        <v/>
      </c>
      <c r="Q273" s="61" t="str">
        <f>IF($D$48,[1]!obget([1]!obcall("",$C273,"get",[1]!obMake("","int",COLUMN()))),"")</f>
        <v/>
      </c>
      <c r="R273" s="61" t="str">
        <f>IF($D$48,[1]!obget([1]!obcall("",$C273,"get",[1]!obMake("","int",COLUMN()))),"")</f>
        <v/>
      </c>
      <c r="S273" s="50"/>
      <c r="T273" s="50"/>
      <c r="U273" s="50"/>
      <c r="V273" s="50"/>
      <c r="W273" s="50"/>
      <c r="X273" s="50"/>
      <c r="AH273" s="36"/>
      <c r="AI273" s="36"/>
      <c r="IW273" s="50"/>
      <c r="IX273" s="50"/>
    </row>
    <row r="274" spans="1:258" ht="11.85" customHeight="1" x14ac:dyDescent="0.3">
      <c r="A274" s="50" t="str">
        <f t="shared" si="9"/>
        <v/>
      </c>
      <c r="B274" s="50" t="str">
        <f t="shared" si="10"/>
        <v/>
      </c>
      <c r="D274" s="94"/>
      <c r="E274" s="72"/>
      <c r="F274" s="72"/>
      <c r="G274" s="74"/>
      <c r="H274" s="74"/>
      <c r="I274" s="74"/>
      <c r="J274" s="61"/>
      <c r="K274" s="61"/>
      <c r="L274" s="61"/>
      <c r="M274" s="61"/>
      <c r="N274" s="61"/>
      <c r="O274" s="61"/>
      <c r="P274" s="61" t="str">
        <f>IF($D$48,[1]!obget([1]!obcall("",$C274,"get",[1]!obMake("","int",COLUMN()))),"")</f>
        <v/>
      </c>
      <c r="Q274" s="61" t="str">
        <f>IF($D$48,[1]!obget([1]!obcall("",$C274,"get",[1]!obMake("","int",COLUMN()))),"")</f>
        <v/>
      </c>
      <c r="R274" s="61" t="str">
        <f>IF($D$48,[1]!obget([1]!obcall("",$C274,"get",[1]!obMake("","int",COLUMN()))),"")</f>
        <v/>
      </c>
      <c r="S274" s="50"/>
      <c r="T274" s="50"/>
      <c r="U274" s="50"/>
      <c r="V274" s="50"/>
      <c r="W274" s="50"/>
      <c r="X274" s="50"/>
      <c r="AH274" s="36"/>
      <c r="AI274" s="36"/>
      <c r="IW274" s="50"/>
      <c r="IX274" s="50"/>
    </row>
    <row r="275" spans="1:258" ht="11.85" customHeight="1" x14ac:dyDescent="0.3">
      <c r="A275" s="50" t="str">
        <f t="shared" si="9"/>
        <v/>
      </c>
      <c r="B275" s="50" t="str">
        <f t="shared" si="10"/>
        <v/>
      </c>
      <c r="D275" s="94"/>
      <c r="E275" s="72"/>
      <c r="F275" s="72"/>
      <c r="G275" s="74"/>
      <c r="H275" s="74"/>
      <c r="I275" s="74"/>
      <c r="J275" s="61"/>
      <c r="K275" s="61"/>
      <c r="L275" s="61"/>
      <c r="M275" s="61"/>
      <c r="N275" s="61"/>
      <c r="O275" s="61"/>
      <c r="P275" s="61" t="str">
        <f>IF($D$48,[1]!obget([1]!obcall("",$C275,"get",[1]!obMake("","int",COLUMN()))),"")</f>
        <v/>
      </c>
      <c r="Q275" s="61" t="str">
        <f>IF($D$48,[1]!obget([1]!obcall("",$C275,"get",[1]!obMake("","int",COLUMN()))),"")</f>
        <v/>
      </c>
      <c r="R275" s="61" t="str">
        <f>IF($D$48,[1]!obget([1]!obcall("",$C275,"get",[1]!obMake("","int",COLUMN()))),"")</f>
        <v/>
      </c>
      <c r="S275" s="50"/>
      <c r="T275" s="50"/>
      <c r="U275" s="50"/>
      <c r="V275" s="50"/>
      <c r="W275" s="50"/>
      <c r="X275" s="50"/>
      <c r="AH275" s="36"/>
      <c r="AI275" s="36"/>
      <c r="IW275" s="50"/>
      <c r="IX275" s="50"/>
    </row>
    <row r="276" spans="1:258" ht="11.85" customHeight="1" x14ac:dyDescent="0.3">
      <c r="A276" s="50" t="str">
        <f t="shared" si="9"/>
        <v/>
      </c>
      <c r="B276" s="50" t="str">
        <f t="shared" si="10"/>
        <v/>
      </c>
      <c r="D276" s="94"/>
      <c r="E276" s="72"/>
      <c r="F276" s="72"/>
      <c r="G276" s="74"/>
      <c r="H276" s="74"/>
      <c r="I276" s="74"/>
      <c r="J276" s="61"/>
      <c r="K276" s="61"/>
      <c r="L276" s="61"/>
      <c r="M276" s="61"/>
      <c r="N276" s="61"/>
      <c r="O276" s="61"/>
      <c r="P276" s="61" t="str">
        <f>IF($D$48,[1]!obget([1]!obcall("",$C276,"get",[1]!obMake("","int",COLUMN()))),"")</f>
        <v/>
      </c>
      <c r="Q276" s="61" t="str">
        <f>IF($D$48,[1]!obget([1]!obcall("",$C276,"get",[1]!obMake("","int",COLUMN()))),"")</f>
        <v/>
      </c>
      <c r="R276" s="61" t="str">
        <f>IF($D$48,[1]!obget([1]!obcall("",$C276,"get",[1]!obMake("","int",COLUMN()))),"")</f>
        <v/>
      </c>
      <c r="S276" s="50"/>
      <c r="T276" s="50"/>
      <c r="U276" s="50"/>
      <c r="V276" s="50"/>
      <c r="W276" s="50"/>
      <c r="X276" s="50"/>
      <c r="AH276" s="36"/>
      <c r="AI276" s="36"/>
      <c r="IW276" s="50"/>
      <c r="IX276" s="50"/>
    </row>
    <row r="277" spans="1:258" ht="11.85" customHeight="1" x14ac:dyDescent="0.3">
      <c r="A277" s="50" t="str">
        <f t="shared" si="9"/>
        <v/>
      </c>
      <c r="B277" s="50" t="str">
        <f t="shared" si="10"/>
        <v/>
      </c>
      <c r="D277" s="94"/>
      <c r="E277" s="72"/>
      <c r="F277" s="72"/>
      <c r="G277" s="74"/>
      <c r="H277" s="74"/>
      <c r="I277" s="74"/>
      <c r="J277" s="61"/>
      <c r="K277" s="61"/>
      <c r="L277" s="61"/>
      <c r="M277" s="61"/>
      <c r="N277" s="61"/>
      <c r="O277" s="61"/>
      <c r="P277" s="61" t="str">
        <f>IF($D$48,[1]!obget([1]!obcall("",$C277,"get",[1]!obMake("","int",COLUMN()))),"")</f>
        <v/>
      </c>
      <c r="Q277" s="61" t="str">
        <f>IF($D$48,[1]!obget([1]!obcall("",$C277,"get",[1]!obMake("","int",COLUMN()))),"")</f>
        <v/>
      </c>
      <c r="R277" s="61" t="str">
        <f>IF($D$48,[1]!obget([1]!obcall("",$C277,"get",[1]!obMake("","int",COLUMN()))),"")</f>
        <v/>
      </c>
      <c r="S277" s="50"/>
      <c r="T277" s="50"/>
      <c r="U277" s="50"/>
      <c r="V277" s="50"/>
      <c r="W277" s="50"/>
      <c r="X277" s="50"/>
      <c r="AH277" s="36"/>
      <c r="AI277" s="36"/>
      <c r="IW277" s="50"/>
      <c r="IX277" s="50"/>
    </row>
    <row r="278" spans="1:258" ht="11.85" customHeight="1" x14ac:dyDescent="0.3">
      <c r="A278" s="50" t="str">
        <f t="shared" si="9"/>
        <v/>
      </c>
      <c r="B278" s="50" t="str">
        <f t="shared" si="10"/>
        <v/>
      </c>
      <c r="D278" s="94"/>
      <c r="E278" s="72"/>
      <c r="F278" s="72"/>
      <c r="G278" s="74"/>
      <c r="H278" s="74"/>
      <c r="I278" s="74"/>
      <c r="J278" s="61"/>
      <c r="K278" s="61"/>
      <c r="L278" s="61"/>
      <c r="M278" s="61"/>
      <c r="N278" s="61"/>
      <c r="O278" s="61"/>
      <c r="P278" s="61" t="str">
        <f>IF($D$48,[1]!obget([1]!obcall("",$C278,"get",[1]!obMake("","int",COLUMN()))),"")</f>
        <v/>
      </c>
      <c r="Q278" s="61" t="str">
        <f>IF($D$48,[1]!obget([1]!obcall("",$C278,"get",[1]!obMake("","int",COLUMN()))),"")</f>
        <v/>
      </c>
      <c r="R278" s="61" t="str">
        <f>IF($D$48,[1]!obget([1]!obcall("",$C278,"get",[1]!obMake("","int",COLUMN()))),"")</f>
        <v/>
      </c>
      <c r="S278" s="50"/>
      <c r="T278" s="50"/>
      <c r="U278" s="50"/>
      <c r="V278" s="50"/>
      <c r="W278" s="50"/>
      <c r="X278" s="50"/>
      <c r="AH278" s="36"/>
      <c r="AI278" s="36"/>
      <c r="IW278" s="50"/>
      <c r="IX278" s="50"/>
    </row>
    <row r="279" spans="1:258" ht="11.85" customHeight="1" x14ac:dyDescent="0.3">
      <c r="A279" s="50" t="str">
        <f t="shared" si="9"/>
        <v/>
      </c>
      <c r="B279" s="50" t="str">
        <f t="shared" si="10"/>
        <v/>
      </c>
      <c r="D279" s="94"/>
      <c r="E279" s="72"/>
      <c r="F279" s="72"/>
      <c r="G279" s="74"/>
      <c r="H279" s="74"/>
      <c r="I279" s="74"/>
      <c r="J279" s="61"/>
      <c r="K279" s="61"/>
      <c r="L279" s="61"/>
      <c r="M279" s="61"/>
      <c r="N279" s="61"/>
      <c r="O279" s="61"/>
      <c r="P279" s="61" t="str">
        <f>IF($D$48,[1]!obget([1]!obcall("",$C279,"get",[1]!obMake("","int",COLUMN()))),"")</f>
        <v/>
      </c>
      <c r="Q279" s="61" t="str">
        <f>IF($D$48,[1]!obget([1]!obcall("",$C279,"get",[1]!obMake("","int",COLUMN()))),"")</f>
        <v/>
      </c>
      <c r="R279" s="61" t="str">
        <f>IF($D$48,[1]!obget([1]!obcall("",$C279,"get",[1]!obMake("","int",COLUMN()))),"")</f>
        <v/>
      </c>
      <c r="S279" s="50"/>
      <c r="T279" s="50"/>
      <c r="U279" s="50"/>
      <c r="V279" s="50"/>
      <c r="W279" s="50"/>
      <c r="X279" s="50"/>
      <c r="AH279" s="36"/>
      <c r="AI279" s="36"/>
      <c r="IW279" s="50"/>
      <c r="IX279" s="50"/>
    </row>
    <row r="280" spans="1:258" ht="11.85" customHeight="1" x14ac:dyDescent="0.3">
      <c r="A280" s="50" t="str">
        <f t="shared" si="9"/>
        <v/>
      </c>
      <c r="B280" s="50" t="str">
        <f t="shared" si="10"/>
        <v/>
      </c>
      <c r="D280" s="94"/>
      <c r="E280" s="72"/>
      <c r="F280" s="72"/>
      <c r="G280" s="74"/>
      <c r="H280" s="74"/>
      <c r="I280" s="74"/>
      <c r="J280" s="61"/>
      <c r="K280" s="61"/>
      <c r="L280" s="61"/>
      <c r="M280" s="61"/>
      <c r="N280" s="61"/>
      <c r="O280" s="61"/>
      <c r="P280" s="61" t="str">
        <f>IF($D$48,[1]!obget([1]!obcall("",$C280,"get",[1]!obMake("","int",COLUMN()))),"")</f>
        <v/>
      </c>
      <c r="Q280" s="61" t="str">
        <f>IF($D$48,[1]!obget([1]!obcall("",$C280,"get",[1]!obMake("","int",COLUMN()))),"")</f>
        <v/>
      </c>
      <c r="R280" s="61" t="str">
        <f>IF($D$48,[1]!obget([1]!obcall("",$C280,"get",[1]!obMake("","int",COLUMN()))),"")</f>
        <v/>
      </c>
      <c r="S280" s="50"/>
      <c r="T280" s="50"/>
      <c r="U280" s="50"/>
      <c r="V280" s="50"/>
      <c r="W280" s="50"/>
      <c r="X280" s="50"/>
      <c r="AH280" s="36"/>
      <c r="AI280" s="36"/>
      <c r="IW280" s="50"/>
      <c r="IX280" s="50"/>
    </row>
    <row r="281" spans="1:258" ht="11.85" customHeight="1" x14ac:dyDescent="0.3">
      <c r="A281" s="50" t="str">
        <f t="shared" si="9"/>
        <v/>
      </c>
      <c r="B281" s="50" t="str">
        <f t="shared" si="10"/>
        <v/>
      </c>
      <c r="D281" s="94"/>
      <c r="E281" s="72"/>
      <c r="F281" s="72"/>
      <c r="G281" s="74"/>
      <c r="H281" s="74"/>
      <c r="I281" s="74"/>
      <c r="J281" s="61"/>
      <c r="K281" s="61"/>
      <c r="L281" s="61"/>
      <c r="M281" s="61"/>
      <c r="N281" s="61"/>
      <c r="O281" s="61"/>
      <c r="P281" s="61" t="str">
        <f>IF($D$48,[1]!obget([1]!obcall("",$C281,"get",[1]!obMake("","int",COLUMN()))),"")</f>
        <v/>
      </c>
      <c r="Q281" s="61" t="str">
        <f>IF($D$48,[1]!obget([1]!obcall("",$C281,"get",[1]!obMake("","int",COLUMN()))),"")</f>
        <v/>
      </c>
      <c r="R281" s="61" t="str">
        <f>IF($D$48,[1]!obget([1]!obcall("",$C281,"get",[1]!obMake("","int",COLUMN()))),"")</f>
        <v/>
      </c>
      <c r="S281" s="50"/>
      <c r="T281" s="50"/>
      <c r="U281" s="50"/>
      <c r="V281" s="50"/>
      <c r="W281" s="50"/>
      <c r="X281" s="50"/>
      <c r="AH281" s="36"/>
      <c r="AI281" s="36"/>
      <c r="IW281" s="50"/>
      <c r="IX281" s="50"/>
    </row>
    <row r="282" spans="1:258" ht="11.85" customHeight="1" x14ac:dyDescent="0.3">
      <c r="A282" s="50" t="str">
        <f t="shared" si="9"/>
        <v/>
      </c>
      <c r="B282" s="50" t="str">
        <f t="shared" si="10"/>
        <v/>
      </c>
      <c r="D282" s="94"/>
      <c r="E282" s="72"/>
      <c r="F282" s="72"/>
      <c r="G282" s="74"/>
      <c r="H282" s="74"/>
      <c r="I282" s="74"/>
      <c r="J282" s="61"/>
      <c r="K282" s="61"/>
      <c r="L282" s="61"/>
      <c r="M282" s="61"/>
      <c r="N282" s="61"/>
      <c r="O282" s="61"/>
      <c r="P282" s="61" t="str">
        <f>IF($D$48,[1]!obget([1]!obcall("",$C282,"get",[1]!obMake("","int",COLUMN()))),"")</f>
        <v/>
      </c>
      <c r="Q282" s="61" t="str">
        <f>IF($D$48,[1]!obget([1]!obcall("",$C282,"get",[1]!obMake("","int",COLUMN()))),"")</f>
        <v/>
      </c>
      <c r="R282" s="61" t="str">
        <f>IF($D$48,[1]!obget([1]!obcall("",$C282,"get",[1]!obMake("","int",COLUMN()))),"")</f>
        <v/>
      </c>
      <c r="S282" s="50"/>
      <c r="T282" s="50"/>
      <c r="U282" s="50"/>
      <c r="V282" s="50"/>
      <c r="W282" s="50"/>
      <c r="X282" s="50"/>
      <c r="AH282" s="36"/>
      <c r="AI282" s="36"/>
      <c r="IW282" s="50"/>
      <c r="IX282" s="50"/>
    </row>
    <row r="283" spans="1:258" ht="11.85" customHeight="1" x14ac:dyDescent="0.3">
      <c r="A283" s="50" t="str">
        <f t="shared" si="9"/>
        <v/>
      </c>
      <c r="B283" s="50" t="str">
        <f t="shared" si="10"/>
        <v/>
      </c>
      <c r="D283" s="94"/>
      <c r="E283" s="72"/>
      <c r="F283" s="72"/>
      <c r="G283" s="74"/>
      <c r="H283" s="74"/>
      <c r="I283" s="74"/>
      <c r="J283" s="61"/>
      <c r="K283" s="61"/>
      <c r="L283" s="61"/>
      <c r="M283" s="61"/>
      <c r="N283" s="61"/>
      <c r="O283" s="61"/>
      <c r="P283" s="61" t="str">
        <f>IF($D$48,[1]!obget([1]!obcall("",$C283,"get",[1]!obMake("","int",COLUMN()))),"")</f>
        <v/>
      </c>
      <c r="Q283" s="61" t="str">
        <f>IF($D$48,[1]!obget([1]!obcall("",$C283,"get",[1]!obMake("","int",COLUMN()))),"")</f>
        <v/>
      </c>
      <c r="R283" s="61" t="str">
        <f>IF($D$48,[1]!obget([1]!obcall("",$C283,"get",[1]!obMake("","int",COLUMN()))),"")</f>
        <v/>
      </c>
      <c r="S283" s="50"/>
      <c r="T283" s="50"/>
      <c r="U283" s="50"/>
      <c r="V283" s="50"/>
      <c r="W283" s="50"/>
      <c r="X283" s="50"/>
      <c r="AH283" s="36"/>
      <c r="AI283" s="36"/>
      <c r="IW283" s="50"/>
      <c r="IX283" s="50"/>
    </row>
    <row r="284" spans="1:258" ht="11.85" customHeight="1" x14ac:dyDescent="0.3">
      <c r="A284" s="50" t="str">
        <f t="shared" si="9"/>
        <v/>
      </c>
      <c r="B284" s="50" t="str">
        <f t="shared" si="10"/>
        <v/>
      </c>
      <c r="D284" s="94"/>
      <c r="E284" s="72"/>
      <c r="F284" s="72"/>
      <c r="G284" s="74"/>
      <c r="H284" s="74"/>
      <c r="I284" s="74"/>
      <c r="J284" s="61"/>
      <c r="K284" s="61"/>
      <c r="L284" s="61"/>
      <c r="M284" s="61"/>
      <c r="N284" s="61"/>
      <c r="O284" s="61"/>
      <c r="P284" s="61" t="str">
        <f>IF($D$48,[1]!obget([1]!obcall("",$C284,"get",[1]!obMake("","int",COLUMN()))),"")</f>
        <v/>
      </c>
      <c r="Q284" s="61" t="str">
        <f>IF($D$48,[1]!obget([1]!obcall("",$C284,"get",[1]!obMake("","int",COLUMN()))),"")</f>
        <v/>
      </c>
      <c r="R284" s="61" t="str">
        <f>IF($D$48,[1]!obget([1]!obcall("",$C284,"get",[1]!obMake("","int",COLUMN()))),"")</f>
        <v/>
      </c>
      <c r="S284" s="50"/>
      <c r="T284" s="50"/>
      <c r="U284" s="50"/>
      <c r="V284" s="50"/>
      <c r="W284" s="50"/>
      <c r="X284" s="50"/>
      <c r="AH284" s="36"/>
      <c r="AI284" s="36"/>
      <c r="IW284" s="50"/>
      <c r="IX284" s="50"/>
    </row>
    <row r="285" spans="1:258" ht="11.85" customHeight="1" x14ac:dyDescent="0.3">
      <c r="A285" s="50" t="str">
        <f t="shared" si="9"/>
        <v/>
      </c>
      <c r="B285" s="50" t="str">
        <f t="shared" si="10"/>
        <v/>
      </c>
      <c r="D285" s="94"/>
      <c r="E285" s="72"/>
      <c r="F285" s="72"/>
      <c r="G285" s="74"/>
      <c r="H285" s="74"/>
      <c r="I285" s="74"/>
      <c r="J285" s="61"/>
      <c r="K285" s="61"/>
      <c r="L285" s="61"/>
      <c r="M285" s="61"/>
      <c r="N285" s="61"/>
      <c r="O285" s="61"/>
      <c r="P285" s="61" t="str">
        <f>IF($D$48,[1]!obget([1]!obcall("",$C285,"get",[1]!obMake("","int",COLUMN()))),"")</f>
        <v/>
      </c>
      <c r="Q285" s="61" t="str">
        <f>IF($D$48,[1]!obget([1]!obcall("",$C285,"get",[1]!obMake("","int",COLUMN()))),"")</f>
        <v/>
      </c>
      <c r="R285" s="61" t="str">
        <f>IF($D$48,[1]!obget([1]!obcall("",$C285,"get",[1]!obMake("","int",COLUMN()))),"")</f>
        <v/>
      </c>
      <c r="S285" s="50"/>
      <c r="T285" s="50"/>
      <c r="U285" s="50"/>
      <c r="V285" s="50"/>
      <c r="W285" s="50"/>
      <c r="X285" s="50"/>
      <c r="AH285" s="36"/>
      <c r="AI285" s="36"/>
      <c r="IW285" s="50"/>
      <c r="IX285" s="50"/>
    </row>
    <row r="286" spans="1:258" ht="11.85" customHeight="1" x14ac:dyDescent="0.3">
      <c r="A286" s="50" t="str">
        <f t="shared" si="9"/>
        <v/>
      </c>
      <c r="B286" s="50" t="str">
        <f t="shared" si="10"/>
        <v/>
      </c>
      <c r="D286" s="94"/>
      <c r="E286" s="72"/>
      <c r="F286" s="72"/>
      <c r="G286" s="74"/>
      <c r="H286" s="74"/>
      <c r="I286" s="74"/>
      <c r="J286" s="61"/>
      <c r="K286" s="61"/>
      <c r="L286" s="61"/>
      <c r="M286" s="61"/>
      <c r="N286" s="61"/>
      <c r="O286" s="61"/>
      <c r="P286" s="61" t="str">
        <f>IF($D$48,[1]!obget([1]!obcall("",$C286,"get",[1]!obMake("","int",COLUMN()))),"")</f>
        <v/>
      </c>
      <c r="Q286" s="61" t="str">
        <f>IF($D$48,[1]!obget([1]!obcall("",$C286,"get",[1]!obMake("","int",COLUMN()))),"")</f>
        <v/>
      </c>
      <c r="R286" s="61" t="str">
        <f>IF($D$48,[1]!obget([1]!obcall("",$C286,"get",[1]!obMake("","int",COLUMN()))),"")</f>
        <v/>
      </c>
      <c r="S286" s="50"/>
      <c r="T286" s="50"/>
      <c r="U286" s="50"/>
      <c r="V286" s="50"/>
      <c r="W286" s="50"/>
      <c r="X286" s="50"/>
      <c r="AH286" s="36"/>
      <c r="AI286" s="36"/>
      <c r="IW286" s="50"/>
      <c r="IX286" s="50"/>
    </row>
    <row r="287" spans="1:258" ht="11.85" customHeight="1" x14ac:dyDescent="0.3">
      <c r="A287" s="50" t="str">
        <f t="shared" si="9"/>
        <v/>
      </c>
      <c r="B287" s="50" t="str">
        <f t="shared" si="10"/>
        <v/>
      </c>
      <c r="D287" s="94"/>
      <c r="E287" s="72"/>
      <c r="F287" s="72"/>
      <c r="G287" s="74"/>
      <c r="H287" s="74"/>
      <c r="I287" s="74"/>
      <c r="J287" s="61"/>
      <c r="K287" s="61"/>
      <c r="L287" s="61"/>
      <c r="M287" s="61"/>
      <c r="N287" s="61"/>
      <c r="O287" s="61"/>
      <c r="P287" s="61" t="str">
        <f>IF($D$48,[1]!obget([1]!obcall("",$C287,"get",[1]!obMake("","int",COLUMN()))),"")</f>
        <v/>
      </c>
      <c r="Q287" s="61" t="str">
        <f>IF($D$48,[1]!obget([1]!obcall("",$C287,"get",[1]!obMake("","int",COLUMN()))),"")</f>
        <v/>
      </c>
      <c r="R287" s="61" t="str">
        <f>IF($D$48,[1]!obget([1]!obcall("",$C287,"get",[1]!obMake("","int",COLUMN()))),"")</f>
        <v/>
      </c>
      <c r="S287" s="50"/>
      <c r="T287" s="50"/>
      <c r="U287" s="50"/>
      <c r="V287" s="50"/>
      <c r="W287" s="50"/>
      <c r="X287" s="50"/>
      <c r="AH287" s="36"/>
      <c r="AI287" s="36"/>
      <c r="IW287" s="50"/>
      <c r="IX287" s="50"/>
    </row>
    <row r="288" spans="1:258" ht="11.85" customHeight="1" x14ac:dyDescent="0.3">
      <c r="A288" s="50" t="str">
        <f t="shared" si="9"/>
        <v/>
      </c>
      <c r="B288" s="50" t="str">
        <f t="shared" si="10"/>
        <v/>
      </c>
      <c r="D288" s="94"/>
      <c r="E288" s="72"/>
      <c r="F288" s="72"/>
      <c r="G288" s="74"/>
      <c r="H288" s="74"/>
      <c r="I288" s="74"/>
      <c r="J288" s="61"/>
      <c r="K288" s="61"/>
      <c r="L288" s="61"/>
      <c r="M288" s="61"/>
      <c r="N288" s="61"/>
      <c r="O288" s="61"/>
      <c r="P288" s="61" t="str">
        <f>IF($D$48,[1]!obget([1]!obcall("",$C288,"get",[1]!obMake("","int",COLUMN()))),"")</f>
        <v/>
      </c>
      <c r="Q288" s="61" t="str">
        <f>IF($D$48,[1]!obget([1]!obcall("",$C288,"get",[1]!obMake("","int",COLUMN()))),"")</f>
        <v/>
      </c>
      <c r="R288" s="61" t="str">
        <f>IF($D$48,[1]!obget([1]!obcall("",$C288,"get",[1]!obMake("","int",COLUMN()))),"")</f>
        <v/>
      </c>
      <c r="S288" s="50"/>
      <c r="T288" s="50"/>
      <c r="U288" s="50"/>
      <c r="V288" s="50"/>
      <c r="W288" s="50"/>
      <c r="X288" s="50"/>
      <c r="AH288" s="36"/>
      <c r="AI288" s="36"/>
      <c r="IW288" s="50"/>
      <c r="IX288" s="50"/>
    </row>
    <row r="289" spans="1:258" ht="11.85" customHeight="1" x14ac:dyDescent="0.3">
      <c r="A289" s="50" t="str">
        <f t="shared" si="9"/>
        <v/>
      </c>
      <c r="B289" s="50" t="str">
        <f t="shared" si="10"/>
        <v/>
      </c>
      <c r="D289" s="94"/>
      <c r="E289" s="72"/>
      <c r="F289" s="72"/>
      <c r="G289" s="74"/>
      <c r="H289" s="74"/>
      <c r="I289" s="74"/>
      <c r="J289" s="61"/>
      <c r="K289" s="61"/>
      <c r="L289" s="61"/>
      <c r="M289" s="61"/>
      <c r="N289" s="61"/>
      <c r="O289" s="61"/>
      <c r="P289" s="61" t="str">
        <f>IF($D$48,[1]!obget([1]!obcall("",$C289,"get",[1]!obMake("","int",COLUMN()))),"")</f>
        <v/>
      </c>
      <c r="Q289" s="61" t="str">
        <f>IF($D$48,[1]!obget([1]!obcall("",$C289,"get",[1]!obMake("","int",COLUMN()))),"")</f>
        <v/>
      </c>
      <c r="R289" s="61" t="str">
        <f>IF($D$48,[1]!obget([1]!obcall("",$C289,"get",[1]!obMake("","int",COLUMN()))),"")</f>
        <v/>
      </c>
      <c r="S289" s="50"/>
      <c r="T289" s="50"/>
      <c r="U289" s="50"/>
      <c r="V289" s="50"/>
      <c r="W289" s="50"/>
      <c r="X289" s="50"/>
      <c r="AH289" s="36"/>
      <c r="AI289" s="36"/>
      <c r="IW289" s="50"/>
      <c r="IX289" s="50"/>
    </row>
    <row r="290" spans="1:258" ht="11.85" customHeight="1" x14ac:dyDescent="0.3">
      <c r="A290" s="50" t="str">
        <f t="shared" si="9"/>
        <v/>
      </c>
      <c r="B290" s="50" t="str">
        <f t="shared" si="10"/>
        <v/>
      </c>
      <c r="D290" s="94"/>
      <c r="E290" s="72"/>
      <c r="F290" s="72"/>
      <c r="G290" s="74"/>
      <c r="H290" s="74"/>
      <c r="I290" s="74"/>
      <c r="J290" s="61"/>
      <c r="K290" s="61"/>
      <c r="L290" s="61"/>
      <c r="M290" s="61"/>
      <c r="N290" s="61"/>
      <c r="O290" s="61"/>
      <c r="P290" s="61" t="str">
        <f>IF($D$48,[1]!obget([1]!obcall("",$C290,"get",[1]!obMake("","int",COLUMN()))),"")</f>
        <v/>
      </c>
      <c r="Q290" s="61" t="str">
        <f>IF($D$48,[1]!obget([1]!obcall("",$C290,"get",[1]!obMake("","int",COLUMN()))),"")</f>
        <v/>
      </c>
      <c r="R290" s="61" t="str">
        <f>IF($D$48,[1]!obget([1]!obcall("",$C290,"get",[1]!obMake("","int",COLUMN()))),"")</f>
        <v/>
      </c>
      <c r="S290" s="50"/>
      <c r="T290" s="50"/>
      <c r="U290" s="50"/>
      <c r="V290" s="50"/>
      <c r="W290" s="50"/>
      <c r="X290" s="50"/>
      <c r="AH290" s="36"/>
      <c r="AI290" s="36"/>
      <c r="IW290" s="50"/>
      <c r="IX290" s="50"/>
    </row>
    <row r="291" spans="1:258" ht="11.85" customHeight="1" x14ac:dyDescent="0.3">
      <c r="A291" s="50" t="str">
        <f t="shared" si="9"/>
        <v/>
      </c>
      <c r="B291" s="50" t="str">
        <f t="shared" si="10"/>
        <v/>
      </c>
      <c r="D291" s="94"/>
      <c r="E291" s="72"/>
      <c r="F291" s="72"/>
      <c r="G291" s="74"/>
      <c r="H291" s="74"/>
      <c r="I291" s="74"/>
      <c r="J291" s="61"/>
      <c r="K291" s="61"/>
      <c r="L291" s="61"/>
      <c r="M291" s="61"/>
      <c r="N291" s="61"/>
      <c r="O291" s="61"/>
      <c r="P291" s="61" t="str">
        <f>IF($D$48,[1]!obget([1]!obcall("",$C291,"get",[1]!obMake("","int",COLUMN()))),"")</f>
        <v/>
      </c>
      <c r="Q291" s="61" t="str">
        <f>IF($D$48,[1]!obget([1]!obcall("",$C291,"get",[1]!obMake("","int",COLUMN()))),"")</f>
        <v/>
      </c>
      <c r="R291" s="61" t="str">
        <f>IF($D$48,[1]!obget([1]!obcall("",$C291,"get",[1]!obMake("","int",COLUMN()))),"")</f>
        <v/>
      </c>
      <c r="S291" s="50"/>
      <c r="T291" s="50"/>
      <c r="U291" s="50"/>
      <c r="V291" s="50"/>
      <c r="W291" s="50"/>
      <c r="X291" s="50"/>
      <c r="AH291" s="36"/>
      <c r="AI291" s="36"/>
      <c r="IW291" s="50"/>
      <c r="IX291" s="50"/>
    </row>
    <row r="292" spans="1:258" ht="11.85" customHeight="1" x14ac:dyDescent="0.3">
      <c r="A292" s="50" t="str">
        <f t="shared" si="9"/>
        <v/>
      </c>
      <c r="B292" s="50" t="str">
        <f t="shared" si="10"/>
        <v/>
      </c>
      <c r="D292" s="94"/>
      <c r="E292" s="72"/>
      <c r="F292" s="72"/>
      <c r="G292" s="74"/>
      <c r="H292" s="74"/>
      <c r="I292" s="74"/>
      <c r="J292" s="61"/>
      <c r="K292" s="61"/>
      <c r="L292" s="61"/>
      <c r="M292" s="61"/>
      <c r="N292" s="61"/>
      <c r="O292" s="61"/>
      <c r="P292" s="61" t="str">
        <f>IF($D$48,[1]!obget([1]!obcall("",$C292,"get",[1]!obMake("","int",COLUMN()))),"")</f>
        <v/>
      </c>
      <c r="Q292" s="61" t="str">
        <f>IF($D$48,[1]!obget([1]!obcall("",$C292,"get",[1]!obMake("","int",COLUMN()))),"")</f>
        <v/>
      </c>
      <c r="R292" s="61" t="str">
        <f>IF($D$48,[1]!obget([1]!obcall("",$C292,"get",[1]!obMake("","int",COLUMN()))),"")</f>
        <v/>
      </c>
      <c r="S292" s="50"/>
      <c r="T292" s="50"/>
      <c r="U292" s="50"/>
      <c r="V292" s="50"/>
      <c r="W292" s="50"/>
      <c r="X292" s="50"/>
      <c r="AH292" s="36"/>
      <c r="AI292" s="36"/>
      <c r="IW292" s="50"/>
      <c r="IX292" s="50"/>
    </row>
    <row r="293" spans="1:258" ht="11.85" customHeight="1" x14ac:dyDescent="0.3">
      <c r="A293" s="50" t="str">
        <f t="shared" si="9"/>
        <v/>
      </c>
      <c r="B293" s="50" t="str">
        <f t="shared" si="10"/>
        <v/>
      </c>
      <c r="D293" s="94"/>
      <c r="E293" s="72"/>
      <c r="F293" s="72"/>
      <c r="G293" s="74"/>
      <c r="H293" s="74"/>
      <c r="I293" s="74"/>
      <c r="J293" s="61"/>
      <c r="K293" s="61"/>
      <c r="L293" s="61"/>
      <c r="M293" s="61"/>
      <c r="N293" s="61"/>
      <c r="O293" s="61"/>
      <c r="P293" s="61" t="str">
        <f>IF($D$48,[1]!obget([1]!obcall("",$C293,"get",[1]!obMake("","int",COLUMN()))),"")</f>
        <v/>
      </c>
      <c r="Q293" s="61" t="str">
        <f>IF($D$48,[1]!obget([1]!obcall("",$C293,"get",[1]!obMake("","int",COLUMN()))),"")</f>
        <v/>
      </c>
      <c r="R293" s="61" t="str">
        <f>IF($D$48,[1]!obget([1]!obcall("",$C293,"get",[1]!obMake("","int",COLUMN()))),"")</f>
        <v/>
      </c>
      <c r="S293" s="50"/>
      <c r="T293" s="50"/>
      <c r="U293" s="50"/>
      <c r="V293" s="50"/>
      <c r="W293" s="50"/>
      <c r="X293" s="50"/>
      <c r="AH293" s="36"/>
      <c r="AI293" s="36"/>
      <c r="IW293" s="50"/>
      <c r="IX293" s="50"/>
    </row>
    <row r="294" spans="1:258" ht="11.85" customHeight="1" x14ac:dyDescent="0.3">
      <c r="A294" s="50" t="str">
        <f t="shared" si="9"/>
        <v/>
      </c>
      <c r="B294" s="50" t="str">
        <f t="shared" si="10"/>
        <v/>
      </c>
      <c r="D294" s="94"/>
      <c r="E294" s="72"/>
      <c r="F294" s="72"/>
      <c r="G294" s="74"/>
      <c r="H294" s="74"/>
      <c r="I294" s="74"/>
      <c r="J294" s="61"/>
      <c r="K294" s="61"/>
      <c r="L294" s="61"/>
      <c r="M294" s="61"/>
      <c r="N294" s="61"/>
      <c r="O294" s="61"/>
      <c r="P294" s="61" t="str">
        <f>IF($D$48,[1]!obget([1]!obcall("",$C294,"get",[1]!obMake("","int",COLUMN()))),"")</f>
        <v/>
      </c>
      <c r="Q294" s="61" t="str">
        <f>IF($D$48,[1]!obget([1]!obcall("",$C294,"get",[1]!obMake("","int",COLUMN()))),"")</f>
        <v/>
      </c>
      <c r="R294" s="61" t="str">
        <f>IF($D$48,[1]!obget([1]!obcall("",$C294,"get",[1]!obMake("","int",COLUMN()))),"")</f>
        <v/>
      </c>
      <c r="S294" s="50"/>
      <c r="T294" s="50"/>
      <c r="U294" s="50"/>
      <c r="V294" s="50"/>
      <c r="W294" s="50"/>
      <c r="X294" s="50"/>
      <c r="AH294" s="36"/>
      <c r="AI294" s="36"/>
      <c r="IW294" s="50"/>
      <c r="IX294" s="50"/>
    </row>
    <row r="295" spans="1:258" ht="11.85" customHeight="1" x14ac:dyDescent="0.3">
      <c r="A295" s="50" t="str">
        <f t="shared" si="9"/>
        <v/>
      </c>
      <c r="B295" s="50" t="str">
        <f t="shared" si="10"/>
        <v/>
      </c>
      <c r="D295" s="94"/>
      <c r="E295" s="72"/>
      <c r="F295" s="72"/>
      <c r="G295" s="74"/>
      <c r="H295" s="74"/>
      <c r="I295" s="74"/>
      <c r="J295" s="61"/>
      <c r="K295" s="61"/>
      <c r="L295" s="61"/>
      <c r="M295" s="61"/>
      <c r="N295" s="61"/>
      <c r="O295" s="61"/>
      <c r="P295" s="61" t="str">
        <f>IF($D$48,[1]!obget([1]!obcall("",$C295,"get",[1]!obMake("","int",COLUMN()))),"")</f>
        <v/>
      </c>
      <c r="Q295" s="61" t="str">
        <f>IF($D$48,[1]!obget([1]!obcall("",$C295,"get",[1]!obMake("","int",COLUMN()))),"")</f>
        <v/>
      </c>
      <c r="R295" s="61" t="str">
        <f>IF($D$48,[1]!obget([1]!obcall("",$C295,"get",[1]!obMake("","int",COLUMN()))),"")</f>
        <v/>
      </c>
      <c r="S295" s="50"/>
      <c r="T295" s="50"/>
      <c r="U295" s="50"/>
      <c r="V295" s="50"/>
      <c r="W295" s="50"/>
      <c r="X295" s="50"/>
      <c r="AH295" s="36"/>
      <c r="AI295" s="36"/>
      <c r="IW295" s="50"/>
      <c r="IX295" s="50"/>
    </row>
    <row r="296" spans="1:258" ht="11.85" customHeight="1" x14ac:dyDescent="0.3">
      <c r="A296" s="50" t="str">
        <f t="shared" si="9"/>
        <v/>
      </c>
      <c r="B296" s="50" t="str">
        <f t="shared" si="10"/>
        <v/>
      </c>
      <c r="D296" s="94"/>
      <c r="E296" s="72"/>
      <c r="F296" s="72"/>
      <c r="G296" s="74"/>
      <c r="H296" s="74"/>
      <c r="I296" s="74"/>
      <c r="J296" s="61"/>
      <c r="K296" s="61"/>
      <c r="L296" s="61"/>
      <c r="M296" s="61"/>
      <c r="N296" s="61"/>
      <c r="O296" s="61"/>
      <c r="P296" s="61" t="str">
        <f>IF($D$48,[1]!obget([1]!obcall("",$C296,"get",[1]!obMake("","int",COLUMN()))),"")</f>
        <v/>
      </c>
      <c r="Q296" s="61" t="str">
        <f>IF($D$48,[1]!obget([1]!obcall("",$C296,"get",[1]!obMake("","int",COLUMN()))),"")</f>
        <v/>
      </c>
      <c r="R296" s="61" t="str">
        <f>IF($D$48,[1]!obget([1]!obcall("",$C296,"get",[1]!obMake("","int",COLUMN()))),"")</f>
        <v/>
      </c>
      <c r="S296" s="50"/>
      <c r="T296" s="50"/>
      <c r="U296" s="50"/>
      <c r="V296" s="50"/>
      <c r="W296" s="50"/>
      <c r="X296" s="50"/>
      <c r="AH296" s="36"/>
      <c r="AI296" s="36"/>
      <c r="IW296" s="50"/>
      <c r="IX296" s="50"/>
    </row>
    <row r="297" spans="1:258" ht="11.85" customHeight="1" x14ac:dyDescent="0.3">
      <c r="A297" s="50" t="str">
        <f t="shared" si="9"/>
        <v/>
      </c>
      <c r="B297" s="50" t="str">
        <f t="shared" si="10"/>
        <v/>
      </c>
      <c r="D297" s="94"/>
      <c r="E297" s="72"/>
      <c r="F297" s="72"/>
      <c r="G297" s="74"/>
      <c r="H297" s="74"/>
      <c r="I297" s="74"/>
      <c r="J297" s="61"/>
      <c r="K297" s="61"/>
      <c r="L297" s="61"/>
      <c r="M297" s="61"/>
      <c r="N297" s="61"/>
      <c r="O297" s="61"/>
      <c r="P297" s="61" t="str">
        <f>IF($D$48,[1]!obget([1]!obcall("",$C297,"get",[1]!obMake("","int",COLUMN()))),"")</f>
        <v/>
      </c>
      <c r="Q297" s="61" t="str">
        <f>IF($D$48,[1]!obget([1]!obcall("",$C297,"get",[1]!obMake("","int",COLUMN()))),"")</f>
        <v/>
      </c>
      <c r="R297" s="61" t="str">
        <f>IF($D$48,[1]!obget([1]!obcall("",$C297,"get",[1]!obMake("","int",COLUMN()))),"")</f>
        <v/>
      </c>
      <c r="S297" s="50"/>
      <c r="T297" s="50"/>
      <c r="U297" s="50"/>
      <c r="V297" s="50"/>
      <c r="W297" s="50"/>
      <c r="X297" s="50"/>
      <c r="AH297" s="36"/>
      <c r="AI297" s="36"/>
      <c r="IW297" s="50"/>
      <c r="IX297" s="50"/>
    </row>
    <row r="298" spans="1:258" ht="11.85" customHeight="1" x14ac:dyDescent="0.3">
      <c r="A298" s="50" t="str">
        <f t="shared" si="9"/>
        <v/>
      </c>
      <c r="B298" s="50" t="str">
        <f t="shared" si="10"/>
        <v/>
      </c>
      <c r="D298" s="94"/>
      <c r="E298" s="72"/>
      <c r="F298" s="72"/>
      <c r="G298" s="74"/>
      <c r="H298" s="74"/>
      <c r="I298" s="74"/>
      <c r="J298" s="61"/>
      <c r="K298" s="61"/>
      <c r="L298" s="61"/>
      <c r="M298" s="61"/>
      <c r="N298" s="61"/>
      <c r="O298" s="61"/>
      <c r="P298" s="61" t="str">
        <f>IF($D$48,[1]!obget([1]!obcall("",$C298,"get",[1]!obMake("","int",COLUMN()))),"")</f>
        <v/>
      </c>
      <c r="Q298" s="61" t="str">
        <f>IF($D$48,[1]!obget([1]!obcall("",$C298,"get",[1]!obMake("","int",COLUMN()))),"")</f>
        <v/>
      </c>
      <c r="R298" s="61" t="str">
        <f>IF($D$48,[1]!obget([1]!obcall("",$C298,"get",[1]!obMake("","int",COLUMN()))),"")</f>
        <v/>
      </c>
      <c r="S298" s="50"/>
      <c r="T298" s="50"/>
      <c r="U298" s="50"/>
      <c r="V298" s="50"/>
      <c r="W298" s="50"/>
      <c r="X298" s="50"/>
      <c r="AH298" s="36"/>
      <c r="AI298" s="36"/>
      <c r="IW298" s="50"/>
      <c r="IX298" s="50"/>
    </row>
    <row r="299" spans="1:258" ht="11.85" customHeight="1" x14ac:dyDescent="0.3">
      <c r="A299" s="50" t="str">
        <f t="shared" si="9"/>
        <v/>
      </c>
      <c r="B299" s="50" t="str">
        <f t="shared" si="10"/>
        <v/>
      </c>
      <c r="D299" s="94"/>
      <c r="E299" s="72"/>
      <c r="F299" s="72"/>
      <c r="G299" s="74"/>
      <c r="H299" s="74"/>
      <c r="I299" s="74"/>
      <c r="J299" s="61"/>
      <c r="K299" s="61"/>
      <c r="L299" s="61"/>
      <c r="M299" s="61"/>
      <c r="N299" s="61"/>
      <c r="O299" s="61"/>
      <c r="P299" s="61" t="str">
        <f>IF($D$48,[1]!obget([1]!obcall("",$C299,"get",[1]!obMake("","int",COLUMN()))),"")</f>
        <v/>
      </c>
      <c r="Q299" s="61" t="str">
        <f>IF($D$48,[1]!obget([1]!obcall("",$C299,"get",[1]!obMake("","int",COLUMN()))),"")</f>
        <v/>
      </c>
      <c r="R299" s="61" t="str">
        <f>IF($D$48,[1]!obget([1]!obcall("",$C299,"get",[1]!obMake("","int",COLUMN()))),"")</f>
        <v/>
      </c>
      <c r="S299" s="50"/>
      <c r="T299" s="50"/>
      <c r="U299" s="50"/>
      <c r="V299" s="50"/>
      <c r="W299" s="50"/>
      <c r="X299" s="50"/>
      <c r="AH299" s="36"/>
      <c r="AI299" s="36"/>
      <c r="IW299" s="50"/>
      <c r="IX299" s="50"/>
    </row>
    <row r="300" spans="1:258" ht="11.85" customHeight="1" x14ac:dyDescent="0.3">
      <c r="A300" s="50" t="str">
        <f t="shared" si="9"/>
        <v/>
      </c>
      <c r="B300" s="50" t="str">
        <f t="shared" si="10"/>
        <v/>
      </c>
      <c r="D300" s="94"/>
      <c r="E300" s="72"/>
      <c r="F300" s="72"/>
      <c r="G300" s="74"/>
      <c r="H300" s="74"/>
      <c r="I300" s="74"/>
      <c r="J300" s="61"/>
      <c r="K300" s="61"/>
      <c r="L300" s="61"/>
      <c r="M300" s="61"/>
      <c r="N300" s="61"/>
      <c r="O300" s="61"/>
      <c r="P300" s="61" t="str">
        <f>IF($D$48,[1]!obget([1]!obcall("",$C300,"get",[1]!obMake("","int",COLUMN()))),"")</f>
        <v/>
      </c>
      <c r="Q300" s="61" t="str">
        <f>IF($D$48,[1]!obget([1]!obcall("",$C300,"get",[1]!obMake("","int",COLUMN()))),"")</f>
        <v/>
      </c>
      <c r="R300" s="61" t="str">
        <f>IF($D$48,[1]!obget([1]!obcall("",$C300,"get",[1]!obMake("","int",COLUMN()))),"")</f>
        <v/>
      </c>
      <c r="S300" s="50"/>
      <c r="T300" s="50"/>
      <c r="U300" s="50"/>
      <c r="V300" s="50"/>
      <c r="W300" s="50"/>
      <c r="X300" s="50"/>
      <c r="AH300" s="36"/>
      <c r="AI300" s="36"/>
      <c r="IW300" s="50"/>
      <c r="IX300" s="50"/>
    </row>
    <row r="301" spans="1:258" ht="11.85" customHeight="1" x14ac:dyDescent="0.3">
      <c r="A301" s="50" t="str">
        <f t="shared" si="9"/>
        <v/>
      </c>
      <c r="B301" s="50" t="str">
        <f t="shared" si="10"/>
        <v/>
      </c>
      <c r="D301" s="94"/>
      <c r="E301" s="72"/>
      <c r="F301" s="72"/>
      <c r="G301" s="74"/>
      <c r="H301" s="74"/>
      <c r="I301" s="74"/>
      <c r="J301" s="61"/>
      <c r="K301" s="61"/>
      <c r="L301" s="61"/>
      <c r="M301" s="61"/>
      <c r="N301" s="61"/>
      <c r="O301" s="61"/>
      <c r="P301" s="61" t="str">
        <f>IF($D$48,[1]!obget([1]!obcall("",$C301,"get",[1]!obMake("","int",COLUMN()))),"")</f>
        <v/>
      </c>
      <c r="Q301" s="61" t="str">
        <f>IF($D$48,[1]!obget([1]!obcall("",$C301,"get",[1]!obMake("","int",COLUMN()))),"")</f>
        <v/>
      </c>
      <c r="R301" s="61" t="str">
        <f>IF($D$48,[1]!obget([1]!obcall("",$C301,"get",[1]!obMake("","int",COLUMN()))),"")</f>
        <v/>
      </c>
      <c r="S301" s="50"/>
      <c r="T301" s="50"/>
      <c r="U301" s="50"/>
      <c r="V301" s="50"/>
      <c r="W301" s="50"/>
      <c r="X301" s="50"/>
      <c r="AH301" s="36"/>
      <c r="AI301" s="36"/>
      <c r="IW301" s="50"/>
      <c r="IX301" s="50"/>
    </row>
    <row r="302" spans="1:258" ht="11.85" customHeight="1" x14ac:dyDescent="0.3">
      <c r="A302" s="50" t="str">
        <f t="shared" si="9"/>
        <v/>
      </c>
      <c r="B302" s="50" t="str">
        <f t="shared" si="10"/>
        <v/>
      </c>
      <c r="D302" s="94"/>
      <c r="E302" s="72"/>
      <c r="F302" s="72"/>
      <c r="G302" s="74"/>
      <c r="H302" s="74"/>
      <c r="I302" s="74"/>
      <c r="J302" s="61"/>
      <c r="K302" s="61"/>
      <c r="L302" s="61"/>
      <c r="M302" s="61"/>
      <c r="N302" s="61"/>
      <c r="O302" s="61"/>
      <c r="P302" s="61" t="str">
        <f>IF($D$48,[1]!obget([1]!obcall("",$C302,"get",[1]!obMake("","int",COLUMN()))),"")</f>
        <v/>
      </c>
      <c r="Q302" s="61" t="str">
        <f>IF($D$48,[1]!obget([1]!obcall("",$C302,"get",[1]!obMake("","int",COLUMN()))),"")</f>
        <v/>
      </c>
      <c r="R302" s="61" t="str">
        <f>IF($D$48,[1]!obget([1]!obcall("",$C302,"get",[1]!obMake("","int",COLUMN()))),"")</f>
        <v/>
      </c>
      <c r="S302" s="50"/>
      <c r="T302" s="50"/>
      <c r="U302" s="50"/>
      <c r="V302" s="50"/>
      <c r="W302" s="50"/>
      <c r="X302" s="50"/>
      <c r="AH302" s="36"/>
      <c r="AI302" s="36"/>
      <c r="IW302" s="50"/>
      <c r="IX302" s="50"/>
    </row>
    <row r="303" spans="1:258" ht="11.85" customHeight="1" x14ac:dyDescent="0.3">
      <c r="A303" s="50" t="str">
        <f t="shared" si="9"/>
        <v/>
      </c>
      <c r="B303" s="50" t="str">
        <f t="shared" si="10"/>
        <v/>
      </c>
      <c r="D303" s="94"/>
      <c r="E303" s="72"/>
      <c r="F303" s="72"/>
      <c r="G303" s="74"/>
      <c r="H303" s="74"/>
      <c r="I303" s="74"/>
      <c r="J303" s="61"/>
      <c r="K303" s="61"/>
      <c r="L303" s="61"/>
      <c r="M303" s="61"/>
      <c r="N303" s="61"/>
      <c r="O303" s="61"/>
      <c r="P303" s="61" t="str">
        <f>IF($D$48,[1]!obget([1]!obcall("",$C303,"get",[1]!obMake("","int",COLUMN()))),"")</f>
        <v/>
      </c>
      <c r="Q303" s="61" t="str">
        <f>IF($D$48,[1]!obget([1]!obcall("",$C303,"get",[1]!obMake("","int",COLUMN()))),"")</f>
        <v/>
      </c>
      <c r="R303" s="61" t="str">
        <f>IF($D$48,[1]!obget([1]!obcall("",$C303,"get",[1]!obMake("","int",COLUMN()))),"")</f>
        <v/>
      </c>
      <c r="S303" s="50"/>
      <c r="T303" s="50"/>
      <c r="U303" s="50"/>
      <c r="V303" s="50"/>
      <c r="W303" s="50"/>
      <c r="X303" s="50"/>
      <c r="AH303" s="36"/>
      <c r="AI303" s="36"/>
      <c r="IW303" s="50"/>
      <c r="IX303" s="50"/>
    </row>
    <row r="304" spans="1:258" ht="11.85" customHeight="1" x14ac:dyDescent="0.3">
      <c r="A304" s="50" t="str">
        <f t="shared" si="9"/>
        <v/>
      </c>
      <c r="B304" s="50" t="str">
        <f t="shared" si="10"/>
        <v/>
      </c>
      <c r="D304" s="94"/>
      <c r="E304" s="72"/>
      <c r="F304" s="72"/>
      <c r="G304" s="74"/>
      <c r="H304" s="74"/>
      <c r="I304" s="74"/>
      <c r="J304" s="61"/>
      <c r="K304" s="61"/>
      <c r="L304" s="61"/>
      <c r="M304" s="61"/>
      <c r="N304" s="61"/>
      <c r="O304" s="61"/>
      <c r="P304" s="61" t="str">
        <f>IF($D$48,[1]!obget([1]!obcall("",$C304,"get",[1]!obMake("","int",COLUMN()))),"")</f>
        <v/>
      </c>
      <c r="Q304" s="61" t="str">
        <f>IF($D$48,[1]!obget([1]!obcall("",$C304,"get",[1]!obMake("","int",COLUMN()))),"")</f>
        <v/>
      </c>
      <c r="R304" s="61" t="str">
        <f>IF($D$48,[1]!obget([1]!obcall("",$C304,"get",[1]!obMake("","int",COLUMN()))),"")</f>
        <v/>
      </c>
      <c r="S304" s="50"/>
      <c r="T304" s="50"/>
      <c r="U304" s="50"/>
      <c r="V304" s="50"/>
      <c r="W304" s="50"/>
      <c r="X304" s="50"/>
      <c r="AH304" s="36"/>
      <c r="AI304" s="36"/>
      <c r="IW304" s="50"/>
      <c r="IX304" s="50"/>
    </row>
    <row r="305" spans="1:258" ht="11.85" customHeight="1" x14ac:dyDescent="0.3">
      <c r="A305" s="50" t="str">
        <f t="shared" si="9"/>
        <v/>
      </c>
      <c r="B305" s="50" t="str">
        <f t="shared" si="10"/>
        <v/>
      </c>
      <c r="D305" s="94"/>
      <c r="E305" s="72"/>
      <c r="F305" s="72"/>
      <c r="G305" s="74"/>
      <c r="H305" s="74"/>
      <c r="I305" s="74"/>
      <c r="J305" s="61"/>
      <c r="K305" s="61"/>
      <c r="L305" s="61"/>
      <c r="M305" s="61"/>
      <c r="N305" s="61"/>
      <c r="O305" s="61"/>
      <c r="P305" s="61" t="str">
        <f>IF($D$48,[1]!obget([1]!obcall("",$C305,"get",[1]!obMake("","int",COLUMN()))),"")</f>
        <v/>
      </c>
      <c r="Q305" s="61" t="str">
        <f>IF($D$48,[1]!obget([1]!obcall("",$C305,"get",[1]!obMake("","int",COLUMN()))),"")</f>
        <v/>
      </c>
      <c r="R305" s="61" t="str">
        <f>IF($D$48,[1]!obget([1]!obcall("",$C305,"get",[1]!obMake("","int",COLUMN()))),"")</f>
        <v/>
      </c>
      <c r="S305" s="50"/>
      <c r="T305" s="50"/>
      <c r="U305" s="50"/>
      <c r="V305" s="50"/>
      <c r="W305" s="50"/>
      <c r="X305" s="50"/>
      <c r="AH305" s="36"/>
      <c r="AI305" s="36"/>
      <c r="IW305" s="50"/>
      <c r="IX305" s="50"/>
    </row>
    <row r="306" spans="1:258" ht="11.85" customHeight="1" x14ac:dyDescent="0.3">
      <c r="A306" s="50" t="str">
        <f t="shared" si="9"/>
        <v/>
      </c>
      <c r="B306" s="50" t="str">
        <f t="shared" si="10"/>
        <v/>
      </c>
      <c r="D306" s="94"/>
      <c r="E306" s="72"/>
      <c r="F306" s="72"/>
      <c r="G306" s="74"/>
      <c r="H306" s="74"/>
      <c r="I306" s="74"/>
      <c r="J306" s="61"/>
      <c r="K306" s="61"/>
      <c r="L306" s="61"/>
      <c r="M306" s="61"/>
      <c r="N306" s="61"/>
      <c r="O306" s="61"/>
      <c r="P306" s="61" t="str">
        <f>IF($D$48,[1]!obget([1]!obcall("",$C306,"get",[1]!obMake("","int",COLUMN()))),"")</f>
        <v/>
      </c>
      <c r="Q306" s="61" t="str">
        <f>IF($D$48,[1]!obget([1]!obcall("",$C306,"get",[1]!obMake("","int",COLUMN()))),"")</f>
        <v/>
      </c>
      <c r="R306" s="61" t="str">
        <f>IF($D$48,[1]!obget([1]!obcall("",$C306,"get",[1]!obMake("","int",COLUMN()))),"")</f>
        <v/>
      </c>
      <c r="S306" s="50"/>
      <c r="T306" s="50"/>
      <c r="U306" s="50"/>
      <c r="V306" s="50"/>
      <c r="W306" s="50"/>
      <c r="X306" s="50"/>
      <c r="AH306" s="36"/>
      <c r="AI306" s="36"/>
      <c r="IW306" s="50"/>
      <c r="IX306" s="50"/>
    </row>
    <row r="307" spans="1:258" ht="11.85" customHeight="1" x14ac:dyDescent="0.3">
      <c r="A307" s="50" t="str">
        <f t="shared" si="9"/>
        <v/>
      </c>
      <c r="B307" s="96"/>
      <c r="D307" s="94"/>
      <c r="E307" s="72"/>
      <c r="F307" s="72"/>
      <c r="G307" s="74"/>
      <c r="H307" s="74"/>
      <c r="I307" s="74"/>
      <c r="J307" s="61"/>
      <c r="K307" s="61"/>
      <c r="L307" s="61"/>
      <c r="M307" s="61"/>
      <c r="N307" s="61"/>
      <c r="O307" s="61"/>
      <c r="P307" s="61" t="str">
        <f>IF($D$48,[1]!obget([1]!obcall("",$C307,"get",[1]!obMake("","int",COLUMN()))),"")</f>
        <v/>
      </c>
      <c r="Q307" s="61" t="str">
        <f>IF($D$48,[1]!obget([1]!obcall("",$C307,"get",[1]!obMake("","int",COLUMN()))),"")</f>
        <v/>
      </c>
      <c r="R307" s="61" t="str">
        <f>IF($D$48,[1]!obget([1]!obcall("",$C307,"get",[1]!obMake("","int",COLUMN()))),"")</f>
        <v/>
      </c>
      <c r="S307" s="50"/>
      <c r="T307" s="50"/>
      <c r="U307" s="50"/>
      <c r="V307" s="50"/>
      <c r="W307" s="50"/>
      <c r="X307" s="50"/>
      <c r="AH307" s="36"/>
      <c r="AI307" s="36"/>
      <c r="IW307" s="50"/>
      <c r="IX307" s="50"/>
    </row>
    <row r="308" spans="1:258" ht="11.85" customHeight="1" x14ac:dyDescent="0.3">
      <c r="A308" s="50" t="str">
        <f t="shared" si="9"/>
        <v/>
      </c>
      <c r="B308" s="96"/>
      <c r="D308" s="94"/>
      <c r="E308" s="72"/>
      <c r="F308" s="72"/>
      <c r="G308" s="74"/>
      <c r="H308" s="74"/>
      <c r="I308" s="74"/>
      <c r="J308" s="61"/>
      <c r="K308" s="61"/>
      <c r="L308" s="61"/>
      <c r="M308" s="61"/>
      <c r="N308" s="61"/>
      <c r="O308" s="61"/>
      <c r="P308" s="61" t="str">
        <f>IF($D$48,[1]!obget([1]!obcall("",$C308,"get",[1]!obMake("","int",COLUMN()))),"")</f>
        <v/>
      </c>
      <c r="Q308" s="61" t="str">
        <f>IF($D$48,[1]!obget([1]!obcall("",$C308,"get",[1]!obMake("","int",COLUMN()))),"")</f>
        <v/>
      </c>
      <c r="R308" s="61" t="str">
        <f>IF($D$48,[1]!obget([1]!obcall("",$C308,"get",[1]!obMake("","int",COLUMN()))),"")</f>
        <v/>
      </c>
      <c r="S308" s="50"/>
      <c r="T308" s="50"/>
      <c r="U308" s="50"/>
      <c r="V308" s="50"/>
      <c r="W308" s="50"/>
      <c r="X308" s="50"/>
      <c r="AH308" s="36"/>
      <c r="AI308" s="36"/>
      <c r="IW308" s="50"/>
      <c r="IX308" s="50"/>
    </row>
    <row r="309" spans="1:258" ht="11.85" customHeight="1" x14ac:dyDescent="0.3">
      <c r="A309" s="50" t="str">
        <f t="shared" si="9"/>
        <v/>
      </c>
      <c r="B309" s="96"/>
      <c r="D309" s="94"/>
      <c r="E309" s="72"/>
      <c r="F309" s="72"/>
      <c r="G309" s="74"/>
      <c r="H309" s="74"/>
      <c r="I309" s="74"/>
      <c r="J309" s="61"/>
      <c r="K309" s="61"/>
      <c r="L309" s="61"/>
      <c r="M309" s="61"/>
      <c r="N309" s="61"/>
      <c r="O309" s="61"/>
      <c r="P309" s="61" t="str">
        <f>IF($D$48,[1]!obget([1]!obcall("",$C309,"get",[1]!obMake("","int",COLUMN()))),"")</f>
        <v/>
      </c>
      <c r="Q309" s="61" t="str">
        <f>IF($D$48,[1]!obget([1]!obcall("",$C309,"get",[1]!obMake("","int",COLUMN()))),"")</f>
        <v/>
      </c>
      <c r="R309" s="61" t="str">
        <f>IF($D$48,[1]!obget([1]!obcall("",$C309,"get",[1]!obMake("","int",COLUMN()))),"")</f>
        <v/>
      </c>
      <c r="S309" s="50"/>
      <c r="T309" s="50"/>
      <c r="U309" s="50"/>
      <c r="V309" s="50"/>
      <c r="W309" s="50"/>
      <c r="X309" s="50"/>
      <c r="AH309" s="36"/>
      <c r="AI309" s="36"/>
      <c r="IW309" s="50"/>
      <c r="IX309" s="50"/>
    </row>
    <row r="310" spans="1:258" ht="11.85" customHeight="1" x14ac:dyDescent="0.3">
      <c r="A310" s="50" t="str">
        <f t="shared" si="9"/>
        <v/>
      </c>
      <c r="B310" s="96"/>
      <c r="D310" s="94"/>
      <c r="E310" s="72"/>
      <c r="F310" s="72"/>
      <c r="G310" s="74"/>
      <c r="H310" s="74"/>
      <c r="I310" s="74"/>
      <c r="J310" s="61"/>
      <c r="K310" s="61"/>
      <c r="L310" s="61"/>
      <c r="M310" s="61"/>
      <c r="N310" s="61"/>
      <c r="O310" s="61"/>
      <c r="P310" s="61" t="str">
        <f>IF($D$48,[1]!obget([1]!obcall("",$C310,"get",[1]!obMake("","int",COLUMN()))),"")</f>
        <v/>
      </c>
      <c r="Q310" s="61" t="str">
        <f>IF($D$48,[1]!obget([1]!obcall("",$C310,"get",[1]!obMake("","int",COLUMN()))),"")</f>
        <v/>
      </c>
      <c r="R310" s="61" t="str">
        <f>IF($D$48,[1]!obget([1]!obcall("",$C310,"get",[1]!obMake("","int",COLUMN()))),"")</f>
        <v/>
      </c>
      <c r="S310" s="50"/>
      <c r="T310" s="50"/>
      <c r="U310" s="50"/>
      <c r="V310" s="50"/>
      <c r="W310" s="50"/>
      <c r="X310" s="50"/>
      <c r="AH310" s="36"/>
      <c r="AI310" s="36"/>
      <c r="IW310" s="50"/>
      <c r="IX310" s="50"/>
    </row>
    <row r="311" spans="1:258" x14ac:dyDescent="0.3">
      <c r="A311" s="50" t="str">
        <f t="shared" ref="A311:A374" si="11">IF(OR($D$48,$D$47,$D$46),IF(MOD((ROW(A311)-ROW($A$54))*$E$44,$F$44/9)&lt;0.0001,(ROW(A311)-ROW($A$54))*$E$44,""),"")</f>
        <v/>
      </c>
      <c r="D311" s="94"/>
      <c r="E311" s="72"/>
      <c r="F311" s="72"/>
      <c r="G311" s="74"/>
      <c r="H311" s="74"/>
      <c r="I311" s="74"/>
      <c r="J311" s="61"/>
      <c r="K311" s="61"/>
      <c r="L311" s="61"/>
      <c r="M311" s="61"/>
      <c r="N311" s="61"/>
      <c r="O311" s="61"/>
      <c r="P311" s="61" t="str">
        <f>IF($D$48,[1]!obget([1]!obcall("",$C311,"get",[1]!obMake("","int",COLUMN()))),"")</f>
        <v/>
      </c>
      <c r="Q311" s="61" t="str">
        <f>IF($D$48,[1]!obget([1]!obcall("",$C311,"get",[1]!obMake("","int",COLUMN()))),"")</f>
        <v/>
      </c>
      <c r="R311" s="61" t="str">
        <f>IF($D$48,[1]!obget([1]!obcall("",$C311,"get",[1]!obMake("","int",COLUMN()))),"")</f>
        <v/>
      </c>
      <c r="S311" s="50"/>
      <c r="T311" s="50"/>
      <c r="U311" s="50"/>
      <c r="V311" s="50"/>
      <c r="W311" s="50"/>
      <c r="X311" s="50"/>
      <c r="AH311" s="36"/>
      <c r="AI311" s="36"/>
      <c r="IW311" s="50"/>
      <c r="IX311" s="50"/>
    </row>
    <row r="312" spans="1:258" x14ac:dyDescent="0.3">
      <c r="A312" s="50" t="str">
        <f t="shared" si="11"/>
        <v/>
      </c>
      <c r="D312" s="94"/>
      <c r="E312" s="72"/>
      <c r="F312" s="72"/>
      <c r="G312" s="74"/>
      <c r="H312" s="74"/>
      <c r="I312" s="74"/>
      <c r="J312" s="61"/>
      <c r="K312" s="61"/>
      <c r="L312" s="61"/>
      <c r="M312" s="61"/>
      <c r="N312" s="61"/>
      <c r="O312" s="61"/>
      <c r="P312" s="61" t="str">
        <f>IF($D$48,[1]!obget([1]!obcall("",$C312,"get",[1]!obMake("","int",COLUMN()))),"")</f>
        <v/>
      </c>
      <c r="Q312" s="61" t="str">
        <f>IF($D$48,[1]!obget([1]!obcall("",$C312,"get",[1]!obMake("","int",COLUMN()))),"")</f>
        <v/>
      </c>
      <c r="R312" s="61" t="str">
        <f>IF($D$48,[1]!obget([1]!obcall("",$C312,"get",[1]!obMake("","int",COLUMN()))),"")</f>
        <v/>
      </c>
      <c r="S312" s="50"/>
      <c r="T312" s="50"/>
      <c r="U312" s="50"/>
      <c r="V312" s="50"/>
      <c r="W312" s="50"/>
      <c r="X312" s="50"/>
      <c r="AH312" s="36"/>
      <c r="AI312" s="36"/>
      <c r="IW312" s="50"/>
      <c r="IX312" s="50"/>
    </row>
    <row r="313" spans="1:258" x14ac:dyDescent="0.3">
      <c r="A313" s="50" t="str">
        <f t="shared" si="11"/>
        <v/>
      </c>
      <c r="D313" s="94"/>
      <c r="E313" s="72"/>
      <c r="F313" s="72"/>
      <c r="G313" s="74"/>
      <c r="H313" s="74"/>
      <c r="I313" s="74"/>
      <c r="J313" s="61"/>
      <c r="K313" s="61"/>
      <c r="L313" s="61"/>
      <c r="M313" s="61"/>
      <c r="N313" s="61"/>
      <c r="O313" s="61"/>
      <c r="P313" s="61" t="str">
        <f>IF($D$48,[1]!obget([1]!obcall("",$C313,"get",[1]!obMake("","int",COLUMN()))),"")</f>
        <v/>
      </c>
      <c r="Q313" s="61" t="str">
        <f>IF($D$48,[1]!obget([1]!obcall("",$C313,"get",[1]!obMake("","int",COLUMN()))),"")</f>
        <v/>
      </c>
      <c r="R313" s="61" t="str">
        <f>IF($D$48,[1]!obget([1]!obcall("",$C313,"get",[1]!obMake("","int",COLUMN()))),"")</f>
        <v/>
      </c>
      <c r="S313" s="50"/>
      <c r="T313" s="50"/>
      <c r="U313" s="50"/>
      <c r="V313" s="50"/>
      <c r="W313" s="50"/>
      <c r="X313" s="50"/>
      <c r="AH313" s="36"/>
      <c r="AI313" s="36"/>
      <c r="IW313" s="50"/>
      <c r="IX313" s="50"/>
    </row>
    <row r="314" spans="1:258" x14ac:dyDescent="0.3">
      <c r="A314" s="50" t="str">
        <f t="shared" si="11"/>
        <v/>
      </c>
      <c r="D314" s="94"/>
      <c r="E314" s="72"/>
      <c r="F314" s="72"/>
      <c r="G314" s="74"/>
      <c r="H314" s="74"/>
      <c r="I314" s="74"/>
      <c r="J314" s="61"/>
      <c r="K314" s="61"/>
      <c r="L314" s="61"/>
      <c r="M314" s="61"/>
      <c r="N314" s="61"/>
      <c r="O314" s="61"/>
      <c r="P314" s="61" t="str">
        <f>IF($D$48,[1]!obget([1]!obcall("",$C314,"get",[1]!obMake("","int",COLUMN()))),"")</f>
        <v/>
      </c>
      <c r="Q314" s="61" t="str">
        <f>IF($D$48,[1]!obget([1]!obcall("",$C314,"get",[1]!obMake("","int",COLUMN()))),"")</f>
        <v/>
      </c>
      <c r="R314" s="61" t="str">
        <f>IF($D$48,[1]!obget([1]!obcall("",$C314,"get",[1]!obMake("","int",COLUMN()))),"")</f>
        <v/>
      </c>
      <c r="S314" s="50"/>
      <c r="T314" s="50"/>
      <c r="U314" s="50"/>
      <c r="V314" s="50"/>
      <c r="W314" s="50"/>
      <c r="X314" s="50"/>
      <c r="AH314" s="36"/>
      <c r="AI314" s="36"/>
      <c r="IW314" s="50"/>
      <c r="IX314" s="50"/>
    </row>
    <row r="315" spans="1:258" x14ac:dyDescent="0.3">
      <c r="A315" s="50" t="str">
        <f t="shared" si="11"/>
        <v/>
      </c>
      <c r="D315" s="94"/>
      <c r="E315" s="72"/>
      <c r="F315" s="72"/>
      <c r="G315" s="74"/>
      <c r="H315" s="74"/>
      <c r="I315" s="74"/>
      <c r="J315" s="61"/>
      <c r="K315" s="61"/>
      <c r="L315" s="61"/>
      <c r="M315" s="61"/>
      <c r="N315" s="61"/>
      <c r="O315" s="61"/>
      <c r="P315" s="61" t="str">
        <f>IF($D$48,[1]!obget([1]!obcall("",$C315,"get",[1]!obMake("","int",COLUMN()))),"")</f>
        <v/>
      </c>
      <c r="Q315" s="61" t="str">
        <f>IF($D$48,[1]!obget([1]!obcall("",$C315,"get",[1]!obMake("","int",COLUMN()))),"")</f>
        <v/>
      </c>
      <c r="R315" s="61" t="str">
        <f>IF($D$48,[1]!obget([1]!obcall("",$C315,"get",[1]!obMake("","int",COLUMN()))),"")</f>
        <v/>
      </c>
      <c r="S315" s="50"/>
      <c r="T315" s="50"/>
      <c r="U315" s="50"/>
      <c r="V315" s="50"/>
      <c r="W315" s="50"/>
      <c r="X315" s="50"/>
      <c r="AH315" s="36"/>
      <c r="AI315" s="36"/>
      <c r="IW315" s="50"/>
      <c r="IX315" s="50"/>
    </row>
    <row r="316" spans="1:258" x14ac:dyDescent="0.3">
      <c r="A316" s="50" t="str">
        <f t="shared" si="11"/>
        <v/>
      </c>
      <c r="D316" s="94"/>
      <c r="E316" s="72"/>
      <c r="F316" s="72"/>
      <c r="G316" s="74"/>
      <c r="H316" s="74"/>
      <c r="I316" s="74"/>
      <c r="J316" s="61"/>
      <c r="K316" s="61"/>
      <c r="L316" s="61"/>
      <c r="M316" s="61"/>
      <c r="N316" s="61"/>
      <c r="O316" s="61"/>
      <c r="P316" s="61" t="str">
        <f>IF($D$48,[1]!obget([1]!obcall("",$C316,"get",[1]!obMake("","int",COLUMN()))),"")</f>
        <v/>
      </c>
      <c r="Q316" s="61" t="str">
        <f>IF($D$48,[1]!obget([1]!obcall("",$C316,"get",[1]!obMake("","int",COLUMN()))),"")</f>
        <v/>
      </c>
      <c r="R316" s="61" t="str">
        <f>IF($D$48,[1]!obget([1]!obcall("",$C316,"get",[1]!obMake("","int",COLUMN()))),"")</f>
        <v/>
      </c>
      <c r="S316" s="50"/>
      <c r="T316" s="50"/>
      <c r="U316" s="50"/>
      <c r="V316" s="50"/>
      <c r="W316" s="50"/>
      <c r="X316" s="50"/>
      <c r="AH316" s="36"/>
      <c r="AI316" s="36"/>
      <c r="IW316" s="50"/>
      <c r="IX316" s="50"/>
    </row>
    <row r="317" spans="1:258" x14ac:dyDescent="0.3">
      <c r="A317" s="50" t="str">
        <f t="shared" si="11"/>
        <v/>
      </c>
      <c r="D317" s="94"/>
      <c r="E317" s="72"/>
      <c r="F317" s="72"/>
      <c r="G317" s="74"/>
      <c r="H317" s="74"/>
      <c r="I317" s="74"/>
      <c r="J317" s="61"/>
      <c r="K317" s="61"/>
      <c r="L317" s="61"/>
      <c r="M317" s="61"/>
      <c r="N317" s="61"/>
      <c r="O317" s="61"/>
      <c r="P317" s="61" t="str">
        <f>IF($D$48,[1]!obget([1]!obcall("",$C317,"get",[1]!obMake("","int",COLUMN()))),"")</f>
        <v/>
      </c>
      <c r="Q317" s="61" t="str">
        <f>IF($D$48,[1]!obget([1]!obcall("",$C317,"get",[1]!obMake("","int",COLUMN()))),"")</f>
        <v/>
      </c>
      <c r="R317" s="61" t="str">
        <f>IF($D$48,[1]!obget([1]!obcall("",$C317,"get",[1]!obMake("","int",COLUMN()))),"")</f>
        <v/>
      </c>
      <c r="S317" s="50"/>
      <c r="T317" s="50"/>
      <c r="U317" s="50"/>
      <c r="V317" s="50"/>
      <c r="W317" s="50"/>
      <c r="X317" s="50"/>
      <c r="AH317" s="36"/>
      <c r="AI317" s="36"/>
      <c r="IW317" s="50"/>
      <c r="IX317" s="50"/>
    </row>
    <row r="318" spans="1:258" x14ac:dyDescent="0.3">
      <c r="A318" s="50" t="str">
        <f t="shared" si="11"/>
        <v/>
      </c>
      <c r="D318" s="94"/>
      <c r="E318" s="72"/>
      <c r="F318" s="72"/>
      <c r="G318" s="74"/>
      <c r="H318" s="74"/>
      <c r="I318" s="74"/>
      <c r="J318" s="61"/>
      <c r="K318" s="61"/>
      <c r="L318" s="61"/>
      <c r="M318" s="61"/>
      <c r="N318" s="61"/>
      <c r="O318" s="61"/>
      <c r="P318" s="61" t="str">
        <f>IF($D$48,[1]!obget([1]!obcall("",$C318,"get",[1]!obMake("","int",COLUMN()))),"")</f>
        <v/>
      </c>
      <c r="Q318" s="61" t="str">
        <f>IF($D$48,[1]!obget([1]!obcall("",$C318,"get",[1]!obMake("","int",COLUMN()))),"")</f>
        <v/>
      </c>
      <c r="R318" s="61" t="str">
        <f>IF($D$48,[1]!obget([1]!obcall("",$C318,"get",[1]!obMake("","int",COLUMN()))),"")</f>
        <v/>
      </c>
      <c r="S318" s="50"/>
      <c r="T318" s="50"/>
      <c r="U318" s="50"/>
      <c r="V318" s="50"/>
      <c r="W318" s="50"/>
      <c r="X318" s="50"/>
      <c r="AH318" s="36"/>
      <c r="AI318" s="36"/>
      <c r="IW318" s="50"/>
      <c r="IX318" s="50"/>
    </row>
    <row r="319" spans="1:258" x14ac:dyDescent="0.3">
      <c r="A319" s="50" t="str">
        <f t="shared" si="11"/>
        <v/>
      </c>
      <c r="D319" s="94"/>
      <c r="E319" s="72"/>
      <c r="F319" s="72"/>
      <c r="G319" s="74"/>
      <c r="H319" s="74"/>
      <c r="I319" s="74"/>
      <c r="J319" s="61"/>
      <c r="K319" s="61"/>
      <c r="L319" s="61"/>
      <c r="M319" s="61"/>
      <c r="N319" s="61"/>
      <c r="O319" s="61"/>
      <c r="P319" s="61" t="str">
        <f>IF($D$48,[1]!obget([1]!obcall("",$C319,"get",[1]!obMake("","int",COLUMN()))),"")</f>
        <v/>
      </c>
      <c r="Q319" s="61" t="str">
        <f>IF($D$48,[1]!obget([1]!obcall("",$C319,"get",[1]!obMake("","int",COLUMN()))),"")</f>
        <v/>
      </c>
      <c r="R319" s="61" t="str">
        <f>IF($D$48,[1]!obget([1]!obcall("",$C319,"get",[1]!obMake("","int",COLUMN()))),"")</f>
        <v/>
      </c>
      <c r="S319" s="50"/>
      <c r="T319" s="50"/>
      <c r="U319" s="50"/>
      <c r="V319" s="50"/>
      <c r="W319" s="50"/>
      <c r="X319" s="50"/>
      <c r="AH319" s="36"/>
      <c r="AI319" s="36"/>
      <c r="IW319" s="50"/>
      <c r="IX319" s="50"/>
    </row>
    <row r="320" spans="1:258" x14ac:dyDescent="0.3">
      <c r="A320" s="50" t="str">
        <f t="shared" si="11"/>
        <v/>
      </c>
      <c r="D320" s="94"/>
      <c r="E320" s="72"/>
      <c r="F320" s="72"/>
      <c r="G320" s="74"/>
      <c r="H320" s="74"/>
      <c r="I320" s="74"/>
      <c r="J320" s="61"/>
      <c r="K320" s="61"/>
      <c r="L320" s="61"/>
      <c r="M320" s="61"/>
      <c r="N320" s="61"/>
      <c r="O320" s="61"/>
      <c r="P320" s="61" t="str">
        <f>IF($D$48,[1]!obget([1]!obcall("",$C320,"get",[1]!obMake("","int",COLUMN()))),"")</f>
        <v/>
      </c>
      <c r="Q320" s="61" t="str">
        <f>IF($D$48,[1]!obget([1]!obcall("",$C320,"get",[1]!obMake("","int",COLUMN()))),"")</f>
        <v/>
      </c>
      <c r="R320" s="61" t="str">
        <f>IF($D$48,[1]!obget([1]!obcall("",$C320,"get",[1]!obMake("","int",COLUMN()))),"")</f>
        <v/>
      </c>
      <c r="S320" s="50"/>
      <c r="T320" s="50"/>
      <c r="U320" s="50"/>
      <c r="V320" s="50"/>
      <c r="W320" s="50"/>
      <c r="X320" s="50"/>
      <c r="AH320" s="36"/>
      <c r="AI320" s="36"/>
      <c r="IW320" s="50"/>
      <c r="IX320" s="50"/>
    </row>
    <row r="321" spans="1:258" x14ac:dyDescent="0.3">
      <c r="A321" s="50" t="str">
        <f t="shared" si="11"/>
        <v/>
      </c>
      <c r="D321" s="94"/>
      <c r="E321" s="72"/>
      <c r="F321" s="72"/>
      <c r="G321" s="74"/>
      <c r="H321" s="74"/>
      <c r="I321" s="74"/>
      <c r="J321" s="61"/>
      <c r="K321" s="61"/>
      <c r="L321" s="61"/>
      <c r="M321" s="61"/>
      <c r="N321" s="61"/>
      <c r="O321" s="61"/>
      <c r="P321" s="61" t="str">
        <f>IF($D$48,[1]!obget([1]!obcall("",$C321,"get",[1]!obMake("","int",COLUMN()))),"")</f>
        <v/>
      </c>
      <c r="Q321" s="61" t="str">
        <f>IF($D$48,[1]!obget([1]!obcall("",$C321,"get",[1]!obMake("","int",COLUMN()))),"")</f>
        <v/>
      </c>
      <c r="R321" s="61" t="str">
        <f>IF($D$48,[1]!obget([1]!obcall("",$C321,"get",[1]!obMake("","int",COLUMN()))),"")</f>
        <v/>
      </c>
      <c r="S321" s="50"/>
      <c r="T321" s="50"/>
      <c r="U321" s="50"/>
      <c r="V321" s="50"/>
      <c r="W321" s="50"/>
      <c r="X321" s="50"/>
      <c r="AH321" s="36"/>
      <c r="AI321" s="36"/>
      <c r="IW321" s="50"/>
      <c r="IX321" s="50"/>
    </row>
    <row r="322" spans="1:258" x14ac:dyDescent="0.3">
      <c r="A322" s="50" t="str">
        <f t="shared" si="11"/>
        <v/>
      </c>
      <c r="D322" s="94"/>
      <c r="E322" s="72"/>
      <c r="F322" s="72"/>
      <c r="G322" s="74"/>
      <c r="H322" s="74"/>
      <c r="I322" s="74"/>
      <c r="J322" s="61"/>
      <c r="K322" s="61"/>
      <c r="L322" s="61"/>
      <c r="M322" s="61"/>
      <c r="N322" s="61"/>
      <c r="O322" s="61"/>
      <c r="P322" s="61" t="str">
        <f>IF($D$48,[1]!obget([1]!obcall("",$C322,"get",[1]!obMake("","int",COLUMN()))),"")</f>
        <v/>
      </c>
      <c r="Q322" s="61" t="str">
        <f>IF($D$48,[1]!obget([1]!obcall("",$C322,"get",[1]!obMake("","int",COLUMN()))),"")</f>
        <v/>
      </c>
      <c r="R322" s="61" t="str">
        <f>IF($D$48,[1]!obget([1]!obcall("",$C322,"get",[1]!obMake("","int",COLUMN()))),"")</f>
        <v/>
      </c>
      <c r="S322" s="50"/>
      <c r="T322" s="50"/>
      <c r="U322" s="50"/>
      <c r="V322" s="50"/>
      <c r="W322" s="50"/>
      <c r="X322" s="50"/>
      <c r="AH322" s="36"/>
      <c r="AI322" s="36"/>
      <c r="IW322" s="50"/>
      <c r="IX322" s="50"/>
    </row>
    <row r="323" spans="1:258" x14ac:dyDescent="0.3">
      <c r="A323" s="50" t="str">
        <f t="shared" si="11"/>
        <v/>
      </c>
      <c r="D323" s="94"/>
      <c r="E323" s="72"/>
      <c r="F323" s="72"/>
      <c r="G323" s="74"/>
      <c r="H323" s="74"/>
      <c r="I323" s="74"/>
      <c r="J323" s="61"/>
      <c r="K323" s="61"/>
      <c r="L323" s="61"/>
      <c r="M323" s="61"/>
      <c r="N323" s="61"/>
      <c r="O323" s="61"/>
      <c r="P323" s="61" t="str">
        <f>IF($D$48,[1]!obget([1]!obcall("",$C323,"get",[1]!obMake("","int",COLUMN()))),"")</f>
        <v/>
      </c>
      <c r="Q323" s="61" t="str">
        <f>IF($D$48,[1]!obget([1]!obcall("",$C323,"get",[1]!obMake("","int",COLUMN()))),"")</f>
        <v/>
      </c>
      <c r="R323" s="61" t="str">
        <f>IF($D$48,[1]!obget([1]!obcall("",$C323,"get",[1]!obMake("","int",COLUMN()))),"")</f>
        <v/>
      </c>
      <c r="S323" s="50"/>
      <c r="T323" s="50"/>
      <c r="U323" s="50"/>
      <c r="V323" s="50"/>
      <c r="W323" s="50"/>
      <c r="X323" s="50"/>
      <c r="AH323" s="36"/>
      <c r="AI323" s="36"/>
      <c r="IW323" s="50"/>
      <c r="IX323" s="50"/>
    </row>
    <row r="324" spans="1:258" x14ac:dyDescent="0.3">
      <c r="A324" s="50" t="str">
        <f t="shared" si="11"/>
        <v/>
      </c>
      <c r="D324" s="94"/>
      <c r="E324" s="72"/>
      <c r="F324" s="72"/>
      <c r="G324" s="74"/>
      <c r="H324" s="74"/>
      <c r="I324" s="74"/>
      <c r="J324" s="61"/>
      <c r="K324" s="61"/>
      <c r="L324" s="61"/>
      <c r="M324" s="61"/>
      <c r="N324" s="61"/>
      <c r="O324" s="61"/>
      <c r="P324" s="61" t="str">
        <f>IF($D$48,[1]!obget([1]!obcall("",$C324,"get",[1]!obMake("","int",COLUMN()))),"")</f>
        <v/>
      </c>
      <c r="Q324" s="61" t="str">
        <f>IF($D$48,[1]!obget([1]!obcall("",$C324,"get",[1]!obMake("","int",COLUMN()))),"")</f>
        <v/>
      </c>
      <c r="R324" s="61" t="str">
        <f>IF($D$48,[1]!obget([1]!obcall("",$C324,"get",[1]!obMake("","int",COLUMN()))),"")</f>
        <v/>
      </c>
      <c r="S324" s="50"/>
      <c r="T324" s="50"/>
      <c r="U324" s="50"/>
      <c r="V324" s="50"/>
      <c r="W324" s="50"/>
      <c r="X324" s="50"/>
      <c r="AH324" s="36"/>
      <c r="AI324" s="36"/>
      <c r="IW324" s="50"/>
      <c r="IX324" s="50"/>
    </row>
    <row r="325" spans="1:258" x14ac:dyDescent="0.3">
      <c r="A325" s="50" t="str">
        <f t="shared" si="11"/>
        <v/>
      </c>
      <c r="D325" s="94"/>
      <c r="E325" s="72"/>
      <c r="F325" s="72"/>
      <c r="G325" s="74"/>
      <c r="H325" s="74"/>
      <c r="I325" s="74"/>
      <c r="J325" s="61"/>
      <c r="K325" s="61"/>
      <c r="L325" s="61"/>
      <c r="M325" s="61"/>
      <c r="N325" s="61"/>
      <c r="O325" s="61"/>
      <c r="P325" s="61" t="str">
        <f>IF($D$48,[1]!obget([1]!obcall("",$C325,"get",[1]!obMake("","int",COLUMN()))),"")</f>
        <v/>
      </c>
      <c r="Q325" s="61" t="str">
        <f>IF($D$48,[1]!obget([1]!obcall("",$C325,"get",[1]!obMake("","int",COLUMN()))),"")</f>
        <v/>
      </c>
      <c r="R325" s="61" t="str">
        <f>IF($D$48,[1]!obget([1]!obcall("",$C325,"get",[1]!obMake("","int",COLUMN()))),"")</f>
        <v/>
      </c>
      <c r="S325" s="50"/>
      <c r="T325" s="50"/>
      <c r="U325" s="50"/>
      <c r="V325" s="50"/>
      <c r="W325" s="50"/>
      <c r="X325" s="50"/>
      <c r="AH325" s="36"/>
      <c r="AI325" s="36"/>
      <c r="IW325" s="50"/>
      <c r="IX325" s="50"/>
    </row>
    <row r="326" spans="1:258" x14ac:dyDescent="0.3">
      <c r="A326" s="50" t="str">
        <f t="shared" si="11"/>
        <v/>
      </c>
      <c r="D326" s="94"/>
      <c r="E326" s="72"/>
      <c r="F326" s="72"/>
      <c r="G326" s="74"/>
      <c r="H326" s="74"/>
      <c r="I326" s="74"/>
      <c r="J326" s="61"/>
      <c r="K326" s="61"/>
      <c r="L326" s="61"/>
      <c r="M326" s="61"/>
      <c r="N326" s="61"/>
      <c r="O326" s="61"/>
      <c r="P326" s="61" t="str">
        <f>IF($D$48,[1]!obget([1]!obcall("",$C326,"get",[1]!obMake("","int",COLUMN()))),"")</f>
        <v/>
      </c>
      <c r="Q326" s="61" t="str">
        <f>IF($D$48,[1]!obget([1]!obcall("",$C326,"get",[1]!obMake("","int",COLUMN()))),"")</f>
        <v/>
      </c>
      <c r="R326" s="61" t="str">
        <f>IF($D$48,[1]!obget([1]!obcall("",$C326,"get",[1]!obMake("","int",COLUMN()))),"")</f>
        <v/>
      </c>
      <c r="S326" s="50"/>
      <c r="T326" s="50"/>
      <c r="U326" s="50"/>
      <c r="V326" s="50"/>
      <c r="W326" s="50"/>
      <c r="X326" s="50"/>
      <c r="AH326" s="36"/>
      <c r="AI326" s="36"/>
      <c r="IW326" s="50"/>
      <c r="IX326" s="50"/>
    </row>
    <row r="327" spans="1:258" x14ac:dyDescent="0.3">
      <c r="A327" s="50" t="str">
        <f t="shared" si="11"/>
        <v/>
      </c>
      <c r="D327" s="94"/>
      <c r="E327" s="72"/>
      <c r="F327" s="72"/>
      <c r="G327" s="74"/>
      <c r="H327" s="74"/>
      <c r="I327" s="74"/>
      <c r="J327" s="61"/>
      <c r="K327" s="61"/>
      <c r="L327" s="61"/>
      <c r="M327" s="61"/>
      <c r="N327" s="61"/>
      <c r="O327" s="61"/>
      <c r="P327" s="61" t="str">
        <f>IF($D$48,[1]!obget([1]!obcall("",$C327,"get",[1]!obMake("","int",COLUMN()))),"")</f>
        <v/>
      </c>
      <c r="Q327" s="61" t="str">
        <f>IF($D$48,[1]!obget([1]!obcall("",$C327,"get",[1]!obMake("","int",COLUMN()))),"")</f>
        <v/>
      </c>
      <c r="R327" s="61" t="str">
        <f>IF($D$48,[1]!obget([1]!obcall("",$C327,"get",[1]!obMake("","int",COLUMN()))),"")</f>
        <v/>
      </c>
      <c r="S327" s="50"/>
      <c r="T327" s="50"/>
      <c r="U327" s="50"/>
      <c r="V327" s="50"/>
      <c r="W327" s="50"/>
      <c r="X327" s="50"/>
      <c r="AH327" s="36"/>
      <c r="AI327" s="36"/>
      <c r="IW327" s="50"/>
      <c r="IX327" s="50"/>
    </row>
    <row r="328" spans="1:258" x14ac:dyDescent="0.3">
      <c r="A328" s="50" t="str">
        <f t="shared" si="11"/>
        <v/>
      </c>
      <c r="D328" s="94"/>
      <c r="E328" s="72"/>
      <c r="F328" s="72"/>
      <c r="G328" s="74"/>
      <c r="H328" s="74"/>
      <c r="I328" s="74"/>
      <c r="J328" s="61"/>
      <c r="K328" s="61"/>
      <c r="L328" s="61"/>
      <c r="M328" s="61"/>
      <c r="N328" s="61"/>
      <c r="O328" s="61"/>
      <c r="P328" s="61" t="str">
        <f>IF($D$48,[1]!obget([1]!obcall("",$C328,"get",[1]!obMake("","int",COLUMN()))),"")</f>
        <v/>
      </c>
      <c r="Q328" s="61" t="str">
        <f>IF($D$48,[1]!obget([1]!obcall("",$C328,"get",[1]!obMake("","int",COLUMN()))),"")</f>
        <v/>
      </c>
      <c r="R328" s="61" t="str">
        <f>IF($D$48,[1]!obget([1]!obcall("",$C328,"get",[1]!obMake("","int",COLUMN()))),"")</f>
        <v/>
      </c>
      <c r="S328" s="50"/>
      <c r="T328" s="50"/>
      <c r="U328" s="50"/>
      <c r="V328" s="50"/>
      <c r="W328" s="50"/>
      <c r="X328" s="50"/>
      <c r="AH328" s="36"/>
      <c r="AI328" s="36"/>
      <c r="IW328" s="50"/>
      <c r="IX328" s="50"/>
    </row>
    <row r="329" spans="1:258" x14ac:dyDescent="0.3">
      <c r="A329" s="50" t="str">
        <f t="shared" si="11"/>
        <v/>
      </c>
      <c r="D329" s="94"/>
      <c r="E329" s="72"/>
      <c r="F329" s="72"/>
      <c r="G329" s="74"/>
      <c r="H329" s="74"/>
      <c r="I329" s="74"/>
      <c r="J329" s="61"/>
      <c r="K329" s="61"/>
      <c r="L329" s="61"/>
      <c r="M329" s="61"/>
      <c r="N329" s="61"/>
      <c r="O329" s="61"/>
      <c r="P329" s="61" t="str">
        <f>IF($D$48,[1]!obget([1]!obcall("",$C329,"get",[1]!obMake("","int",COLUMN()))),"")</f>
        <v/>
      </c>
      <c r="Q329" s="61" t="str">
        <f>IF($D$48,[1]!obget([1]!obcall("",$C329,"get",[1]!obMake("","int",COLUMN()))),"")</f>
        <v/>
      </c>
      <c r="R329" s="61" t="str">
        <f>IF($D$48,[1]!obget([1]!obcall("",$C329,"get",[1]!obMake("","int",COLUMN()))),"")</f>
        <v/>
      </c>
      <c r="S329" s="50"/>
      <c r="T329" s="50"/>
      <c r="U329" s="50"/>
      <c r="V329" s="50"/>
      <c r="W329" s="50"/>
      <c r="X329" s="50"/>
      <c r="AH329" s="36"/>
      <c r="AI329" s="36"/>
      <c r="IW329" s="50"/>
      <c r="IX329" s="50"/>
    </row>
    <row r="330" spans="1:258" x14ac:dyDescent="0.3">
      <c r="A330" s="50" t="str">
        <f t="shared" si="11"/>
        <v/>
      </c>
      <c r="D330" s="94"/>
      <c r="E330" s="72"/>
      <c r="F330" s="72"/>
      <c r="G330" s="74"/>
      <c r="H330" s="74"/>
      <c r="I330" s="74"/>
      <c r="J330" s="61"/>
      <c r="K330" s="61"/>
      <c r="L330" s="61"/>
      <c r="M330" s="61"/>
      <c r="N330" s="61"/>
      <c r="O330" s="61"/>
      <c r="P330" s="61" t="str">
        <f>IF($D$48,[1]!obget([1]!obcall("",$C330,"get",[1]!obMake("","int",COLUMN()))),"")</f>
        <v/>
      </c>
      <c r="Q330" s="61" t="str">
        <f>IF($D$48,[1]!obget([1]!obcall("",$C330,"get",[1]!obMake("","int",COLUMN()))),"")</f>
        <v/>
      </c>
      <c r="R330" s="61" t="str">
        <f>IF($D$48,[1]!obget([1]!obcall("",$C330,"get",[1]!obMake("","int",COLUMN()))),"")</f>
        <v/>
      </c>
      <c r="S330" s="50"/>
      <c r="T330" s="50"/>
      <c r="U330" s="50"/>
      <c r="V330" s="50"/>
      <c r="W330" s="50"/>
      <c r="X330" s="50"/>
      <c r="AH330" s="36"/>
      <c r="AI330" s="36"/>
      <c r="IW330" s="50"/>
      <c r="IX330" s="50"/>
    </row>
    <row r="331" spans="1:258" x14ac:dyDescent="0.3">
      <c r="A331" s="50" t="str">
        <f t="shared" si="11"/>
        <v/>
      </c>
      <c r="D331" s="94"/>
      <c r="E331" s="72"/>
      <c r="F331" s="72"/>
      <c r="G331" s="74"/>
      <c r="H331" s="74"/>
      <c r="I331" s="74"/>
      <c r="J331" s="61"/>
      <c r="K331" s="61"/>
      <c r="L331" s="61"/>
      <c r="M331" s="61"/>
      <c r="N331" s="61"/>
      <c r="O331" s="61"/>
      <c r="P331" s="61" t="str">
        <f>IF($D$48,[1]!obget([1]!obcall("",$C331,"get",[1]!obMake("","int",COLUMN()))),"")</f>
        <v/>
      </c>
      <c r="Q331" s="61" t="str">
        <f>IF($D$48,[1]!obget([1]!obcall("",$C331,"get",[1]!obMake("","int",COLUMN()))),"")</f>
        <v/>
      </c>
      <c r="R331" s="61" t="str">
        <f>IF($D$48,[1]!obget([1]!obcall("",$C331,"get",[1]!obMake("","int",COLUMN()))),"")</f>
        <v/>
      </c>
      <c r="S331" s="50"/>
      <c r="T331" s="50"/>
      <c r="U331" s="50"/>
      <c r="V331" s="50"/>
      <c r="W331" s="50"/>
      <c r="X331" s="50"/>
      <c r="AH331" s="36"/>
      <c r="AI331" s="36"/>
      <c r="IW331" s="50"/>
      <c r="IX331" s="50"/>
    </row>
    <row r="332" spans="1:258" x14ac:dyDescent="0.3">
      <c r="A332" s="50" t="str">
        <f t="shared" si="11"/>
        <v/>
      </c>
      <c r="D332" s="94"/>
      <c r="E332" s="72"/>
      <c r="F332" s="72"/>
      <c r="G332" s="74"/>
      <c r="H332" s="74"/>
      <c r="I332" s="74"/>
      <c r="J332" s="61"/>
      <c r="K332" s="61"/>
      <c r="L332" s="61"/>
      <c r="M332" s="61"/>
      <c r="N332" s="61"/>
      <c r="O332" s="61"/>
      <c r="P332" s="61" t="str">
        <f>IF($D$48,[1]!obget([1]!obcall("",$C332,"get",[1]!obMake("","int",COLUMN()))),"")</f>
        <v/>
      </c>
      <c r="Q332" s="61" t="str">
        <f>IF($D$48,[1]!obget([1]!obcall("",$C332,"get",[1]!obMake("","int",COLUMN()))),"")</f>
        <v/>
      </c>
      <c r="R332" s="61" t="str">
        <f>IF($D$48,[1]!obget([1]!obcall("",$C332,"get",[1]!obMake("","int",COLUMN()))),"")</f>
        <v/>
      </c>
      <c r="S332" s="50"/>
      <c r="T332" s="50"/>
      <c r="U332" s="50"/>
      <c r="V332" s="50"/>
      <c r="W332" s="50"/>
      <c r="X332" s="50"/>
      <c r="AH332" s="36"/>
      <c r="AI332" s="36"/>
      <c r="IW332" s="50"/>
      <c r="IX332" s="50"/>
    </row>
    <row r="333" spans="1:258" x14ac:dyDescent="0.3">
      <c r="A333" s="50" t="str">
        <f t="shared" si="11"/>
        <v/>
      </c>
      <c r="D333" s="94"/>
      <c r="E333" s="72"/>
      <c r="F333" s="72"/>
      <c r="G333" s="74"/>
      <c r="H333" s="74"/>
      <c r="I333" s="74"/>
      <c r="J333" s="61"/>
      <c r="K333" s="61"/>
      <c r="L333" s="61"/>
      <c r="M333" s="61"/>
      <c r="N333" s="61"/>
      <c r="O333" s="61"/>
      <c r="P333" s="61" t="str">
        <f>IF($D$48,[1]!obget([1]!obcall("",$C333,"get",[1]!obMake("","int",COLUMN()))),"")</f>
        <v/>
      </c>
      <c r="Q333" s="61" t="str">
        <f>IF($D$48,[1]!obget([1]!obcall("",$C333,"get",[1]!obMake("","int",COLUMN()))),"")</f>
        <v/>
      </c>
      <c r="R333" s="61" t="str">
        <f>IF($D$48,[1]!obget([1]!obcall("",$C333,"get",[1]!obMake("","int",COLUMN()))),"")</f>
        <v/>
      </c>
      <c r="S333" s="50"/>
      <c r="T333" s="50"/>
      <c r="U333" s="50"/>
      <c r="V333" s="50"/>
      <c r="W333" s="50"/>
      <c r="X333" s="50"/>
      <c r="AH333" s="36"/>
      <c r="AI333" s="36"/>
      <c r="IW333" s="50"/>
      <c r="IX333" s="50"/>
    </row>
    <row r="334" spans="1:258" x14ac:dyDescent="0.3">
      <c r="A334" s="50" t="str">
        <f t="shared" si="11"/>
        <v/>
      </c>
      <c r="D334" s="94"/>
      <c r="E334" s="72"/>
      <c r="F334" s="72"/>
      <c r="G334" s="74"/>
      <c r="H334" s="74"/>
      <c r="I334" s="74"/>
      <c r="J334" s="61"/>
      <c r="K334" s="61"/>
      <c r="L334" s="61"/>
      <c r="M334" s="61"/>
      <c r="N334" s="61"/>
      <c r="O334" s="61"/>
      <c r="P334" s="61" t="str">
        <f>IF($D$48,[1]!obget([1]!obcall("",$C334,"get",[1]!obMake("","int",COLUMN()))),"")</f>
        <v/>
      </c>
      <c r="Q334" s="61" t="str">
        <f>IF($D$48,[1]!obget([1]!obcall("",$C334,"get",[1]!obMake("","int",COLUMN()))),"")</f>
        <v/>
      </c>
      <c r="R334" s="61" t="str">
        <f>IF($D$48,[1]!obget([1]!obcall("",$C334,"get",[1]!obMake("","int",COLUMN()))),"")</f>
        <v/>
      </c>
      <c r="S334" s="50"/>
      <c r="T334" s="50"/>
      <c r="U334" s="50"/>
      <c r="V334" s="50"/>
      <c r="W334" s="50"/>
      <c r="X334" s="50"/>
      <c r="AH334" s="36"/>
      <c r="AI334" s="36"/>
      <c r="IW334" s="50"/>
      <c r="IX334" s="50"/>
    </row>
    <row r="335" spans="1:258" x14ac:dyDescent="0.3">
      <c r="A335" s="50" t="str">
        <f t="shared" si="11"/>
        <v/>
      </c>
      <c r="D335" s="94"/>
      <c r="E335" s="72"/>
      <c r="F335" s="72"/>
      <c r="G335" s="74"/>
      <c r="H335" s="74"/>
      <c r="I335" s="74"/>
      <c r="J335" s="61"/>
      <c r="K335" s="61"/>
      <c r="L335" s="61"/>
      <c r="M335" s="61"/>
      <c r="N335" s="61"/>
      <c r="O335" s="61"/>
      <c r="P335" s="61" t="str">
        <f>IF($D$48,[1]!obget([1]!obcall("",$C335,"get",[1]!obMake("","int",COLUMN()))),"")</f>
        <v/>
      </c>
      <c r="Q335" s="61" t="str">
        <f>IF($D$48,[1]!obget([1]!obcall("",$C335,"get",[1]!obMake("","int",COLUMN()))),"")</f>
        <v/>
      </c>
      <c r="R335" s="61" t="str">
        <f>IF($D$48,[1]!obget([1]!obcall("",$C335,"get",[1]!obMake("","int",COLUMN()))),"")</f>
        <v/>
      </c>
      <c r="S335" s="50"/>
      <c r="T335" s="50"/>
      <c r="U335" s="50"/>
      <c r="V335" s="50"/>
      <c r="W335" s="50"/>
      <c r="X335" s="50"/>
      <c r="AH335" s="36"/>
      <c r="AI335" s="36"/>
      <c r="IW335" s="50"/>
      <c r="IX335" s="50"/>
    </row>
    <row r="336" spans="1:258" x14ac:dyDescent="0.3">
      <c r="A336" s="50" t="str">
        <f t="shared" si="11"/>
        <v/>
      </c>
      <c r="D336" s="94"/>
      <c r="E336" s="72"/>
      <c r="F336" s="72"/>
      <c r="G336" s="74"/>
      <c r="H336" s="74"/>
      <c r="I336" s="74"/>
      <c r="J336" s="61"/>
      <c r="K336" s="61"/>
      <c r="L336" s="61"/>
      <c r="M336" s="61"/>
      <c r="N336" s="61"/>
      <c r="O336" s="61"/>
      <c r="P336" s="61" t="str">
        <f>IF($D$48,[1]!obget([1]!obcall("",$C336,"get",[1]!obMake("","int",COLUMN()))),"")</f>
        <v/>
      </c>
      <c r="Q336" s="61" t="str">
        <f>IF($D$48,[1]!obget([1]!obcall("",$C336,"get",[1]!obMake("","int",COLUMN()))),"")</f>
        <v/>
      </c>
      <c r="R336" s="61" t="str">
        <f>IF($D$48,[1]!obget([1]!obcall("",$C336,"get",[1]!obMake("","int",COLUMN()))),"")</f>
        <v/>
      </c>
      <c r="S336" s="50"/>
      <c r="T336" s="50"/>
      <c r="U336" s="50"/>
      <c r="V336" s="50"/>
      <c r="W336" s="50"/>
      <c r="X336" s="50"/>
      <c r="AH336" s="36"/>
      <c r="AI336" s="36"/>
      <c r="IW336" s="50"/>
      <c r="IX336" s="50"/>
    </row>
    <row r="337" spans="1:258" x14ac:dyDescent="0.3">
      <c r="A337" s="50" t="str">
        <f t="shared" si="11"/>
        <v/>
      </c>
      <c r="D337" s="94"/>
      <c r="E337" s="72"/>
      <c r="F337" s="72"/>
      <c r="G337" s="74"/>
      <c r="H337" s="74"/>
      <c r="I337" s="74"/>
      <c r="J337" s="61"/>
      <c r="K337" s="61"/>
      <c r="L337" s="61"/>
      <c r="M337" s="61"/>
      <c r="N337" s="61"/>
      <c r="O337" s="61"/>
      <c r="P337" s="61" t="str">
        <f>IF($D$48,[1]!obget([1]!obcall("",$C337,"get",[1]!obMake("","int",COLUMN()))),"")</f>
        <v/>
      </c>
      <c r="Q337" s="61" t="str">
        <f>IF($D$48,[1]!obget([1]!obcall("",$C337,"get",[1]!obMake("","int",COLUMN()))),"")</f>
        <v/>
      </c>
      <c r="R337" s="61" t="str">
        <f>IF($D$48,[1]!obget([1]!obcall("",$C337,"get",[1]!obMake("","int",COLUMN()))),"")</f>
        <v/>
      </c>
      <c r="S337" s="50"/>
      <c r="T337" s="50"/>
      <c r="U337" s="50"/>
      <c r="V337" s="50"/>
      <c r="W337" s="50"/>
      <c r="X337" s="50"/>
      <c r="AH337" s="36"/>
      <c r="AI337" s="36"/>
      <c r="IW337" s="50"/>
      <c r="IX337" s="50"/>
    </row>
    <row r="338" spans="1:258" x14ac:dyDescent="0.3">
      <c r="A338" s="50" t="str">
        <f t="shared" si="11"/>
        <v/>
      </c>
      <c r="D338" s="94"/>
      <c r="E338" s="72"/>
      <c r="F338" s="72"/>
      <c r="G338" s="74"/>
      <c r="H338" s="74"/>
      <c r="I338" s="74"/>
      <c r="J338" s="61"/>
      <c r="K338" s="61"/>
      <c r="L338" s="61"/>
      <c r="M338" s="61"/>
      <c r="N338" s="61"/>
      <c r="O338" s="61"/>
      <c r="P338" s="61" t="str">
        <f>IF($D$48,[1]!obget([1]!obcall("",$C338,"get",[1]!obMake("","int",COLUMN()))),"")</f>
        <v/>
      </c>
      <c r="Q338" s="61" t="str">
        <f>IF($D$48,[1]!obget([1]!obcall("",$C338,"get",[1]!obMake("","int",COLUMN()))),"")</f>
        <v/>
      </c>
      <c r="R338" s="61" t="str">
        <f>IF($D$48,[1]!obget([1]!obcall("",$C338,"get",[1]!obMake("","int",COLUMN()))),"")</f>
        <v/>
      </c>
      <c r="S338" s="50"/>
      <c r="T338" s="50"/>
      <c r="U338" s="50"/>
      <c r="V338" s="50"/>
      <c r="W338" s="50"/>
      <c r="X338" s="50"/>
      <c r="AH338" s="36"/>
      <c r="AI338" s="36"/>
      <c r="IW338" s="50"/>
      <c r="IX338" s="50"/>
    </row>
    <row r="339" spans="1:258" x14ac:dyDescent="0.3">
      <c r="A339" s="50" t="str">
        <f t="shared" si="11"/>
        <v/>
      </c>
      <c r="D339" s="94"/>
      <c r="E339" s="72"/>
      <c r="F339" s="72"/>
      <c r="G339" s="74"/>
      <c r="H339" s="74"/>
      <c r="I339" s="74"/>
      <c r="J339" s="61"/>
      <c r="K339" s="61"/>
      <c r="L339" s="61"/>
      <c r="M339" s="61"/>
      <c r="N339" s="61"/>
      <c r="O339" s="61"/>
      <c r="P339" s="61" t="str">
        <f>IF($D$48,[1]!obget([1]!obcall("",$C339,"get",[1]!obMake("","int",COLUMN()))),"")</f>
        <v/>
      </c>
      <c r="Q339" s="61" t="str">
        <f>IF($D$48,[1]!obget([1]!obcall("",$C339,"get",[1]!obMake("","int",COLUMN()))),"")</f>
        <v/>
      </c>
      <c r="R339" s="61" t="str">
        <f>IF($D$48,[1]!obget([1]!obcall("",$C339,"get",[1]!obMake("","int",COLUMN()))),"")</f>
        <v/>
      </c>
      <c r="S339" s="50"/>
      <c r="T339" s="50"/>
      <c r="U339" s="50"/>
      <c r="V339" s="50"/>
      <c r="W339" s="50"/>
      <c r="X339" s="50"/>
      <c r="AH339" s="36"/>
      <c r="AI339" s="36"/>
      <c r="IW339" s="50"/>
      <c r="IX339" s="50"/>
    </row>
    <row r="340" spans="1:258" x14ac:dyDescent="0.3">
      <c r="A340" s="50" t="str">
        <f t="shared" si="11"/>
        <v/>
      </c>
      <c r="D340" s="94"/>
      <c r="E340" s="72"/>
      <c r="F340" s="72"/>
      <c r="G340" s="74"/>
      <c r="H340" s="74"/>
      <c r="I340" s="74"/>
      <c r="J340" s="61"/>
      <c r="K340" s="61"/>
      <c r="L340" s="61"/>
      <c r="M340" s="61"/>
      <c r="N340" s="61"/>
      <c r="O340" s="61"/>
      <c r="P340" s="61" t="str">
        <f>IF($D$48,[1]!obget([1]!obcall("",$C340,"get",[1]!obMake("","int",COLUMN()))),"")</f>
        <v/>
      </c>
      <c r="Q340" s="61" t="str">
        <f>IF($D$48,[1]!obget([1]!obcall("",$C340,"get",[1]!obMake("","int",COLUMN()))),"")</f>
        <v/>
      </c>
      <c r="R340" s="61" t="str">
        <f>IF($D$48,[1]!obget([1]!obcall("",$C340,"get",[1]!obMake("","int",COLUMN()))),"")</f>
        <v/>
      </c>
      <c r="S340" s="50"/>
      <c r="T340" s="50"/>
      <c r="U340" s="50"/>
      <c r="V340" s="50"/>
      <c r="W340" s="50"/>
      <c r="X340" s="50"/>
      <c r="AH340" s="36"/>
      <c r="AI340" s="36"/>
      <c r="IW340" s="50"/>
      <c r="IX340" s="50"/>
    </row>
    <row r="341" spans="1:258" x14ac:dyDescent="0.3">
      <c r="A341" s="50" t="str">
        <f t="shared" si="11"/>
        <v/>
      </c>
      <c r="D341" s="94"/>
      <c r="E341" s="72"/>
      <c r="F341" s="72"/>
      <c r="G341" s="74"/>
      <c r="H341" s="74"/>
      <c r="I341" s="74"/>
      <c r="J341" s="61"/>
      <c r="K341" s="61"/>
      <c r="L341" s="61"/>
      <c r="M341" s="61"/>
      <c r="N341" s="61"/>
      <c r="O341" s="61"/>
      <c r="P341" s="61" t="str">
        <f>IF($D$48,[1]!obget([1]!obcall("",$C341,"get",[1]!obMake("","int",COLUMN()))),"")</f>
        <v/>
      </c>
      <c r="Q341" s="61" t="str">
        <f>IF($D$48,[1]!obget([1]!obcall("",$C341,"get",[1]!obMake("","int",COLUMN()))),"")</f>
        <v/>
      </c>
      <c r="R341" s="61" t="str">
        <f>IF($D$48,[1]!obget([1]!obcall("",$C341,"get",[1]!obMake("","int",COLUMN()))),"")</f>
        <v/>
      </c>
      <c r="S341" s="50"/>
      <c r="T341" s="50"/>
      <c r="U341" s="50"/>
      <c r="V341" s="50"/>
      <c r="W341" s="50"/>
      <c r="X341" s="50"/>
      <c r="AH341" s="36"/>
      <c r="AI341" s="36"/>
      <c r="IW341" s="50"/>
      <c r="IX341" s="50"/>
    </row>
    <row r="342" spans="1:258" x14ac:dyDescent="0.3">
      <c r="A342" s="50" t="str">
        <f t="shared" si="11"/>
        <v/>
      </c>
      <c r="D342" s="94"/>
      <c r="E342" s="72"/>
      <c r="F342" s="72"/>
      <c r="G342" s="74"/>
      <c r="H342" s="74"/>
      <c r="I342" s="74"/>
      <c r="J342" s="61"/>
      <c r="K342" s="61"/>
      <c r="L342" s="61"/>
      <c r="M342" s="61"/>
      <c r="N342" s="61"/>
      <c r="O342" s="61"/>
      <c r="P342" s="61" t="str">
        <f>IF($D$48,[1]!obget([1]!obcall("",$C342,"get",[1]!obMake("","int",COLUMN()))),"")</f>
        <v/>
      </c>
      <c r="Q342" s="61" t="str">
        <f>IF($D$48,[1]!obget([1]!obcall("",$C342,"get",[1]!obMake("","int",COLUMN()))),"")</f>
        <v/>
      </c>
      <c r="R342" s="61" t="str">
        <f>IF($D$48,[1]!obget([1]!obcall("",$C342,"get",[1]!obMake("","int",COLUMN()))),"")</f>
        <v/>
      </c>
      <c r="S342" s="50"/>
      <c r="T342" s="50"/>
      <c r="U342" s="50"/>
      <c r="V342" s="50"/>
      <c r="W342" s="50"/>
      <c r="X342" s="50"/>
      <c r="AH342" s="36"/>
      <c r="AI342" s="36"/>
      <c r="IW342" s="50"/>
      <c r="IX342" s="50"/>
    </row>
    <row r="343" spans="1:258" x14ac:dyDescent="0.3">
      <c r="A343" s="50" t="str">
        <f t="shared" si="11"/>
        <v/>
      </c>
      <c r="D343" s="94"/>
      <c r="E343" s="72"/>
      <c r="F343" s="72"/>
      <c r="G343" s="74"/>
      <c r="H343" s="74"/>
      <c r="I343" s="74"/>
      <c r="J343" s="61"/>
      <c r="K343" s="61"/>
      <c r="L343" s="61"/>
      <c r="M343" s="61"/>
      <c r="N343" s="61"/>
      <c r="O343" s="61"/>
      <c r="P343" s="61" t="str">
        <f>IF($D$48,[1]!obget([1]!obcall("",$C343,"get",[1]!obMake("","int",COLUMN()))),"")</f>
        <v/>
      </c>
      <c r="Q343" s="61" t="str">
        <f>IF($D$48,[1]!obget([1]!obcall("",$C343,"get",[1]!obMake("","int",COLUMN()))),"")</f>
        <v/>
      </c>
      <c r="R343" s="61" t="str">
        <f>IF($D$48,[1]!obget([1]!obcall("",$C343,"get",[1]!obMake("","int",COLUMN()))),"")</f>
        <v/>
      </c>
      <c r="S343" s="50"/>
      <c r="T343" s="50"/>
      <c r="U343" s="50"/>
      <c r="V343" s="50"/>
      <c r="W343" s="50"/>
      <c r="X343" s="50"/>
      <c r="AH343" s="36"/>
      <c r="AI343" s="36"/>
      <c r="IW343" s="50"/>
      <c r="IX343" s="50"/>
    </row>
    <row r="344" spans="1:258" x14ac:dyDescent="0.3">
      <c r="A344" s="50" t="str">
        <f t="shared" si="11"/>
        <v/>
      </c>
      <c r="D344" s="94"/>
      <c r="E344" s="72"/>
      <c r="F344" s="72"/>
      <c r="G344" s="74"/>
      <c r="H344" s="74"/>
      <c r="I344" s="74"/>
      <c r="J344" s="61"/>
      <c r="K344" s="61"/>
      <c r="L344" s="61"/>
      <c r="M344" s="61"/>
      <c r="N344" s="61"/>
      <c r="O344" s="61"/>
      <c r="P344" s="61" t="str">
        <f>IF($D$48,[1]!obget([1]!obcall("",$C344,"get",[1]!obMake("","int",COLUMN()))),"")</f>
        <v/>
      </c>
      <c r="Q344" s="61" t="str">
        <f>IF($D$48,[1]!obget([1]!obcall("",$C344,"get",[1]!obMake("","int",COLUMN()))),"")</f>
        <v/>
      </c>
      <c r="R344" s="61" t="str">
        <f>IF($D$48,[1]!obget([1]!obcall("",$C344,"get",[1]!obMake("","int",COLUMN()))),"")</f>
        <v/>
      </c>
      <c r="S344" s="50"/>
      <c r="T344" s="50"/>
      <c r="U344" s="50"/>
      <c r="V344" s="50"/>
      <c r="W344" s="50"/>
      <c r="X344" s="50"/>
      <c r="AH344" s="36"/>
      <c r="AI344" s="36"/>
      <c r="IW344" s="50"/>
      <c r="IX344" s="50"/>
    </row>
    <row r="345" spans="1:258" x14ac:dyDescent="0.3">
      <c r="A345" s="50" t="str">
        <f t="shared" si="11"/>
        <v/>
      </c>
      <c r="D345" s="94"/>
      <c r="E345" s="72"/>
      <c r="F345" s="72"/>
      <c r="G345" s="74"/>
      <c r="H345" s="74"/>
      <c r="I345" s="74"/>
      <c r="J345" s="61"/>
      <c r="K345" s="61"/>
      <c r="L345" s="61"/>
      <c r="M345" s="61"/>
      <c r="N345" s="61"/>
      <c r="O345" s="61"/>
      <c r="P345" s="61" t="str">
        <f>IF($D$48,[1]!obget([1]!obcall("",$C345,"get",[1]!obMake("","int",COLUMN()))),"")</f>
        <v/>
      </c>
      <c r="Q345" s="61" t="str">
        <f>IF($D$48,[1]!obget([1]!obcall("",$C345,"get",[1]!obMake("","int",COLUMN()))),"")</f>
        <v/>
      </c>
      <c r="R345" s="61" t="str">
        <f>IF($D$48,[1]!obget([1]!obcall("",$C345,"get",[1]!obMake("","int",COLUMN()))),"")</f>
        <v/>
      </c>
      <c r="S345" s="50"/>
      <c r="T345" s="50"/>
      <c r="U345" s="50"/>
      <c r="V345" s="50"/>
      <c r="W345" s="50"/>
      <c r="X345" s="50"/>
      <c r="AH345" s="36"/>
      <c r="AI345" s="36"/>
      <c r="IW345" s="50"/>
      <c r="IX345" s="50"/>
    </row>
    <row r="346" spans="1:258" x14ac:dyDescent="0.3">
      <c r="A346" s="50" t="str">
        <f t="shared" si="11"/>
        <v/>
      </c>
      <c r="D346" s="94"/>
      <c r="E346" s="72"/>
      <c r="F346" s="72"/>
      <c r="G346" s="74"/>
      <c r="H346" s="74"/>
      <c r="I346" s="74"/>
      <c r="J346" s="61"/>
      <c r="K346" s="61"/>
      <c r="L346" s="61"/>
      <c r="M346" s="61"/>
      <c r="N346" s="61"/>
      <c r="O346" s="61"/>
      <c r="P346" s="61" t="str">
        <f>IF($D$48,[1]!obget([1]!obcall("",$C346,"get",[1]!obMake("","int",COLUMN()))),"")</f>
        <v/>
      </c>
      <c r="Q346" s="61" t="str">
        <f>IF($D$48,[1]!obget([1]!obcall("",$C346,"get",[1]!obMake("","int",COLUMN()))),"")</f>
        <v/>
      </c>
      <c r="R346" s="61" t="str">
        <f>IF($D$48,[1]!obget([1]!obcall("",$C346,"get",[1]!obMake("","int",COLUMN()))),"")</f>
        <v/>
      </c>
      <c r="S346" s="50"/>
      <c r="T346" s="50"/>
      <c r="U346" s="50"/>
      <c r="V346" s="50"/>
      <c r="W346" s="50"/>
      <c r="X346" s="50"/>
      <c r="AH346" s="36"/>
      <c r="AI346" s="36"/>
      <c r="IW346" s="50"/>
      <c r="IX346" s="50"/>
    </row>
    <row r="347" spans="1:258" x14ac:dyDescent="0.3">
      <c r="A347" s="50" t="str">
        <f t="shared" si="11"/>
        <v/>
      </c>
      <c r="D347" s="94"/>
      <c r="E347" s="72"/>
      <c r="F347" s="72"/>
      <c r="G347" s="74"/>
      <c r="H347" s="74"/>
      <c r="I347" s="74"/>
      <c r="J347" s="61"/>
      <c r="K347" s="61"/>
      <c r="L347" s="61"/>
      <c r="M347" s="61"/>
      <c r="N347" s="61"/>
      <c r="O347" s="61"/>
      <c r="P347" s="61" t="str">
        <f>IF($D$48,[1]!obget([1]!obcall("",$C347,"get",[1]!obMake("","int",COLUMN()))),"")</f>
        <v/>
      </c>
      <c r="Q347" s="61" t="str">
        <f>IF($D$48,[1]!obget([1]!obcall("",$C347,"get",[1]!obMake("","int",COLUMN()))),"")</f>
        <v/>
      </c>
      <c r="R347" s="61" t="str">
        <f>IF($D$48,[1]!obget([1]!obcall("",$C347,"get",[1]!obMake("","int",COLUMN()))),"")</f>
        <v/>
      </c>
      <c r="S347" s="50"/>
      <c r="T347" s="50"/>
      <c r="U347" s="50"/>
      <c r="V347" s="50"/>
      <c r="W347" s="50"/>
      <c r="X347" s="50"/>
      <c r="AH347" s="36"/>
      <c r="AI347" s="36"/>
      <c r="IW347" s="50"/>
      <c r="IX347" s="50"/>
    </row>
    <row r="348" spans="1:258" x14ac:dyDescent="0.3">
      <c r="A348" s="50" t="str">
        <f t="shared" si="11"/>
        <v/>
      </c>
      <c r="D348" s="94"/>
      <c r="E348" s="72"/>
      <c r="F348" s="72"/>
      <c r="G348" s="74"/>
      <c r="H348" s="74"/>
      <c r="I348" s="74"/>
      <c r="J348" s="61"/>
      <c r="K348" s="61"/>
      <c r="L348" s="61"/>
      <c r="M348" s="61"/>
      <c r="N348" s="61"/>
      <c r="O348" s="61"/>
      <c r="P348" s="61" t="str">
        <f>IF($D$48,[1]!obget([1]!obcall("",$C348,"get",[1]!obMake("","int",COLUMN()))),"")</f>
        <v/>
      </c>
      <c r="Q348" s="61" t="str">
        <f>IF($D$48,[1]!obget([1]!obcall("",$C348,"get",[1]!obMake("","int",COLUMN()))),"")</f>
        <v/>
      </c>
      <c r="R348" s="61" t="str">
        <f>IF($D$48,[1]!obget([1]!obcall("",$C348,"get",[1]!obMake("","int",COLUMN()))),"")</f>
        <v/>
      </c>
      <c r="S348" s="50"/>
      <c r="T348" s="50"/>
      <c r="U348" s="50"/>
      <c r="V348" s="50"/>
      <c r="W348" s="50"/>
      <c r="X348" s="50"/>
      <c r="AH348" s="36"/>
      <c r="AI348" s="36"/>
      <c r="IW348" s="50"/>
      <c r="IX348" s="50"/>
    </row>
    <row r="349" spans="1:258" x14ac:dyDescent="0.3">
      <c r="A349" s="50" t="str">
        <f t="shared" si="11"/>
        <v/>
      </c>
      <c r="D349" s="94"/>
      <c r="E349" s="72"/>
      <c r="F349" s="72"/>
      <c r="G349" s="74"/>
      <c r="H349" s="74"/>
      <c r="I349" s="74"/>
      <c r="J349" s="61"/>
      <c r="K349" s="61"/>
      <c r="L349" s="61"/>
      <c r="M349" s="61"/>
      <c r="N349" s="61"/>
      <c r="O349" s="61"/>
      <c r="P349" s="61" t="str">
        <f>IF($D$48,[1]!obget([1]!obcall("",$C349,"get",[1]!obMake("","int",COLUMN()))),"")</f>
        <v/>
      </c>
      <c r="Q349" s="61" t="str">
        <f>IF($D$48,[1]!obget([1]!obcall("",$C349,"get",[1]!obMake("","int",COLUMN()))),"")</f>
        <v/>
      </c>
      <c r="R349" s="61" t="str">
        <f>IF($D$48,[1]!obget([1]!obcall("",$C349,"get",[1]!obMake("","int",COLUMN()))),"")</f>
        <v/>
      </c>
      <c r="S349" s="50"/>
      <c r="T349" s="50"/>
      <c r="U349" s="50"/>
      <c r="V349" s="50"/>
      <c r="W349" s="50"/>
      <c r="X349" s="50"/>
      <c r="AH349" s="36"/>
      <c r="AI349" s="36"/>
      <c r="IW349" s="50"/>
      <c r="IX349" s="50"/>
    </row>
    <row r="350" spans="1:258" x14ac:dyDescent="0.3">
      <c r="A350" s="50" t="str">
        <f t="shared" si="11"/>
        <v/>
      </c>
      <c r="D350" s="94"/>
      <c r="E350" s="72"/>
      <c r="F350" s="72"/>
      <c r="G350" s="74"/>
      <c r="H350" s="74"/>
      <c r="I350" s="74"/>
      <c r="J350" s="61"/>
      <c r="K350" s="61"/>
      <c r="L350" s="61"/>
      <c r="M350" s="61"/>
      <c r="N350" s="61"/>
      <c r="O350" s="61"/>
      <c r="P350" s="61" t="str">
        <f>IF($D$48,[1]!obget([1]!obcall("",$C350,"get",[1]!obMake("","int",COLUMN()))),"")</f>
        <v/>
      </c>
      <c r="Q350" s="61" t="str">
        <f>IF($D$48,[1]!obget([1]!obcall("",$C350,"get",[1]!obMake("","int",COLUMN()))),"")</f>
        <v/>
      </c>
      <c r="R350" s="61" t="str">
        <f>IF($D$48,[1]!obget([1]!obcall("",$C350,"get",[1]!obMake("","int",COLUMN()))),"")</f>
        <v/>
      </c>
      <c r="S350" s="50"/>
      <c r="T350" s="50"/>
      <c r="U350" s="50"/>
      <c r="V350" s="50"/>
      <c r="W350" s="50"/>
      <c r="X350" s="50"/>
      <c r="AH350" s="36"/>
      <c r="AI350" s="36"/>
      <c r="IW350" s="50"/>
      <c r="IX350" s="50"/>
    </row>
    <row r="351" spans="1:258" x14ac:dyDescent="0.3">
      <c r="A351" s="50" t="str">
        <f t="shared" si="11"/>
        <v/>
      </c>
      <c r="D351" s="94"/>
      <c r="E351" s="72"/>
      <c r="F351" s="72"/>
      <c r="G351" s="74"/>
      <c r="H351" s="74"/>
      <c r="I351" s="74"/>
      <c r="J351" s="61"/>
      <c r="K351" s="61"/>
      <c r="L351" s="61"/>
      <c r="M351" s="61"/>
      <c r="N351" s="61"/>
      <c r="O351" s="61"/>
      <c r="P351" s="61" t="str">
        <f>IF($D$48,[1]!obget([1]!obcall("",$C351,"get",[1]!obMake("","int",COLUMN()))),"")</f>
        <v/>
      </c>
      <c r="Q351" s="61" t="str">
        <f>IF($D$48,[1]!obget([1]!obcall("",$C351,"get",[1]!obMake("","int",COLUMN()))),"")</f>
        <v/>
      </c>
      <c r="R351" s="61" t="str">
        <f>IF($D$48,[1]!obget([1]!obcall("",$C351,"get",[1]!obMake("","int",COLUMN()))),"")</f>
        <v/>
      </c>
      <c r="S351" s="50"/>
      <c r="T351" s="50"/>
      <c r="U351" s="50"/>
      <c r="V351" s="50"/>
      <c r="W351" s="50"/>
      <c r="X351" s="50"/>
      <c r="AH351" s="36"/>
      <c r="AI351" s="36"/>
      <c r="IW351" s="50"/>
      <c r="IX351" s="50"/>
    </row>
    <row r="352" spans="1:258" x14ac:dyDescent="0.3">
      <c r="A352" s="50" t="str">
        <f t="shared" si="11"/>
        <v/>
      </c>
      <c r="D352" s="94"/>
      <c r="E352" s="72"/>
      <c r="F352" s="72"/>
      <c r="G352" s="74"/>
      <c r="H352" s="74"/>
      <c r="I352" s="74"/>
      <c r="J352" s="61"/>
      <c r="K352" s="61"/>
      <c r="L352" s="61"/>
      <c r="M352" s="61"/>
      <c r="N352" s="61"/>
      <c r="O352" s="61"/>
      <c r="P352" s="61" t="str">
        <f>IF($D$48,[1]!obget([1]!obcall("",$C352,"get",[1]!obMake("","int",COLUMN()))),"")</f>
        <v/>
      </c>
      <c r="Q352" s="61" t="str">
        <f>IF($D$48,[1]!obget([1]!obcall("",$C352,"get",[1]!obMake("","int",COLUMN()))),"")</f>
        <v/>
      </c>
      <c r="R352" s="61" t="str">
        <f>IF($D$48,[1]!obget([1]!obcall("",$C352,"get",[1]!obMake("","int",COLUMN()))),"")</f>
        <v/>
      </c>
      <c r="S352" s="50"/>
      <c r="T352" s="50"/>
      <c r="U352" s="50"/>
      <c r="V352" s="50"/>
      <c r="W352" s="50"/>
      <c r="X352" s="50"/>
      <c r="AH352" s="36"/>
      <c r="AI352" s="36"/>
      <c r="IW352" s="50"/>
      <c r="IX352" s="50"/>
    </row>
    <row r="353" spans="1:258" x14ac:dyDescent="0.3">
      <c r="A353" s="50" t="str">
        <f t="shared" si="11"/>
        <v/>
      </c>
      <c r="D353" s="94"/>
      <c r="E353" s="72"/>
      <c r="F353" s="72"/>
      <c r="G353" s="74"/>
      <c r="H353" s="74"/>
      <c r="I353" s="74"/>
      <c r="J353" s="61"/>
      <c r="K353" s="61"/>
      <c r="L353" s="61"/>
      <c r="M353" s="61"/>
      <c r="N353" s="61"/>
      <c r="O353" s="61"/>
      <c r="P353" s="61" t="str">
        <f>IF($D$48,[1]!obget([1]!obcall("",$C353,"get",[1]!obMake("","int",COLUMN()))),"")</f>
        <v/>
      </c>
      <c r="Q353" s="61" t="str">
        <f>IF($D$48,[1]!obget([1]!obcall("",$C353,"get",[1]!obMake("","int",COLUMN()))),"")</f>
        <v/>
      </c>
      <c r="R353" s="61" t="str">
        <f>IF($D$48,[1]!obget([1]!obcall("",$C353,"get",[1]!obMake("","int",COLUMN()))),"")</f>
        <v/>
      </c>
      <c r="S353" s="50"/>
      <c r="T353" s="50"/>
      <c r="U353" s="50"/>
      <c r="V353" s="50"/>
      <c r="W353" s="50"/>
      <c r="X353" s="50"/>
      <c r="AH353" s="36"/>
      <c r="AI353" s="36"/>
      <c r="IW353" s="50"/>
      <c r="IX353" s="50"/>
    </row>
    <row r="354" spans="1:258" x14ac:dyDescent="0.3">
      <c r="A354" s="50" t="str">
        <f t="shared" si="11"/>
        <v/>
      </c>
      <c r="D354" s="94"/>
      <c r="E354" s="72"/>
      <c r="F354" s="72"/>
      <c r="G354" s="74"/>
      <c r="H354" s="74"/>
      <c r="I354" s="74"/>
      <c r="J354" s="61"/>
      <c r="K354" s="61"/>
      <c r="L354" s="61"/>
      <c r="M354" s="61"/>
      <c r="N354" s="61"/>
      <c r="O354" s="61"/>
      <c r="P354" s="61" t="str">
        <f>IF($D$48,[1]!obget([1]!obcall("",$C354,"get",[1]!obMake("","int",COLUMN()))),"")</f>
        <v/>
      </c>
      <c r="Q354" s="61" t="str">
        <f>IF($D$48,[1]!obget([1]!obcall("",$C354,"get",[1]!obMake("","int",COLUMN()))),"")</f>
        <v/>
      </c>
      <c r="R354" s="61" t="str">
        <f>IF($D$48,[1]!obget([1]!obcall("",$C354,"get",[1]!obMake("","int",COLUMN()))),"")</f>
        <v/>
      </c>
      <c r="S354" s="50"/>
      <c r="T354" s="50"/>
      <c r="U354" s="50"/>
      <c r="V354" s="50"/>
      <c r="W354" s="50"/>
      <c r="X354" s="50"/>
      <c r="AH354" s="36"/>
      <c r="AI354" s="36"/>
      <c r="IW354" s="50"/>
      <c r="IX354" s="50"/>
    </row>
    <row r="355" spans="1:258" x14ac:dyDescent="0.3">
      <c r="A355" s="50" t="str">
        <f t="shared" si="11"/>
        <v/>
      </c>
      <c r="D355" s="94"/>
      <c r="E355" s="72"/>
      <c r="F355" s="72"/>
      <c r="G355" s="74"/>
      <c r="H355" s="74"/>
      <c r="I355" s="74"/>
      <c r="J355" s="61"/>
      <c r="K355" s="61"/>
      <c r="L355" s="61"/>
      <c r="M355" s="61"/>
      <c r="N355" s="61"/>
      <c r="O355" s="61"/>
      <c r="P355" s="61" t="str">
        <f>IF($D$48,[1]!obget([1]!obcall("",$C355,"get",[1]!obMake("","int",COLUMN()))),"")</f>
        <v/>
      </c>
      <c r="Q355" s="61" t="str">
        <f>IF($D$48,[1]!obget([1]!obcall("",$C355,"get",[1]!obMake("","int",COLUMN()))),"")</f>
        <v/>
      </c>
      <c r="R355" s="61" t="str">
        <f>IF($D$48,[1]!obget([1]!obcall("",$C355,"get",[1]!obMake("","int",COLUMN()))),"")</f>
        <v/>
      </c>
      <c r="S355" s="50"/>
      <c r="T355" s="50"/>
      <c r="U355" s="50"/>
      <c r="V355" s="50"/>
      <c r="W355" s="50"/>
      <c r="X355" s="50"/>
      <c r="AH355" s="36"/>
      <c r="AI355" s="36"/>
      <c r="IW355" s="50"/>
      <c r="IX355" s="50"/>
    </row>
    <row r="356" spans="1:258" x14ac:dyDescent="0.3">
      <c r="A356" s="50" t="str">
        <f t="shared" si="11"/>
        <v/>
      </c>
      <c r="D356" s="94"/>
      <c r="E356" s="72"/>
      <c r="F356" s="72"/>
      <c r="G356" s="74"/>
      <c r="H356" s="74"/>
      <c r="I356" s="74"/>
      <c r="J356" s="61"/>
      <c r="K356" s="61"/>
      <c r="L356" s="61"/>
      <c r="M356" s="61"/>
      <c r="N356" s="61"/>
      <c r="O356" s="61"/>
      <c r="P356" s="61" t="str">
        <f>IF($D$48,[1]!obget([1]!obcall("",$C356,"get",[1]!obMake("","int",COLUMN()))),"")</f>
        <v/>
      </c>
      <c r="Q356" s="61" t="str">
        <f>IF($D$48,[1]!obget([1]!obcall("",$C356,"get",[1]!obMake("","int",COLUMN()))),"")</f>
        <v/>
      </c>
      <c r="R356" s="61" t="str">
        <f>IF($D$48,[1]!obget([1]!obcall("",$C356,"get",[1]!obMake("","int",COLUMN()))),"")</f>
        <v/>
      </c>
      <c r="S356" s="50"/>
      <c r="T356" s="50"/>
      <c r="U356" s="50"/>
      <c r="V356" s="50"/>
      <c r="W356" s="50"/>
      <c r="X356" s="50"/>
      <c r="AH356" s="36"/>
      <c r="AI356" s="36"/>
      <c r="IW356" s="50"/>
      <c r="IX356" s="50"/>
    </row>
    <row r="357" spans="1:258" x14ac:dyDescent="0.3">
      <c r="A357" s="50" t="str">
        <f t="shared" si="11"/>
        <v/>
      </c>
      <c r="D357" s="94"/>
      <c r="E357" s="72"/>
      <c r="F357" s="72"/>
      <c r="G357" s="74"/>
      <c r="H357" s="74"/>
      <c r="I357" s="74"/>
      <c r="J357" s="61"/>
      <c r="K357" s="61"/>
      <c r="L357" s="61"/>
      <c r="M357" s="61"/>
      <c r="N357" s="61"/>
      <c r="O357" s="61"/>
      <c r="P357" s="61" t="str">
        <f>IF($D$48,[1]!obget([1]!obcall("",$C357,"get",[1]!obMake("","int",COLUMN()))),"")</f>
        <v/>
      </c>
      <c r="Q357" s="61" t="str">
        <f>IF($D$48,[1]!obget([1]!obcall("",$C357,"get",[1]!obMake("","int",COLUMN()))),"")</f>
        <v/>
      </c>
      <c r="R357" s="61" t="str">
        <f>IF($D$48,[1]!obget([1]!obcall("",$C357,"get",[1]!obMake("","int",COLUMN()))),"")</f>
        <v/>
      </c>
      <c r="S357" s="50"/>
      <c r="T357" s="50"/>
      <c r="U357" s="50"/>
      <c r="V357" s="50"/>
      <c r="W357" s="50"/>
      <c r="X357" s="50"/>
      <c r="AH357" s="36"/>
      <c r="AI357" s="36"/>
      <c r="IW357" s="50"/>
      <c r="IX357" s="50"/>
    </row>
    <row r="358" spans="1:258" x14ac:dyDescent="0.3">
      <c r="A358" s="50" t="str">
        <f t="shared" si="11"/>
        <v/>
      </c>
      <c r="D358" s="94"/>
      <c r="E358" s="72"/>
      <c r="F358" s="72"/>
      <c r="G358" s="74"/>
      <c r="H358" s="74"/>
      <c r="I358" s="74"/>
      <c r="J358" s="61"/>
      <c r="K358" s="61"/>
      <c r="L358" s="61"/>
      <c r="M358" s="61"/>
      <c r="N358" s="61"/>
      <c r="O358" s="61"/>
      <c r="P358" s="61" t="str">
        <f>IF($D$48,[1]!obget([1]!obcall("",$C358,"get",[1]!obMake("","int",COLUMN()))),"")</f>
        <v/>
      </c>
      <c r="Q358" s="61" t="str">
        <f>IF($D$48,[1]!obget([1]!obcall("",$C358,"get",[1]!obMake("","int",COLUMN()))),"")</f>
        <v/>
      </c>
      <c r="R358" s="61" t="str">
        <f>IF($D$48,[1]!obget([1]!obcall("",$C358,"get",[1]!obMake("","int",COLUMN()))),"")</f>
        <v/>
      </c>
      <c r="S358" s="50"/>
      <c r="T358" s="50"/>
      <c r="U358" s="50"/>
      <c r="V358" s="50"/>
      <c r="W358" s="50"/>
      <c r="X358" s="50"/>
      <c r="AH358" s="36"/>
      <c r="AI358" s="36"/>
      <c r="IW358" s="50"/>
      <c r="IX358" s="50"/>
    </row>
    <row r="359" spans="1:258" x14ac:dyDescent="0.3">
      <c r="A359" s="50" t="str">
        <f t="shared" si="11"/>
        <v/>
      </c>
      <c r="D359" s="94"/>
      <c r="E359" s="72"/>
      <c r="F359" s="72"/>
      <c r="G359" s="74"/>
      <c r="H359" s="74"/>
      <c r="I359" s="74"/>
      <c r="J359" s="61"/>
      <c r="K359" s="61"/>
      <c r="L359" s="61"/>
      <c r="M359" s="61"/>
      <c r="N359" s="61"/>
      <c r="O359" s="61"/>
      <c r="P359" s="61" t="str">
        <f>IF($D$48,[1]!obget([1]!obcall("",$C359,"get",[1]!obMake("","int",COLUMN()))),"")</f>
        <v/>
      </c>
      <c r="Q359" s="61" t="str">
        <f>IF($D$48,[1]!obget([1]!obcall("",$C359,"get",[1]!obMake("","int",COLUMN()))),"")</f>
        <v/>
      </c>
      <c r="R359" s="61" t="str">
        <f>IF($D$48,[1]!obget([1]!obcall("",$C359,"get",[1]!obMake("","int",COLUMN()))),"")</f>
        <v/>
      </c>
      <c r="S359" s="50"/>
      <c r="T359" s="50"/>
      <c r="U359" s="50"/>
      <c r="V359" s="50"/>
      <c r="W359" s="50"/>
      <c r="X359" s="50"/>
      <c r="AH359" s="36"/>
      <c r="AI359" s="36"/>
      <c r="IW359" s="50"/>
      <c r="IX359" s="50"/>
    </row>
    <row r="360" spans="1:258" x14ac:dyDescent="0.3">
      <c r="A360" s="50" t="str">
        <f t="shared" si="11"/>
        <v/>
      </c>
      <c r="D360" s="94"/>
      <c r="E360" s="72"/>
      <c r="F360" s="72"/>
      <c r="G360" s="74"/>
      <c r="H360" s="74"/>
      <c r="I360" s="74"/>
      <c r="J360" s="61"/>
      <c r="K360" s="61"/>
      <c r="L360" s="61"/>
      <c r="M360" s="61"/>
      <c r="N360" s="61"/>
      <c r="O360" s="61"/>
      <c r="P360" s="61" t="str">
        <f>IF($D$48,[1]!obget([1]!obcall("",$C360,"get",[1]!obMake("","int",COLUMN()))),"")</f>
        <v/>
      </c>
      <c r="Q360" s="61" t="str">
        <f>IF($D$48,[1]!obget([1]!obcall("",$C360,"get",[1]!obMake("","int",COLUMN()))),"")</f>
        <v/>
      </c>
      <c r="R360" s="61" t="str">
        <f>IF($D$48,[1]!obget([1]!obcall("",$C360,"get",[1]!obMake("","int",COLUMN()))),"")</f>
        <v/>
      </c>
      <c r="S360" s="50"/>
      <c r="T360" s="50"/>
      <c r="U360" s="50"/>
      <c r="V360" s="50"/>
      <c r="W360" s="50"/>
      <c r="X360" s="50"/>
      <c r="AH360" s="36"/>
      <c r="AI360" s="36"/>
      <c r="IW360" s="50"/>
      <c r="IX360" s="50"/>
    </row>
    <row r="361" spans="1:258" x14ac:dyDescent="0.3">
      <c r="A361" s="50" t="str">
        <f t="shared" si="11"/>
        <v/>
      </c>
      <c r="D361" s="94"/>
      <c r="E361" s="72"/>
      <c r="F361" s="72"/>
      <c r="G361" s="74"/>
      <c r="H361" s="74"/>
      <c r="I361" s="74"/>
      <c r="J361" s="61"/>
      <c r="K361" s="61"/>
      <c r="L361" s="61"/>
      <c r="M361" s="61"/>
      <c r="N361" s="61"/>
      <c r="O361" s="61"/>
      <c r="P361" s="61" t="str">
        <f>IF($D$48,[1]!obget([1]!obcall("",$C361,"get",[1]!obMake("","int",COLUMN()))),"")</f>
        <v/>
      </c>
      <c r="Q361" s="61" t="str">
        <f>IF($D$48,[1]!obget([1]!obcall("",$C361,"get",[1]!obMake("","int",COLUMN()))),"")</f>
        <v/>
      </c>
      <c r="R361" s="61" t="str">
        <f>IF($D$48,[1]!obget([1]!obcall("",$C361,"get",[1]!obMake("","int",COLUMN()))),"")</f>
        <v/>
      </c>
      <c r="S361" s="50"/>
      <c r="T361" s="50"/>
      <c r="U361" s="50"/>
      <c r="V361" s="50"/>
      <c r="W361" s="50"/>
      <c r="X361" s="50"/>
      <c r="AH361" s="36"/>
      <c r="AI361" s="36"/>
      <c r="IW361" s="50"/>
      <c r="IX361" s="50"/>
    </row>
    <row r="362" spans="1:258" x14ac:dyDescent="0.3">
      <c r="A362" s="50" t="str">
        <f t="shared" si="11"/>
        <v/>
      </c>
      <c r="D362" s="94"/>
      <c r="E362" s="72"/>
      <c r="F362" s="72"/>
      <c r="G362" s="74"/>
      <c r="H362" s="74"/>
      <c r="I362" s="74"/>
      <c r="J362" s="61"/>
      <c r="K362" s="61"/>
      <c r="L362" s="61"/>
      <c r="M362" s="61"/>
      <c r="N362" s="61"/>
      <c r="O362" s="61"/>
      <c r="P362" s="61" t="str">
        <f>IF($D$48,[1]!obget([1]!obcall("",$C362,"get",[1]!obMake("","int",COLUMN()))),"")</f>
        <v/>
      </c>
      <c r="Q362" s="61" t="str">
        <f>IF($D$48,[1]!obget([1]!obcall("",$C362,"get",[1]!obMake("","int",COLUMN()))),"")</f>
        <v/>
      </c>
      <c r="R362" s="61" t="str">
        <f>IF($D$48,[1]!obget([1]!obcall("",$C362,"get",[1]!obMake("","int",COLUMN()))),"")</f>
        <v/>
      </c>
      <c r="S362" s="50"/>
      <c r="T362" s="50"/>
      <c r="U362" s="50"/>
      <c r="V362" s="50"/>
      <c r="W362" s="50"/>
      <c r="X362" s="50"/>
      <c r="AH362" s="36"/>
      <c r="AI362" s="36"/>
      <c r="IW362" s="50"/>
      <c r="IX362" s="50"/>
    </row>
    <row r="363" spans="1:258" x14ac:dyDescent="0.3">
      <c r="A363" s="50" t="str">
        <f t="shared" si="11"/>
        <v/>
      </c>
      <c r="D363" s="94"/>
      <c r="E363" s="72"/>
      <c r="F363" s="72"/>
      <c r="G363" s="74"/>
      <c r="H363" s="74"/>
      <c r="I363" s="74"/>
      <c r="J363" s="61"/>
      <c r="K363" s="61"/>
      <c r="L363" s="61"/>
      <c r="M363" s="61"/>
      <c r="N363" s="61"/>
      <c r="O363" s="61"/>
      <c r="P363" s="61" t="str">
        <f>IF($D$48,[1]!obget([1]!obcall("",$C363,"get",[1]!obMake("","int",COLUMN()))),"")</f>
        <v/>
      </c>
      <c r="Q363" s="61" t="str">
        <f>IF($D$48,[1]!obget([1]!obcall("",$C363,"get",[1]!obMake("","int",COLUMN()))),"")</f>
        <v/>
      </c>
      <c r="R363" s="61" t="str">
        <f>IF($D$48,[1]!obget([1]!obcall("",$C363,"get",[1]!obMake("","int",COLUMN()))),"")</f>
        <v/>
      </c>
      <c r="S363" s="50"/>
      <c r="T363" s="50"/>
      <c r="U363" s="50"/>
      <c r="V363" s="50"/>
      <c r="W363" s="50"/>
      <c r="X363" s="50"/>
      <c r="AH363" s="36"/>
      <c r="AI363" s="36"/>
      <c r="IW363" s="50"/>
      <c r="IX363" s="50"/>
    </row>
    <row r="364" spans="1:258" x14ac:dyDescent="0.3">
      <c r="A364" s="50" t="str">
        <f t="shared" si="11"/>
        <v/>
      </c>
      <c r="D364" s="94"/>
      <c r="E364" s="72"/>
      <c r="F364" s="72"/>
      <c r="G364" s="74"/>
      <c r="H364" s="74"/>
      <c r="I364" s="74"/>
      <c r="J364" s="61"/>
      <c r="K364" s="61"/>
      <c r="L364" s="61"/>
      <c r="M364" s="61"/>
      <c r="N364" s="61"/>
      <c r="O364" s="61"/>
      <c r="P364" s="61" t="str">
        <f>IF($D$48,[1]!obget([1]!obcall("",$C364,"get",[1]!obMake("","int",COLUMN()))),"")</f>
        <v/>
      </c>
      <c r="Q364" s="61" t="str">
        <f>IF($D$48,[1]!obget([1]!obcall("",$C364,"get",[1]!obMake("","int",COLUMN()))),"")</f>
        <v/>
      </c>
      <c r="R364" s="61" t="str">
        <f>IF($D$48,[1]!obget([1]!obcall("",$C364,"get",[1]!obMake("","int",COLUMN()))),"")</f>
        <v/>
      </c>
      <c r="S364" s="50"/>
      <c r="T364" s="50"/>
      <c r="U364" s="50"/>
      <c r="V364" s="50"/>
      <c r="W364" s="50"/>
      <c r="X364" s="50"/>
      <c r="AH364" s="36"/>
      <c r="AI364" s="36"/>
      <c r="IW364" s="50"/>
      <c r="IX364" s="50"/>
    </row>
    <row r="365" spans="1:258" x14ac:dyDescent="0.3">
      <c r="A365" s="50" t="str">
        <f t="shared" si="11"/>
        <v/>
      </c>
      <c r="D365" s="94"/>
      <c r="E365" s="72"/>
      <c r="F365" s="72"/>
      <c r="G365" s="74"/>
      <c r="H365" s="74"/>
      <c r="I365" s="74"/>
      <c r="J365" s="61"/>
      <c r="K365" s="61"/>
      <c r="L365" s="61"/>
      <c r="M365" s="61"/>
      <c r="N365" s="61"/>
      <c r="O365" s="61"/>
      <c r="P365" s="61" t="str">
        <f>IF($D$48,[1]!obget([1]!obcall("",$C365,"get",[1]!obMake("","int",COLUMN()))),"")</f>
        <v/>
      </c>
      <c r="Q365" s="61" t="str">
        <f>IF($D$48,[1]!obget([1]!obcall("",$C365,"get",[1]!obMake("","int",COLUMN()))),"")</f>
        <v/>
      </c>
      <c r="R365" s="61" t="str">
        <f>IF($D$48,[1]!obget([1]!obcall("",$C365,"get",[1]!obMake("","int",COLUMN()))),"")</f>
        <v/>
      </c>
      <c r="S365" s="50"/>
      <c r="T365" s="50"/>
      <c r="U365" s="50"/>
      <c r="V365" s="50"/>
      <c r="W365" s="50"/>
      <c r="X365" s="50"/>
      <c r="AH365" s="36"/>
      <c r="AI365" s="36"/>
      <c r="IW365" s="50"/>
      <c r="IX365" s="50"/>
    </row>
    <row r="366" spans="1:258" x14ac:dyDescent="0.3">
      <c r="A366" s="50" t="str">
        <f t="shared" si="11"/>
        <v/>
      </c>
      <c r="D366" s="94"/>
      <c r="E366" s="72"/>
      <c r="F366" s="72"/>
      <c r="G366" s="74"/>
      <c r="H366" s="74"/>
      <c r="I366" s="74"/>
      <c r="J366" s="61"/>
      <c r="K366" s="61"/>
      <c r="L366" s="61"/>
      <c r="M366" s="61"/>
      <c r="N366" s="61"/>
      <c r="O366" s="61"/>
      <c r="P366" s="61" t="str">
        <f>IF($D$48,[1]!obget([1]!obcall("",$C366,"get",[1]!obMake("","int",COLUMN()))),"")</f>
        <v/>
      </c>
      <c r="Q366" s="61" t="str">
        <f>IF($D$48,[1]!obget([1]!obcall("",$C366,"get",[1]!obMake("","int",COLUMN()))),"")</f>
        <v/>
      </c>
      <c r="R366" s="61" t="str">
        <f>IF($D$48,[1]!obget([1]!obcall("",$C366,"get",[1]!obMake("","int",COLUMN()))),"")</f>
        <v/>
      </c>
      <c r="S366" s="50"/>
      <c r="T366" s="50"/>
      <c r="U366" s="50"/>
      <c r="V366" s="50"/>
      <c r="W366" s="50"/>
      <c r="X366" s="50"/>
      <c r="AH366" s="36"/>
      <c r="AI366" s="36"/>
      <c r="IW366" s="50"/>
      <c r="IX366" s="50"/>
    </row>
    <row r="367" spans="1:258" x14ac:dyDescent="0.3">
      <c r="A367" s="50" t="str">
        <f t="shared" si="11"/>
        <v/>
      </c>
      <c r="D367" s="94"/>
      <c r="E367" s="72"/>
      <c r="F367" s="72"/>
      <c r="G367" s="74"/>
      <c r="H367" s="74"/>
      <c r="I367" s="74"/>
      <c r="J367" s="61"/>
      <c r="K367" s="61"/>
      <c r="L367" s="61"/>
      <c r="M367" s="61"/>
      <c r="N367" s="61"/>
      <c r="O367" s="61"/>
      <c r="P367" s="61" t="str">
        <f>IF($D$48,[1]!obget([1]!obcall("",$C367,"get",[1]!obMake("","int",COLUMN()))),"")</f>
        <v/>
      </c>
      <c r="Q367" s="61" t="str">
        <f>IF($D$48,[1]!obget([1]!obcall("",$C367,"get",[1]!obMake("","int",COLUMN()))),"")</f>
        <v/>
      </c>
      <c r="R367" s="61" t="str">
        <f>IF($D$48,[1]!obget([1]!obcall("",$C367,"get",[1]!obMake("","int",COLUMN()))),"")</f>
        <v/>
      </c>
      <c r="S367" s="50"/>
      <c r="T367" s="50"/>
      <c r="U367" s="50"/>
      <c r="V367" s="50"/>
      <c r="W367" s="50"/>
      <c r="X367" s="50"/>
      <c r="AH367" s="36"/>
      <c r="AI367" s="36"/>
      <c r="IW367" s="50"/>
      <c r="IX367" s="50"/>
    </row>
    <row r="368" spans="1:258" x14ac:dyDescent="0.3">
      <c r="A368" s="50" t="str">
        <f t="shared" si="11"/>
        <v/>
      </c>
      <c r="D368" s="94"/>
      <c r="E368" s="72"/>
      <c r="F368" s="72"/>
      <c r="G368" s="74"/>
      <c r="H368" s="74"/>
      <c r="I368" s="74"/>
      <c r="J368" s="61"/>
      <c r="K368" s="61"/>
      <c r="L368" s="61"/>
      <c r="M368" s="61"/>
      <c r="N368" s="61"/>
      <c r="O368" s="61"/>
      <c r="P368" s="61" t="str">
        <f>IF($D$48,[1]!obget([1]!obcall("",$C368,"get",[1]!obMake("","int",COLUMN()))),"")</f>
        <v/>
      </c>
      <c r="Q368" s="61" t="str">
        <f>IF($D$48,[1]!obget([1]!obcall("",$C368,"get",[1]!obMake("","int",COLUMN()))),"")</f>
        <v/>
      </c>
      <c r="R368" s="61" t="str">
        <f>IF($D$48,[1]!obget([1]!obcall("",$C368,"get",[1]!obMake("","int",COLUMN()))),"")</f>
        <v/>
      </c>
      <c r="S368" s="50"/>
      <c r="T368" s="50"/>
      <c r="U368" s="50"/>
      <c r="V368" s="50"/>
      <c r="W368" s="50"/>
      <c r="X368" s="50"/>
      <c r="AH368" s="36"/>
      <c r="AI368" s="36"/>
      <c r="IW368" s="50"/>
      <c r="IX368" s="50"/>
    </row>
    <row r="369" spans="1:258" x14ac:dyDescent="0.3">
      <c r="A369" s="50" t="str">
        <f t="shared" si="11"/>
        <v/>
      </c>
      <c r="D369" s="94"/>
      <c r="E369" s="72"/>
      <c r="F369" s="72"/>
      <c r="G369" s="74"/>
      <c r="H369" s="74"/>
      <c r="I369" s="74"/>
      <c r="J369" s="61"/>
      <c r="K369" s="61"/>
      <c r="L369" s="61"/>
      <c r="M369" s="61"/>
      <c r="N369" s="61"/>
      <c r="O369" s="61"/>
      <c r="P369" s="61" t="str">
        <f>IF($D$48,[1]!obget([1]!obcall("",$C369,"get",[1]!obMake("","int",COLUMN()))),"")</f>
        <v/>
      </c>
      <c r="Q369" s="61" t="str">
        <f>IF($D$48,[1]!obget([1]!obcall("",$C369,"get",[1]!obMake("","int",COLUMN()))),"")</f>
        <v/>
      </c>
      <c r="R369" s="61" t="str">
        <f>IF($D$48,[1]!obget([1]!obcall("",$C369,"get",[1]!obMake("","int",COLUMN()))),"")</f>
        <v/>
      </c>
      <c r="S369" s="50"/>
      <c r="T369" s="50"/>
      <c r="U369" s="50"/>
      <c r="V369" s="50"/>
      <c r="W369" s="50"/>
      <c r="X369" s="50"/>
      <c r="AH369" s="36"/>
      <c r="AI369" s="36"/>
      <c r="IW369" s="50"/>
      <c r="IX369" s="50"/>
    </row>
    <row r="370" spans="1:258" x14ac:dyDescent="0.3">
      <c r="A370" s="50" t="str">
        <f t="shared" si="11"/>
        <v/>
      </c>
      <c r="D370" s="94"/>
      <c r="E370" s="72"/>
      <c r="F370" s="72"/>
      <c r="G370" s="74"/>
      <c r="H370" s="74"/>
      <c r="I370" s="74"/>
      <c r="J370" s="61"/>
      <c r="K370" s="61"/>
      <c r="L370" s="61"/>
      <c r="M370" s="61"/>
      <c r="N370" s="61"/>
      <c r="O370" s="61"/>
      <c r="P370" s="61" t="str">
        <f>IF($D$48,[1]!obget([1]!obcall("",$C370,"get",[1]!obMake("","int",COLUMN()))),"")</f>
        <v/>
      </c>
      <c r="Q370" s="61" t="str">
        <f>IF($D$48,[1]!obget([1]!obcall("",$C370,"get",[1]!obMake("","int",COLUMN()))),"")</f>
        <v/>
      </c>
      <c r="R370" s="61" t="str">
        <f>IF($D$48,[1]!obget([1]!obcall("",$C370,"get",[1]!obMake("","int",COLUMN()))),"")</f>
        <v/>
      </c>
      <c r="S370" s="50"/>
      <c r="T370" s="50"/>
      <c r="U370" s="50"/>
      <c r="V370" s="50"/>
      <c r="W370" s="50"/>
      <c r="X370" s="50"/>
      <c r="AH370" s="36"/>
      <c r="AI370" s="36"/>
      <c r="IW370" s="50"/>
      <c r="IX370" s="50"/>
    </row>
    <row r="371" spans="1:258" x14ac:dyDescent="0.3">
      <c r="A371" s="50" t="str">
        <f t="shared" si="11"/>
        <v/>
      </c>
      <c r="D371" s="94"/>
      <c r="E371" s="72"/>
      <c r="F371" s="72"/>
      <c r="G371" s="74"/>
      <c r="H371" s="74"/>
      <c r="I371" s="74"/>
      <c r="J371" s="61"/>
      <c r="K371" s="61"/>
      <c r="L371" s="61"/>
      <c r="M371" s="61"/>
      <c r="N371" s="61"/>
      <c r="O371" s="61"/>
      <c r="P371" s="61" t="str">
        <f>IF($D$48,[1]!obget([1]!obcall("",$C371,"get",[1]!obMake("","int",COLUMN()))),"")</f>
        <v/>
      </c>
      <c r="Q371" s="61" t="str">
        <f>IF($D$48,[1]!obget([1]!obcall("",$C371,"get",[1]!obMake("","int",COLUMN()))),"")</f>
        <v/>
      </c>
      <c r="R371" s="61" t="str">
        <f>IF($D$48,[1]!obget([1]!obcall("",$C371,"get",[1]!obMake("","int",COLUMN()))),"")</f>
        <v/>
      </c>
      <c r="S371" s="50"/>
      <c r="T371" s="50"/>
      <c r="U371" s="50"/>
      <c r="V371" s="50"/>
      <c r="W371" s="50"/>
      <c r="X371" s="50"/>
      <c r="AH371" s="36"/>
      <c r="AI371" s="36"/>
      <c r="IW371" s="50"/>
      <c r="IX371" s="50"/>
    </row>
    <row r="372" spans="1:258" x14ac:dyDescent="0.3">
      <c r="A372" s="50" t="str">
        <f t="shared" si="11"/>
        <v/>
      </c>
      <c r="D372" s="94"/>
      <c r="E372" s="72"/>
      <c r="F372" s="72"/>
      <c r="G372" s="74"/>
      <c r="H372" s="74"/>
      <c r="I372" s="74"/>
      <c r="J372" s="61"/>
      <c r="K372" s="61"/>
      <c r="L372" s="61"/>
      <c r="M372" s="61"/>
      <c r="N372" s="61"/>
      <c r="O372" s="61"/>
      <c r="P372" s="61" t="str">
        <f>IF($D$48,[1]!obget([1]!obcall("",$C372,"get",[1]!obMake("","int",COLUMN()))),"")</f>
        <v/>
      </c>
      <c r="Q372" s="61" t="str">
        <f>IF($D$48,[1]!obget([1]!obcall("",$C372,"get",[1]!obMake("","int",COLUMN()))),"")</f>
        <v/>
      </c>
      <c r="R372" s="61" t="str">
        <f>IF($D$48,[1]!obget([1]!obcall("",$C372,"get",[1]!obMake("","int",COLUMN()))),"")</f>
        <v/>
      </c>
      <c r="S372" s="50"/>
      <c r="T372" s="50"/>
      <c r="U372" s="50"/>
      <c r="V372" s="50"/>
      <c r="W372" s="50"/>
      <c r="X372" s="50"/>
      <c r="AH372" s="36"/>
      <c r="AI372" s="36"/>
      <c r="IW372" s="50"/>
      <c r="IX372" s="50"/>
    </row>
    <row r="373" spans="1:258" x14ac:dyDescent="0.3">
      <c r="A373" s="50" t="str">
        <f t="shared" si="11"/>
        <v/>
      </c>
      <c r="D373" s="94"/>
      <c r="E373" s="72"/>
      <c r="F373" s="72"/>
      <c r="G373" s="74"/>
      <c r="H373" s="74"/>
      <c r="I373" s="74"/>
      <c r="J373" s="61"/>
      <c r="K373" s="61"/>
      <c r="L373" s="61"/>
      <c r="M373" s="61"/>
      <c r="N373" s="61"/>
      <c r="O373" s="61"/>
      <c r="P373" s="61" t="str">
        <f>IF($D$48,[1]!obget([1]!obcall("",$C373,"get",[1]!obMake("","int",COLUMN()))),"")</f>
        <v/>
      </c>
      <c r="Q373" s="61" t="str">
        <f>IF($D$48,[1]!obget([1]!obcall("",$C373,"get",[1]!obMake("","int",COLUMN()))),"")</f>
        <v/>
      </c>
      <c r="R373" s="61" t="str">
        <f>IF($D$48,[1]!obget([1]!obcall("",$C373,"get",[1]!obMake("","int",COLUMN()))),"")</f>
        <v/>
      </c>
      <c r="S373" s="50"/>
      <c r="T373" s="50"/>
      <c r="U373" s="50"/>
      <c r="V373" s="50"/>
      <c r="W373" s="50"/>
      <c r="X373" s="50"/>
      <c r="AH373" s="36"/>
      <c r="AI373" s="36"/>
      <c r="IW373" s="50"/>
      <c r="IX373" s="50"/>
    </row>
    <row r="374" spans="1:258" x14ac:dyDescent="0.3">
      <c r="A374" s="50" t="str">
        <f t="shared" si="11"/>
        <v/>
      </c>
      <c r="D374" s="94"/>
      <c r="E374" s="72"/>
      <c r="F374" s="72"/>
      <c r="G374" s="74"/>
      <c r="H374" s="74"/>
      <c r="I374" s="74"/>
      <c r="J374" s="61"/>
      <c r="K374" s="61"/>
      <c r="L374" s="61"/>
      <c r="M374" s="61"/>
      <c r="N374" s="61"/>
      <c r="O374" s="61"/>
      <c r="P374" s="61" t="str">
        <f>IF($D$48,[1]!obget([1]!obcall("",$C374,"get",[1]!obMake("","int",COLUMN()))),"")</f>
        <v/>
      </c>
      <c r="Q374" s="61" t="str">
        <f>IF($D$48,[1]!obget([1]!obcall("",$C374,"get",[1]!obMake("","int",COLUMN()))),"")</f>
        <v/>
      </c>
      <c r="R374" s="61" t="str">
        <f>IF($D$48,[1]!obget([1]!obcall("",$C374,"get",[1]!obMake("","int",COLUMN()))),"")</f>
        <v/>
      </c>
      <c r="S374" s="50"/>
      <c r="T374" s="50"/>
      <c r="U374" s="50"/>
      <c r="V374" s="50"/>
      <c r="W374" s="50"/>
      <c r="X374" s="50"/>
      <c r="AH374" s="36"/>
      <c r="AI374" s="36"/>
      <c r="IW374" s="50"/>
      <c r="IX374" s="50"/>
    </row>
    <row r="375" spans="1:258" x14ac:dyDescent="0.3">
      <c r="A375" s="50" t="str">
        <f t="shared" ref="A375:A438" si="12">IF(OR($D$48,$D$47,$D$46),IF(MOD((ROW(A375)-ROW($A$54))*$E$44,$F$44/9)&lt;0.0001,(ROW(A375)-ROW($A$54))*$E$44,""),"")</f>
        <v/>
      </c>
      <c r="D375" s="94"/>
      <c r="E375" s="72"/>
      <c r="F375" s="72"/>
      <c r="G375" s="74"/>
      <c r="H375" s="74"/>
      <c r="I375" s="74"/>
      <c r="J375" s="61"/>
      <c r="K375" s="61"/>
      <c r="L375" s="61"/>
      <c r="M375" s="61"/>
      <c r="N375" s="61"/>
      <c r="O375" s="61"/>
      <c r="P375" s="61" t="str">
        <f>IF($D$48,[1]!obget([1]!obcall("",$C375,"get",[1]!obMake("","int",COLUMN()))),"")</f>
        <v/>
      </c>
      <c r="Q375" s="61" t="str">
        <f>IF($D$48,[1]!obget([1]!obcall("",$C375,"get",[1]!obMake("","int",COLUMN()))),"")</f>
        <v/>
      </c>
      <c r="R375" s="61" t="str">
        <f>IF($D$48,[1]!obget([1]!obcall("",$C375,"get",[1]!obMake("","int",COLUMN()))),"")</f>
        <v/>
      </c>
      <c r="S375" s="50"/>
      <c r="T375" s="50"/>
      <c r="U375" s="50"/>
      <c r="V375" s="50"/>
      <c r="W375" s="50"/>
      <c r="X375" s="50"/>
      <c r="AH375" s="36"/>
      <c r="AI375" s="36"/>
      <c r="IW375" s="50"/>
      <c r="IX375" s="50"/>
    </row>
    <row r="376" spans="1:258" x14ac:dyDescent="0.3">
      <c r="A376" s="50" t="str">
        <f t="shared" si="12"/>
        <v/>
      </c>
      <c r="D376" s="94"/>
      <c r="E376" s="72"/>
      <c r="F376" s="72"/>
      <c r="G376" s="74"/>
      <c r="H376" s="74"/>
      <c r="I376" s="74"/>
      <c r="J376" s="61"/>
      <c r="K376" s="61"/>
      <c r="L376" s="61"/>
      <c r="M376" s="61"/>
      <c r="N376" s="61"/>
      <c r="O376" s="61"/>
      <c r="P376" s="61" t="str">
        <f>IF($D$48,[1]!obget([1]!obcall("",$C376,"get",[1]!obMake("","int",COLUMN()))),"")</f>
        <v/>
      </c>
      <c r="Q376" s="61" t="str">
        <f>IF($D$48,[1]!obget([1]!obcall("",$C376,"get",[1]!obMake("","int",COLUMN()))),"")</f>
        <v/>
      </c>
      <c r="R376" s="61" t="str">
        <f>IF($D$48,[1]!obget([1]!obcall("",$C376,"get",[1]!obMake("","int",COLUMN()))),"")</f>
        <v/>
      </c>
      <c r="S376" s="50"/>
      <c r="T376" s="50"/>
      <c r="U376" s="50"/>
      <c r="V376" s="50"/>
      <c r="W376" s="50"/>
      <c r="X376" s="50"/>
      <c r="AH376" s="36"/>
      <c r="AI376" s="36"/>
      <c r="IW376" s="50"/>
      <c r="IX376" s="50"/>
    </row>
    <row r="377" spans="1:258" x14ac:dyDescent="0.3">
      <c r="A377" s="50" t="str">
        <f t="shared" si="12"/>
        <v/>
      </c>
      <c r="D377" s="94"/>
      <c r="E377" s="72"/>
      <c r="F377" s="72"/>
      <c r="G377" s="74"/>
      <c r="H377" s="74"/>
      <c r="I377" s="74"/>
      <c r="J377" s="61"/>
      <c r="K377" s="61"/>
      <c r="L377" s="61"/>
      <c r="M377" s="61"/>
      <c r="N377" s="61"/>
      <c r="O377" s="61"/>
      <c r="P377" s="61" t="str">
        <f>IF($D$48,[1]!obget([1]!obcall("",$C377,"get",[1]!obMake("","int",COLUMN()))),"")</f>
        <v/>
      </c>
      <c r="Q377" s="61" t="str">
        <f>IF($D$48,[1]!obget([1]!obcall("",$C377,"get",[1]!obMake("","int",COLUMN()))),"")</f>
        <v/>
      </c>
      <c r="R377" s="61" t="str">
        <f>IF($D$48,[1]!obget([1]!obcall("",$C377,"get",[1]!obMake("","int",COLUMN()))),"")</f>
        <v/>
      </c>
      <c r="S377" s="50"/>
      <c r="T377" s="50"/>
      <c r="U377" s="50"/>
      <c r="V377" s="50"/>
      <c r="W377" s="50"/>
      <c r="X377" s="50"/>
      <c r="AH377" s="36"/>
      <c r="AI377" s="36"/>
      <c r="IW377" s="50"/>
      <c r="IX377" s="50"/>
    </row>
    <row r="378" spans="1:258" x14ac:dyDescent="0.3">
      <c r="A378" s="50" t="str">
        <f t="shared" si="12"/>
        <v/>
      </c>
      <c r="D378" s="94"/>
      <c r="E378" s="72"/>
      <c r="F378" s="72"/>
      <c r="G378" s="74"/>
      <c r="H378" s="74"/>
      <c r="I378" s="74"/>
      <c r="J378" s="61"/>
      <c r="K378" s="61"/>
      <c r="L378" s="61"/>
      <c r="M378" s="61"/>
      <c r="N378" s="61"/>
      <c r="O378" s="61"/>
      <c r="P378" s="61" t="str">
        <f>IF($D$48,[1]!obget([1]!obcall("",$C378,"get",[1]!obMake("","int",COLUMN()))),"")</f>
        <v/>
      </c>
      <c r="Q378" s="61" t="str">
        <f>IF($D$48,[1]!obget([1]!obcall("",$C378,"get",[1]!obMake("","int",COLUMN()))),"")</f>
        <v/>
      </c>
      <c r="R378" s="61" t="str">
        <f>IF($D$48,[1]!obget([1]!obcall("",$C378,"get",[1]!obMake("","int",COLUMN()))),"")</f>
        <v/>
      </c>
      <c r="S378" s="50"/>
      <c r="T378" s="50"/>
      <c r="U378" s="50"/>
      <c r="V378" s="50"/>
      <c r="W378" s="50"/>
      <c r="X378" s="50"/>
      <c r="AH378" s="36"/>
      <c r="AI378" s="36"/>
      <c r="IW378" s="50"/>
      <c r="IX378" s="50"/>
    </row>
    <row r="379" spans="1:258" x14ac:dyDescent="0.3">
      <c r="A379" s="50" t="str">
        <f t="shared" si="12"/>
        <v/>
      </c>
      <c r="D379" s="94"/>
      <c r="E379" s="72"/>
      <c r="F379" s="72"/>
      <c r="G379" s="74"/>
      <c r="H379" s="74"/>
      <c r="I379" s="74"/>
      <c r="J379" s="61"/>
      <c r="K379" s="61"/>
      <c r="L379" s="61"/>
      <c r="M379" s="61"/>
      <c r="N379" s="61"/>
      <c r="O379" s="61"/>
      <c r="P379" s="61" t="str">
        <f>IF($D$48,[1]!obget([1]!obcall("",$C379,"get",[1]!obMake("","int",COLUMN()))),"")</f>
        <v/>
      </c>
      <c r="Q379" s="61" t="str">
        <f>IF($D$48,[1]!obget([1]!obcall("",$C379,"get",[1]!obMake("","int",COLUMN()))),"")</f>
        <v/>
      </c>
      <c r="R379" s="61" t="str">
        <f>IF($D$48,[1]!obget([1]!obcall("",$C379,"get",[1]!obMake("","int",COLUMN()))),"")</f>
        <v/>
      </c>
      <c r="S379" s="50"/>
      <c r="T379" s="50"/>
      <c r="U379" s="50"/>
      <c r="V379" s="50"/>
      <c r="W379" s="50"/>
      <c r="X379" s="50"/>
      <c r="AH379" s="36"/>
      <c r="AI379" s="36"/>
      <c r="IW379" s="50"/>
      <c r="IX379" s="50"/>
    </row>
    <row r="380" spans="1:258" x14ac:dyDescent="0.3">
      <c r="A380" s="50" t="str">
        <f t="shared" si="12"/>
        <v/>
      </c>
      <c r="D380" s="94"/>
      <c r="E380" s="72"/>
      <c r="F380" s="72"/>
      <c r="G380" s="74"/>
      <c r="H380" s="74"/>
      <c r="I380" s="74"/>
      <c r="J380" s="61"/>
      <c r="K380" s="61"/>
      <c r="L380" s="61"/>
      <c r="M380" s="61"/>
      <c r="N380" s="61"/>
      <c r="O380" s="61"/>
      <c r="P380" s="61" t="str">
        <f>IF($D$48,[1]!obget([1]!obcall("",$C380,"get",[1]!obMake("","int",COLUMN()))),"")</f>
        <v/>
      </c>
      <c r="Q380" s="61" t="str">
        <f>IF($D$48,[1]!obget([1]!obcall("",$C380,"get",[1]!obMake("","int",COLUMN()))),"")</f>
        <v/>
      </c>
      <c r="R380" s="61" t="str">
        <f>IF($D$48,[1]!obget([1]!obcall("",$C380,"get",[1]!obMake("","int",COLUMN()))),"")</f>
        <v/>
      </c>
      <c r="S380" s="50"/>
      <c r="T380" s="50"/>
      <c r="U380" s="50"/>
      <c r="V380" s="50"/>
      <c r="W380" s="50"/>
      <c r="X380" s="50"/>
      <c r="AH380" s="36"/>
      <c r="AI380" s="36"/>
      <c r="IW380" s="50"/>
      <c r="IX380" s="50"/>
    </row>
    <row r="381" spans="1:258" x14ac:dyDescent="0.3">
      <c r="A381" s="50" t="str">
        <f t="shared" si="12"/>
        <v/>
      </c>
      <c r="D381" s="94"/>
      <c r="E381" s="72"/>
      <c r="F381" s="72"/>
      <c r="G381" s="74"/>
      <c r="H381" s="74"/>
      <c r="I381" s="74"/>
      <c r="J381" s="61"/>
      <c r="K381" s="61"/>
      <c r="L381" s="61"/>
      <c r="M381" s="61"/>
      <c r="N381" s="61"/>
      <c r="O381" s="61"/>
      <c r="P381" s="61" t="str">
        <f>IF($D$48,[1]!obget([1]!obcall("",$C381,"get",[1]!obMake("","int",COLUMN()))),"")</f>
        <v/>
      </c>
      <c r="Q381" s="61" t="str">
        <f>IF($D$48,[1]!obget([1]!obcall("",$C381,"get",[1]!obMake("","int",COLUMN()))),"")</f>
        <v/>
      </c>
      <c r="R381" s="61" t="str">
        <f>IF($D$48,[1]!obget([1]!obcall("",$C381,"get",[1]!obMake("","int",COLUMN()))),"")</f>
        <v/>
      </c>
      <c r="S381" s="50"/>
      <c r="T381" s="50"/>
      <c r="U381" s="50"/>
      <c r="V381" s="50"/>
      <c r="W381" s="50"/>
      <c r="X381" s="50"/>
      <c r="AH381" s="36"/>
      <c r="AI381" s="36"/>
      <c r="IW381" s="50"/>
      <c r="IX381" s="50"/>
    </row>
    <row r="382" spans="1:258" x14ac:dyDescent="0.3">
      <c r="A382" s="50" t="str">
        <f t="shared" si="12"/>
        <v/>
      </c>
      <c r="D382" s="94"/>
      <c r="E382" s="72"/>
      <c r="F382" s="72"/>
      <c r="G382" s="74"/>
      <c r="H382" s="74"/>
      <c r="I382" s="74"/>
      <c r="J382" s="61"/>
      <c r="K382" s="61"/>
      <c r="L382" s="61"/>
      <c r="M382" s="61"/>
      <c r="N382" s="61"/>
      <c r="O382" s="61"/>
      <c r="P382" s="61" t="str">
        <f>IF($D$48,[1]!obget([1]!obcall("",$C382,"get",[1]!obMake("","int",COLUMN()))),"")</f>
        <v/>
      </c>
      <c r="Q382" s="61" t="str">
        <f>IF($D$48,[1]!obget([1]!obcall("",$C382,"get",[1]!obMake("","int",COLUMN()))),"")</f>
        <v/>
      </c>
      <c r="R382" s="61" t="str">
        <f>IF($D$48,[1]!obget([1]!obcall("",$C382,"get",[1]!obMake("","int",COLUMN()))),"")</f>
        <v/>
      </c>
      <c r="S382" s="50"/>
      <c r="T382" s="50"/>
      <c r="U382" s="50"/>
      <c r="V382" s="50"/>
      <c r="W382" s="50"/>
      <c r="X382" s="50"/>
      <c r="AH382" s="36"/>
      <c r="AI382" s="36"/>
      <c r="IW382" s="50"/>
      <c r="IX382" s="50"/>
    </row>
    <row r="383" spans="1:258" x14ac:dyDescent="0.3">
      <c r="A383" s="50" t="str">
        <f t="shared" si="12"/>
        <v/>
      </c>
      <c r="D383" s="94"/>
      <c r="E383" s="72"/>
      <c r="F383" s="72"/>
      <c r="G383" s="74"/>
      <c r="H383" s="74"/>
      <c r="I383" s="74"/>
      <c r="J383" s="61"/>
      <c r="K383" s="61"/>
      <c r="L383" s="61"/>
      <c r="M383" s="61"/>
      <c r="N383" s="61"/>
      <c r="O383" s="61"/>
      <c r="P383" s="61" t="str">
        <f>IF($D$48,[1]!obget([1]!obcall("",$C383,"get",[1]!obMake("","int",COLUMN()))),"")</f>
        <v/>
      </c>
      <c r="Q383" s="61" t="str">
        <f>IF($D$48,[1]!obget([1]!obcall("",$C383,"get",[1]!obMake("","int",COLUMN()))),"")</f>
        <v/>
      </c>
      <c r="R383" s="61" t="str">
        <f>IF($D$48,[1]!obget([1]!obcall("",$C383,"get",[1]!obMake("","int",COLUMN()))),"")</f>
        <v/>
      </c>
      <c r="S383" s="50"/>
      <c r="T383" s="50"/>
      <c r="U383" s="50"/>
      <c r="V383" s="50"/>
      <c r="W383" s="50"/>
      <c r="X383" s="50"/>
      <c r="AH383" s="36"/>
      <c r="AI383" s="36"/>
      <c r="IW383" s="50"/>
      <c r="IX383" s="50"/>
    </row>
    <row r="384" spans="1:258" x14ac:dyDescent="0.3">
      <c r="A384" s="50" t="str">
        <f t="shared" si="12"/>
        <v/>
      </c>
      <c r="D384" s="94"/>
      <c r="E384" s="72"/>
      <c r="F384" s="72"/>
      <c r="G384" s="74"/>
      <c r="H384" s="74"/>
      <c r="I384" s="74"/>
      <c r="J384" s="61"/>
      <c r="K384" s="61"/>
      <c r="L384" s="61"/>
      <c r="M384" s="61"/>
      <c r="N384" s="61"/>
      <c r="O384" s="61"/>
      <c r="P384" s="61" t="str">
        <f>IF($D$48,[1]!obget([1]!obcall("",$C384,"get",[1]!obMake("","int",COLUMN()))),"")</f>
        <v/>
      </c>
      <c r="Q384" s="61" t="str">
        <f>IF($D$48,[1]!obget([1]!obcall("",$C384,"get",[1]!obMake("","int",COLUMN()))),"")</f>
        <v/>
      </c>
      <c r="R384" s="61" t="str">
        <f>IF($D$48,[1]!obget([1]!obcall("",$C384,"get",[1]!obMake("","int",COLUMN()))),"")</f>
        <v/>
      </c>
      <c r="S384" s="50"/>
      <c r="T384" s="50"/>
      <c r="U384" s="50"/>
      <c r="V384" s="50"/>
      <c r="W384" s="50"/>
      <c r="X384" s="50"/>
      <c r="AH384" s="36"/>
      <c r="AI384" s="36"/>
      <c r="IW384" s="50"/>
      <c r="IX384" s="50"/>
    </row>
    <row r="385" spans="1:258" x14ac:dyDescent="0.3">
      <c r="A385" s="50" t="str">
        <f t="shared" si="12"/>
        <v/>
      </c>
      <c r="D385" s="94"/>
      <c r="E385" s="72"/>
      <c r="F385" s="72"/>
      <c r="G385" s="74"/>
      <c r="H385" s="74"/>
      <c r="I385" s="74"/>
      <c r="J385" s="61"/>
      <c r="K385" s="61"/>
      <c r="L385" s="61"/>
      <c r="M385" s="61"/>
      <c r="N385" s="61"/>
      <c r="O385" s="61"/>
      <c r="P385" s="61" t="str">
        <f>IF($D$48,[1]!obget([1]!obcall("",$C385,"get",[1]!obMake("","int",COLUMN()))),"")</f>
        <v/>
      </c>
      <c r="Q385" s="61" t="str">
        <f>IF($D$48,[1]!obget([1]!obcall("",$C385,"get",[1]!obMake("","int",COLUMN()))),"")</f>
        <v/>
      </c>
      <c r="R385" s="61" t="str">
        <f>IF($D$48,[1]!obget([1]!obcall("",$C385,"get",[1]!obMake("","int",COLUMN()))),"")</f>
        <v/>
      </c>
      <c r="S385" s="50"/>
      <c r="T385" s="50"/>
      <c r="U385" s="50"/>
      <c r="V385" s="50"/>
      <c r="W385" s="50"/>
      <c r="X385" s="50"/>
      <c r="AH385" s="36"/>
      <c r="AI385" s="36"/>
      <c r="IW385" s="50"/>
      <c r="IX385" s="50"/>
    </row>
    <row r="386" spans="1:258" x14ac:dyDescent="0.3">
      <c r="A386" s="50" t="str">
        <f t="shared" si="12"/>
        <v/>
      </c>
      <c r="D386" s="94"/>
      <c r="E386" s="72"/>
      <c r="F386" s="72"/>
      <c r="G386" s="74"/>
      <c r="H386" s="74"/>
      <c r="I386" s="74"/>
      <c r="J386" s="61"/>
      <c r="K386" s="61"/>
      <c r="L386" s="61"/>
      <c r="M386" s="61"/>
      <c r="N386" s="61"/>
      <c r="O386" s="61"/>
      <c r="P386" s="61" t="str">
        <f>IF($D$48,[1]!obget([1]!obcall("",$C386,"get",[1]!obMake("","int",COLUMN()))),"")</f>
        <v/>
      </c>
      <c r="Q386" s="61" t="str">
        <f>IF($D$48,[1]!obget([1]!obcall("",$C386,"get",[1]!obMake("","int",COLUMN()))),"")</f>
        <v/>
      </c>
      <c r="R386" s="61" t="str">
        <f>IF($D$48,[1]!obget([1]!obcall("",$C386,"get",[1]!obMake("","int",COLUMN()))),"")</f>
        <v/>
      </c>
      <c r="S386" s="50"/>
      <c r="T386" s="50"/>
      <c r="U386" s="50"/>
      <c r="V386" s="50"/>
      <c r="W386" s="50"/>
      <c r="X386" s="50"/>
      <c r="AH386" s="36"/>
      <c r="AI386" s="36"/>
      <c r="IW386" s="50"/>
      <c r="IX386" s="50"/>
    </row>
    <row r="387" spans="1:258" x14ac:dyDescent="0.3">
      <c r="A387" s="50" t="str">
        <f t="shared" si="12"/>
        <v/>
      </c>
      <c r="D387" s="94"/>
      <c r="E387" s="72"/>
      <c r="F387" s="72"/>
      <c r="G387" s="74"/>
      <c r="H387" s="74"/>
      <c r="I387" s="74"/>
      <c r="J387" s="61"/>
      <c r="K387" s="61"/>
      <c r="L387" s="61"/>
      <c r="M387" s="61"/>
      <c r="N387" s="61"/>
      <c r="O387" s="61"/>
      <c r="P387" s="61" t="str">
        <f>IF($D$48,[1]!obget([1]!obcall("",$C387,"get",[1]!obMake("","int",COLUMN()))),"")</f>
        <v/>
      </c>
      <c r="Q387" s="61" t="str">
        <f>IF($D$48,[1]!obget([1]!obcall("",$C387,"get",[1]!obMake("","int",COLUMN()))),"")</f>
        <v/>
      </c>
      <c r="R387" s="61" t="str">
        <f>IF($D$48,[1]!obget([1]!obcall("",$C387,"get",[1]!obMake("","int",COLUMN()))),"")</f>
        <v/>
      </c>
      <c r="S387" s="50"/>
      <c r="T387" s="50"/>
      <c r="U387" s="50"/>
      <c r="V387" s="50"/>
      <c r="W387" s="50"/>
      <c r="X387" s="50"/>
      <c r="AH387" s="36"/>
      <c r="AI387" s="36"/>
      <c r="IW387" s="50"/>
      <c r="IX387" s="50"/>
    </row>
    <row r="388" spans="1:258" x14ac:dyDescent="0.3">
      <c r="A388" s="50" t="str">
        <f t="shared" si="12"/>
        <v/>
      </c>
      <c r="D388" s="94"/>
      <c r="E388" s="72"/>
      <c r="F388" s="72"/>
      <c r="G388" s="74"/>
      <c r="H388" s="74"/>
      <c r="I388" s="74"/>
      <c r="J388" s="61"/>
      <c r="K388" s="61"/>
      <c r="L388" s="61"/>
      <c r="M388" s="61"/>
      <c r="N388" s="61"/>
      <c r="O388" s="61"/>
      <c r="P388" s="61" t="str">
        <f>IF($D$48,[1]!obget([1]!obcall("",$C388,"get",[1]!obMake("","int",COLUMN()))),"")</f>
        <v/>
      </c>
      <c r="Q388" s="61" t="str">
        <f>IF($D$48,[1]!obget([1]!obcall("",$C388,"get",[1]!obMake("","int",COLUMN()))),"")</f>
        <v/>
      </c>
      <c r="R388" s="61" t="str">
        <f>IF($D$48,[1]!obget([1]!obcall("",$C388,"get",[1]!obMake("","int",COLUMN()))),"")</f>
        <v/>
      </c>
      <c r="S388" s="50"/>
      <c r="T388" s="50"/>
      <c r="U388" s="50"/>
      <c r="V388" s="50"/>
      <c r="W388" s="50"/>
      <c r="X388" s="50"/>
      <c r="AH388" s="36"/>
      <c r="AI388" s="36"/>
      <c r="IW388" s="50"/>
      <c r="IX388" s="50"/>
    </row>
    <row r="389" spans="1:258" x14ac:dyDescent="0.3">
      <c r="A389" s="50" t="str">
        <f t="shared" si="12"/>
        <v/>
      </c>
      <c r="D389" s="94"/>
      <c r="E389" s="72"/>
      <c r="F389" s="72"/>
      <c r="G389" s="74"/>
      <c r="H389" s="74"/>
      <c r="I389" s="74"/>
      <c r="J389" s="61"/>
      <c r="K389" s="61"/>
      <c r="L389" s="61"/>
      <c r="M389" s="61"/>
      <c r="N389" s="61"/>
      <c r="O389" s="61"/>
      <c r="P389" s="61" t="str">
        <f>IF($D$48,[1]!obget([1]!obcall("",$C389,"get",[1]!obMake("","int",COLUMN()))),"")</f>
        <v/>
      </c>
      <c r="Q389" s="61" t="str">
        <f>IF($D$48,[1]!obget([1]!obcall("",$C389,"get",[1]!obMake("","int",COLUMN()))),"")</f>
        <v/>
      </c>
      <c r="R389" s="61" t="str">
        <f>IF($D$48,[1]!obget([1]!obcall("",$C389,"get",[1]!obMake("","int",COLUMN()))),"")</f>
        <v/>
      </c>
      <c r="S389" s="50"/>
      <c r="T389" s="50"/>
      <c r="U389" s="50"/>
      <c r="V389" s="50"/>
      <c r="W389" s="50"/>
      <c r="X389" s="50"/>
      <c r="AH389" s="36"/>
      <c r="AI389" s="36"/>
      <c r="IW389" s="50"/>
      <c r="IX389" s="50"/>
    </row>
    <row r="390" spans="1:258" x14ac:dyDescent="0.3">
      <c r="A390" s="50" t="str">
        <f t="shared" si="12"/>
        <v/>
      </c>
      <c r="D390" s="94"/>
      <c r="E390" s="72"/>
      <c r="F390" s="72"/>
      <c r="G390" s="74"/>
      <c r="H390" s="74"/>
      <c r="I390" s="74"/>
      <c r="J390" s="61"/>
      <c r="K390" s="61"/>
      <c r="L390" s="61"/>
      <c r="M390" s="61"/>
      <c r="N390" s="61"/>
      <c r="O390" s="61"/>
      <c r="P390" s="61" t="str">
        <f>IF($D$48,[1]!obget([1]!obcall("",$C390,"get",[1]!obMake("","int",COLUMN()))),"")</f>
        <v/>
      </c>
      <c r="Q390" s="61" t="str">
        <f>IF($D$48,[1]!obget([1]!obcall("",$C390,"get",[1]!obMake("","int",COLUMN()))),"")</f>
        <v/>
      </c>
      <c r="R390" s="61" t="str">
        <f>IF($D$48,[1]!obget([1]!obcall("",$C390,"get",[1]!obMake("","int",COLUMN()))),"")</f>
        <v/>
      </c>
      <c r="S390" s="50"/>
      <c r="T390" s="50"/>
      <c r="U390" s="50"/>
      <c r="V390" s="50"/>
      <c r="W390" s="50"/>
      <c r="X390" s="50"/>
      <c r="AH390" s="36"/>
      <c r="AI390" s="36"/>
      <c r="IW390" s="50"/>
      <c r="IX390" s="50"/>
    </row>
    <row r="391" spans="1:258" x14ac:dyDescent="0.3">
      <c r="A391" s="50" t="str">
        <f t="shared" si="12"/>
        <v/>
      </c>
      <c r="D391" s="94"/>
      <c r="E391" s="72"/>
      <c r="F391" s="72"/>
      <c r="G391" s="74"/>
      <c r="H391" s="74"/>
      <c r="I391" s="74"/>
      <c r="J391" s="61"/>
      <c r="K391" s="61"/>
      <c r="L391" s="61"/>
      <c r="M391" s="61"/>
      <c r="N391" s="61"/>
      <c r="O391" s="61"/>
      <c r="P391" s="61" t="str">
        <f>IF($D$48,[1]!obget([1]!obcall("",$C391,"get",[1]!obMake("","int",COLUMN()))),"")</f>
        <v/>
      </c>
      <c r="Q391" s="61" t="str">
        <f>IF($D$48,[1]!obget([1]!obcall("",$C391,"get",[1]!obMake("","int",COLUMN()))),"")</f>
        <v/>
      </c>
      <c r="R391" s="61" t="str">
        <f>IF($D$48,[1]!obget([1]!obcall("",$C391,"get",[1]!obMake("","int",COLUMN()))),"")</f>
        <v/>
      </c>
      <c r="S391" s="50"/>
      <c r="T391" s="50"/>
      <c r="U391" s="50"/>
      <c r="V391" s="50"/>
      <c r="W391" s="50"/>
      <c r="X391" s="50"/>
      <c r="AH391" s="36"/>
      <c r="AI391" s="36"/>
      <c r="IW391" s="50"/>
      <c r="IX391" s="50"/>
    </row>
    <row r="392" spans="1:258" x14ac:dyDescent="0.3">
      <c r="A392" s="50" t="str">
        <f t="shared" si="12"/>
        <v/>
      </c>
      <c r="D392" s="94"/>
      <c r="E392" s="72"/>
      <c r="F392" s="72"/>
      <c r="G392" s="74"/>
      <c r="H392" s="74"/>
      <c r="I392" s="74"/>
      <c r="J392" s="61"/>
      <c r="K392" s="61"/>
      <c r="L392" s="61"/>
      <c r="M392" s="61"/>
      <c r="N392" s="61"/>
      <c r="O392" s="61"/>
      <c r="P392" s="61" t="str">
        <f>IF($D$48,[1]!obget([1]!obcall("",$C392,"get",[1]!obMake("","int",COLUMN()))),"")</f>
        <v/>
      </c>
      <c r="Q392" s="61" t="str">
        <f>IF($D$48,[1]!obget([1]!obcall("",$C392,"get",[1]!obMake("","int",COLUMN()))),"")</f>
        <v/>
      </c>
      <c r="R392" s="61" t="str">
        <f>IF($D$48,[1]!obget([1]!obcall("",$C392,"get",[1]!obMake("","int",COLUMN()))),"")</f>
        <v/>
      </c>
      <c r="S392" s="50"/>
      <c r="T392" s="50"/>
      <c r="U392" s="50"/>
      <c r="V392" s="50"/>
      <c r="W392" s="50"/>
      <c r="X392" s="50"/>
      <c r="AH392" s="36"/>
      <c r="AI392" s="36"/>
      <c r="IW392" s="50"/>
      <c r="IX392" s="50"/>
    </row>
    <row r="393" spans="1:258" x14ac:dyDescent="0.3">
      <c r="A393" s="50" t="str">
        <f t="shared" si="12"/>
        <v/>
      </c>
      <c r="D393" s="94"/>
      <c r="E393" s="72"/>
      <c r="F393" s="72"/>
      <c r="G393" s="74"/>
      <c r="H393" s="74"/>
      <c r="I393" s="74"/>
      <c r="J393" s="61"/>
      <c r="K393" s="61"/>
      <c r="L393" s="61"/>
      <c r="M393" s="61"/>
      <c r="N393" s="61"/>
      <c r="O393" s="61"/>
      <c r="P393" s="61" t="str">
        <f>IF($D$48,[1]!obget([1]!obcall("",$C393,"get",[1]!obMake("","int",COLUMN()))),"")</f>
        <v/>
      </c>
      <c r="Q393" s="61" t="str">
        <f>IF($D$48,[1]!obget([1]!obcall("",$C393,"get",[1]!obMake("","int",COLUMN()))),"")</f>
        <v/>
      </c>
      <c r="R393" s="61" t="str">
        <f>IF($D$48,[1]!obget([1]!obcall("",$C393,"get",[1]!obMake("","int",COLUMN()))),"")</f>
        <v/>
      </c>
      <c r="S393" s="50"/>
      <c r="T393" s="50"/>
      <c r="U393" s="50"/>
      <c r="V393" s="50"/>
      <c r="W393" s="50"/>
      <c r="X393" s="50"/>
      <c r="AH393" s="36"/>
      <c r="AI393" s="36"/>
      <c r="IW393" s="50"/>
      <c r="IX393" s="50"/>
    </row>
    <row r="394" spans="1:258" x14ac:dyDescent="0.3">
      <c r="A394" s="50" t="str">
        <f t="shared" si="12"/>
        <v/>
      </c>
      <c r="D394" s="94"/>
      <c r="E394" s="72"/>
      <c r="F394" s="72"/>
      <c r="G394" s="74"/>
      <c r="H394" s="74"/>
      <c r="I394" s="74"/>
      <c r="J394" s="61"/>
      <c r="K394" s="61"/>
      <c r="L394" s="61"/>
      <c r="M394" s="61"/>
      <c r="N394" s="61"/>
      <c r="O394" s="61"/>
      <c r="P394" s="61" t="str">
        <f>IF($D$48,[1]!obget([1]!obcall("",$C394,"get",[1]!obMake("","int",COLUMN()))),"")</f>
        <v/>
      </c>
      <c r="Q394" s="61" t="str">
        <f>IF($D$48,[1]!obget([1]!obcall("",$C394,"get",[1]!obMake("","int",COLUMN()))),"")</f>
        <v/>
      </c>
      <c r="R394" s="61" t="str">
        <f>IF($D$48,[1]!obget([1]!obcall("",$C394,"get",[1]!obMake("","int",COLUMN()))),"")</f>
        <v/>
      </c>
      <c r="S394" s="50"/>
      <c r="T394" s="50"/>
      <c r="U394" s="50"/>
      <c r="V394" s="50"/>
      <c r="W394" s="50"/>
      <c r="X394" s="50"/>
      <c r="AH394" s="36"/>
      <c r="AI394" s="36"/>
      <c r="IW394" s="50"/>
      <c r="IX394" s="50"/>
    </row>
    <row r="395" spans="1:258" x14ac:dyDescent="0.3">
      <c r="A395" s="50" t="str">
        <f t="shared" si="12"/>
        <v/>
      </c>
      <c r="D395" s="94"/>
      <c r="E395" s="72"/>
      <c r="F395" s="72"/>
      <c r="G395" s="74"/>
      <c r="H395" s="74"/>
      <c r="I395" s="74"/>
      <c r="J395" s="61"/>
      <c r="K395" s="61"/>
      <c r="L395" s="61"/>
      <c r="M395" s="61"/>
      <c r="N395" s="61"/>
      <c r="O395" s="61"/>
      <c r="P395" s="61" t="str">
        <f>IF($D$48,[1]!obget([1]!obcall("",$C395,"get",[1]!obMake("","int",COLUMN()))),"")</f>
        <v/>
      </c>
      <c r="Q395" s="61" t="str">
        <f>IF($D$48,[1]!obget([1]!obcall("",$C395,"get",[1]!obMake("","int",COLUMN()))),"")</f>
        <v/>
      </c>
      <c r="R395" s="61" t="str">
        <f>IF($D$48,[1]!obget([1]!obcall("",$C395,"get",[1]!obMake("","int",COLUMN()))),"")</f>
        <v/>
      </c>
      <c r="S395" s="50"/>
      <c r="T395" s="50"/>
      <c r="U395" s="50"/>
      <c r="V395" s="50"/>
      <c r="W395" s="50"/>
      <c r="X395" s="50"/>
      <c r="AH395" s="36"/>
      <c r="AI395" s="36"/>
      <c r="IW395" s="50"/>
      <c r="IX395" s="50"/>
    </row>
    <row r="396" spans="1:258" x14ac:dyDescent="0.3">
      <c r="A396" s="50" t="str">
        <f t="shared" si="12"/>
        <v/>
      </c>
      <c r="D396" s="94"/>
      <c r="E396" s="72"/>
      <c r="F396" s="72"/>
      <c r="G396" s="74"/>
      <c r="H396" s="74"/>
      <c r="I396" s="74"/>
      <c r="J396" s="61"/>
      <c r="K396" s="61"/>
      <c r="L396" s="61"/>
      <c r="M396" s="61"/>
      <c r="N396" s="61"/>
      <c r="O396" s="61"/>
      <c r="P396" s="61" t="str">
        <f>IF($D$48,[1]!obget([1]!obcall("",$C396,"get",[1]!obMake("","int",COLUMN()))),"")</f>
        <v/>
      </c>
      <c r="Q396" s="61" t="str">
        <f>IF($D$48,[1]!obget([1]!obcall("",$C396,"get",[1]!obMake("","int",COLUMN()))),"")</f>
        <v/>
      </c>
      <c r="R396" s="61" t="str">
        <f>IF($D$48,[1]!obget([1]!obcall("",$C396,"get",[1]!obMake("","int",COLUMN()))),"")</f>
        <v/>
      </c>
      <c r="S396" s="50"/>
      <c r="T396" s="50"/>
      <c r="U396" s="50"/>
      <c r="V396" s="50"/>
      <c r="W396" s="50"/>
      <c r="X396" s="50"/>
      <c r="AH396" s="36"/>
      <c r="AI396" s="36"/>
      <c r="IW396" s="50"/>
      <c r="IX396" s="50"/>
    </row>
    <row r="397" spans="1:258" x14ac:dyDescent="0.3">
      <c r="A397" s="50" t="str">
        <f t="shared" si="12"/>
        <v/>
      </c>
      <c r="D397" s="94"/>
      <c r="E397" s="72"/>
      <c r="F397" s="72"/>
      <c r="G397" s="74"/>
      <c r="H397" s="74"/>
      <c r="I397" s="74"/>
      <c r="J397" s="61"/>
      <c r="K397" s="61"/>
      <c r="L397" s="61"/>
      <c r="M397" s="61"/>
      <c r="N397" s="61"/>
      <c r="O397" s="61"/>
      <c r="P397" s="61" t="str">
        <f>IF($D$48,[1]!obget([1]!obcall("",$C397,"get",[1]!obMake("","int",COLUMN()))),"")</f>
        <v/>
      </c>
      <c r="Q397" s="61" t="str">
        <f>IF($D$48,[1]!obget([1]!obcall("",$C397,"get",[1]!obMake("","int",COLUMN()))),"")</f>
        <v/>
      </c>
      <c r="R397" s="61" t="str">
        <f>IF($D$48,[1]!obget([1]!obcall("",$C397,"get",[1]!obMake("","int",COLUMN()))),"")</f>
        <v/>
      </c>
      <c r="S397" s="50"/>
      <c r="T397" s="50"/>
      <c r="U397" s="50"/>
      <c r="V397" s="50"/>
      <c r="W397" s="50"/>
      <c r="X397" s="50"/>
      <c r="AH397" s="36"/>
      <c r="AI397" s="36"/>
      <c r="IW397" s="50"/>
      <c r="IX397" s="50"/>
    </row>
    <row r="398" spans="1:258" x14ac:dyDescent="0.3">
      <c r="A398" s="50" t="str">
        <f t="shared" si="12"/>
        <v/>
      </c>
      <c r="D398" s="94"/>
      <c r="E398" s="72"/>
      <c r="F398" s="72"/>
      <c r="G398" s="74"/>
      <c r="H398" s="74"/>
      <c r="I398" s="74"/>
      <c r="J398" s="61"/>
      <c r="K398" s="61"/>
      <c r="L398" s="61"/>
      <c r="M398" s="61"/>
      <c r="N398" s="61"/>
      <c r="O398" s="61"/>
      <c r="P398" s="61" t="str">
        <f>IF($D$48,[1]!obget([1]!obcall("",$C398,"get",[1]!obMake("","int",COLUMN()))),"")</f>
        <v/>
      </c>
      <c r="Q398" s="61" t="str">
        <f>IF($D$48,[1]!obget([1]!obcall("",$C398,"get",[1]!obMake("","int",COLUMN()))),"")</f>
        <v/>
      </c>
      <c r="R398" s="61" t="str">
        <f>IF($D$48,[1]!obget([1]!obcall("",$C398,"get",[1]!obMake("","int",COLUMN()))),"")</f>
        <v/>
      </c>
      <c r="S398" s="50"/>
      <c r="T398" s="50"/>
      <c r="U398" s="50"/>
      <c r="V398" s="50"/>
      <c r="W398" s="50"/>
      <c r="X398" s="50"/>
      <c r="AH398" s="36"/>
      <c r="AI398" s="36"/>
      <c r="IW398" s="50"/>
      <c r="IX398" s="50"/>
    </row>
    <row r="399" spans="1:258" x14ac:dyDescent="0.3">
      <c r="A399" s="50" t="str">
        <f t="shared" si="12"/>
        <v/>
      </c>
      <c r="D399" s="94"/>
      <c r="E399" s="72"/>
      <c r="F399" s="72"/>
      <c r="G399" s="74"/>
      <c r="H399" s="74"/>
      <c r="I399" s="74"/>
      <c r="J399" s="61"/>
      <c r="K399" s="61"/>
      <c r="L399" s="61"/>
      <c r="M399" s="61"/>
      <c r="N399" s="61"/>
      <c r="O399" s="61"/>
      <c r="P399" s="61" t="str">
        <f>IF($D$48,[1]!obget([1]!obcall("",$C399,"get",[1]!obMake("","int",COLUMN()))),"")</f>
        <v/>
      </c>
      <c r="Q399" s="61" t="str">
        <f>IF($D$48,[1]!obget([1]!obcall("",$C399,"get",[1]!obMake("","int",COLUMN()))),"")</f>
        <v/>
      </c>
      <c r="R399" s="61" t="str">
        <f>IF($D$48,[1]!obget([1]!obcall("",$C399,"get",[1]!obMake("","int",COLUMN()))),"")</f>
        <v/>
      </c>
      <c r="S399" s="50"/>
      <c r="T399" s="50"/>
      <c r="U399" s="50"/>
      <c r="V399" s="50"/>
      <c r="W399" s="50"/>
      <c r="X399" s="50"/>
      <c r="AH399" s="36"/>
      <c r="AI399" s="36"/>
      <c r="IW399" s="50"/>
      <c r="IX399" s="50"/>
    </row>
    <row r="400" spans="1:258" x14ac:dyDescent="0.3">
      <c r="A400" s="50" t="str">
        <f t="shared" si="12"/>
        <v/>
      </c>
      <c r="D400" s="94"/>
      <c r="E400" s="72"/>
      <c r="F400" s="72"/>
      <c r="G400" s="74"/>
      <c r="H400" s="74"/>
      <c r="I400" s="74"/>
      <c r="J400" s="61"/>
      <c r="K400" s="61"/>
      <c r="L400" s="61"/>
      <c r="M400" s="61"/>
      <c r="N400" s="61"/>
      <c r="O400" s="61"/>
      <c r="P400" s="61" t="str">
        <f>IF($D$48,[1]!obget([1]!obcall("",$C400,"get",[1]!obMake("","int",COLUMN()))),"")</f>
        <v/>
      </c>
      <c r="Q400" s="61" t="str">
        <f>IF($D$48,[1]!obget([1]!obcall("",$C400,"get",[1]!obMake("","int",COLUMN()))),"")</f>
        <v/>
      </c>
      <c r="R400" s="61" t="str">
        <f>IF($D$48,[1]!obget([1]!obcall("",$C400,"get",[1]!obMake("","int",COLUMN()))),"")</f>
        <v/>
      </c>
      <c r="S400" s="50"/>
      <c r="T400" s="50"/>
      <c r="U400" s="50"/>
      <c r="V400" s="50"/>
      <c r="W400" s="50"/>
      <c r="X400" s="50"/>
      <c r="AH400" s="36"/>
      <c r="AI400" s="36"/>
      <c r="IW400" s="50"/>
      <c r="IX400" s="50"/>
    </row>
    <row r="401" spans="1:258" x14ac:dyDescent="0.3">
      <c r="A401" s="50" t="str">
        <f t="shared" si="12"/>
        <v/>
      </c>
      <c r="D401" s="94"/>
      <c r="E401" s="72"/>
      <c r="F401" s="72"/>
      <c r="G401" s="74"/>
      <c r="H401" s="74"/>
      <c r="I401" s="74"/>
      <c r="J401" s="61"/>
      <c r="K401" s="61"/>
      <c r="L401" s="61"/>
      <c r="M401" s="61"/>
      <c r="N401" s="61"/>
      <c r="O401" s="61"/>
      <c r="P401" s="61" t="str">
        <f>IF($D$48,[1]!obget([1]!obcall("",$C401,"get",[1]!obMake("","int",COLUMN()))),"")</f>
        <v/>
      </c>
      <c r="Q401" s="61" t="str">
        <f>IF($D$48,[1]!obget([1]!obcall("",$C401,"get",[1]!obMake("","int",COLUMN()))),"")</f>
        <v/>
      </c>
      <c r="R401" s="61" t="str">
        <f>IF($D$48,[1]!obget([1]!obcall("",$C401,"get",[1]!obMake("","int",COLUMN()))),"")</f>
        <v/>
      </c>
      <c r="S401" s="50"/>
      <c r="T401" s="50"/>
      <c r="U401" s="50"/>
      <c r="V401" s="50"/>
      <c r="W401" s="50"/>
      <c r="X401" s="50"/>
      <c r="AH401" s="36"/>
      <c r="AI401" s="36"/>
      <c r="IW401" s="50"/>
      <c r="IX401" s="50"/>
    </row>
    <row r="402" spans="1:258" x14ac:dyDescent="0.3">
      <c r="A402" s="50" t="str">
        <f t="shared" si="12"/>
        <v/>
      </c>
      <c r="D402" s="94"/>
      <c r="E402" s="72"/>
      <c r="F402" s="72"/>
      <c r="G402" s="74"/>
      <c r="H402" s="74"/>
      <c r="I402" s="74"/>
      <c r="J402" s="61"/>
      <c r="K402" s="61"/>
      <c r="L402" s="61"/>
      <c r="M402" s="61"/>
      <c r="N402" s="61"/>
      <c r="O402" s="61"/>
      <c r="P402" s="61" t="str">
        <f>IF($D$48,[1]!obget([1]!obcall("",$C402,"get",[1]!obMake("","int",COLUMN()))),"")</f>
        <v/>
      </c>
      <c r="Q402" s="61" t="str">
        <f>IF($D$48,[1]!obget([1]!obcall("",$C402,"get",[1]!obMake("","int",COLUMN()))),"")</f>
        <v/>
      </c>
      <c r="R402" s="61" t="str">
        <f>IF($D$48,[1]!obget([1]!obcall("",$C402,"get",[1]!obMake("","int",COLUMN()))),"")</f>
        <v/>
      </c>
      <c r="S402" s="50"/>
      <c r="T402" s="50"/>
      <c r="U402" s="50"/>
      <c r="V402" s="50"/>
      <c r="W402" s="50"/>
      <c r="X402" s="50"/>
      <c r="AH402" s="36"/>
      <c r="AI402" s="36"/>
      <c r="IW402" s="50"/>
      <c r="IX402" s="50"/>
    </row>
    <row r="403" spans="1:258" x14ac:dyDescent="0.3">
      <c r="A403" s="50" t="str">
        <f t="shared" si="12"/>
        <v/>
      </c>
      <c r="D403" s="94"/>
      <c r="E403" s="72"/>
      <c r="F403" s="72"/>
      <c r="G403" s="74"/>
      <c r="H403" s="74"/>
      <c r="I403" s="74"/>
      <c r="J403" s="61"/>
      <c r="K403" s="61"/>
      <c r="L403" s="61"/>
      <c r="M403" s="61"/>
      <c r="N403" s="61"/>
      <c r="O403" s="61"/>
      <c r="P403" s="61" t="str">
        <f>IF($D$48,[1]!obget([1]!obcall("",$C403,"get",[1]!obMake("","int",COLUMN()))),"")</f>
        <v/>
      </c>
      <c r="Q403" s="61" t="str">
        <f>IF($D$48,[1]!obget([1]!obcall("",$C403,"get",[1]!obMake("","int",COLUMN()))),"")</f>
        <v/>
      </c>
      <c r="R403" s="61" t="str">
        <f>IF($D$48,[1]!obget([1]!obcall("",$C403,"get",[1]!obMake("","int",COLUMN()))),"")</f>
        <v/>
      </c>
      <c r="S403" s="50"/>
      <c r="T403" s="50"/>
      <c r="U403" s="50"/>
      <c r="V403" s="50"/>
      <c r="W403" s="50"/>
      <c r="X403" s="50"/>
      <c r="AH403" s="36"/>
      <c r="AI403" s="36"/>
      <c r="IW403" s="50"/>
      <c r="IX403" s="50"/>
    </row>
    <row r="404" spans="1:258" x14ac:dyDescent="0.3">
      <c r="A404" s="50" t="str">
        <f t="shared" si="12"/>
        <v/>
      </c>
      <c r="D404" s="94"/>
      <c r="E404" s="72"/>
      <c r="F404" s="72"/>
      <c r="G404" s="74"/>
      <c r="H404" s="74"/>
      <c r="I404" s="74"/>
      <c r="J404" s="61"/>
      <c r="K404" s="61"/>
      <c r="L404" s="61"/>
      <c r="M404" s="61"/>
      <c r="N404" s="61"/>
      <c r="O404" s="61"/>
      <c r="P404" s="61" t="str">
        <f>IF($D$48,[1]!obget([1]!obcall("",$C404,"get",[1]!obMake("","int",COLUMN()))),"")</f>
        <v/>
      </c>
      <c r="Q404" s="61" t="str">
        <f>IF($D$48,[1]!obget([1]!obcall("",$C404,"get",[1]!obMake("","int",COLUMN()))),"")</f>
        <v/>
      </c>
      <c r="R404" s="61" t="str">
        <f>IF($D$48,[1]!obget([1]!obcall("",$C404,"get",[1]!obMake("","int",COLUMN()))),"")</f>
        <v/>
      </c>
      <c r="S404" s="50"/>
      <c r="T404" s="50"/>
      <c r="U404" s="50"/>
      <c r="V404" s="50"/>
      <c r="W404" s="50"/>
      <c r="X404" s="50"/>
      <c r="AH404" s="36"/>
      <c r="AI404" s="36"/>
      <c r="IW404" s="50"/>
      <c r="IX404" s="50"/>
    </row>
    <row r="405" spans="1:258" x14ac:dyDescent="0.3">
      <c r="A405" s="50" t="str">
        <f t="shared" si="12"/>
        <v/>
      </c>
      <c r="D405" s="94"/>
      <c r="E405" s="72"/>
      <c r="F405" s="72"/>
      <c r="G405" s="74"/>
      <c r="H405" s="74"/>
      <c r="I405" s="74"/>
      <c r="J405" s="61"/>
      <c r="K405" s="61"/>
      <c r="L405" s="61"/>
      <c r="M405" s="61"/>
      <c r="N405" s="61"/>
      <c r="O405" s="61"/>
      <c r="P405" s="61" t="str">
        <f>IF($D$48,[1]!obget([1]!obcall("",$C405,"get",[1]!obMake("","int",COLUMN()))),"")</f>
        <v/>
      </c>
      <c r="Q405" s="61" t="str">
        <f>IF($D$48,[1]!obget([1]!obcall("",$C405,"get",[1]!obMake("","int",COLUMN()))),"")</f>
        <v/>
      </c>
      <c r="R405" s="61" t="str">
        <f>IF($D$48,[1]!obget([1]!obcall("",$C405,"get",[1]!obMake("","int",COLUMN()))),"")</f>
        <v/>
      </c>
      <c r="S405" s="50"/>
      <c r="T405" s="50"/>
      <c r="U405" s="50"/>
      <c r="V405" s="50"/>
      <c r="W405" s="50"/>
      <c r="X405" s="50"/>
      <c r="AH405" s="36"/>
      <c r="AI405" s="36"/>
      <c r="IW405" s="50"/>
      <c r="IX405" s="50"/>
    </row>
    <row r="406" spans="1:258" x14ac:dyDescent="0.3">
      <c r="A406" s="50" t="str">
        <f t="shared" si="12"/>
        <v/>
      </c>
      <c r="D406" s="94"/>
      <c r="E406" s="72"/>
      <c r="F406" s="72"/>
      <c r="G406" s="74"/>
      <c r="H406" s="74"/>
      <c r="I406" s="74"/>
      <c r="J406" s="61"/>
      <c r="K406" s="61"/>
      <c r="L406" s="61"/>
      <c r="M406" s="61"/>
      <c r="N406" s="61"/>
      <c r="O406" s="61"/>
      <c r="P406" s="61" t="str">
        <f>IF($D$48,[1]!obget([1]!obcall("",$C406,"get",[1]!obMake("","int",COLUMN()))),"")</f>
        <v/>
      </c>
      <c r="Q406" s="61" t="str">
        <f>IF($D$48,[1]!obget([1]!obcall("",$C406,"get",[1]!obMake("","int",COLUMN()))),"")</f>
        <v/>
      </c>
      <c r="R406" s="61" t="str">
        <f>IF($D$48,[1]!obget([1]!obcall("",$C406,"get",[1]!obMake("","int",COLUMN()))),"")</f>
        <v/>
      </c>
      <c r="S406" s="50"/>
      <c r="T406" s="50"/>
      <c r="U406" s="50"/>
      <c r="V406" s="50"/>
      <c r="W406" s="50"/>
      <c r="X406" s="50"/>
      <c r="AH406" s="36"/>
      <c r="AI406" s="36"/>
      <c r="IW406" s="50"/>
      <c r="IX406" s="50"/>
    </row>
    <row r="407" spans="1:258" x14ac:dyDescent="0.3">
      <c r="A407" s="50" t="str">
        <f t="shared" si="12"/>
        <v/>
      </c>
      <c r="D407" s="94"/>
      <c r="E407" s="72"/>
      <c r="F407" s="72"/>
      <c r="G407" s="74"/>
      <c r="H407" s="74"/>
      <c r="I407" s="74"/>
      <c r="J407" s="61"/>
      <c r="K407" s="61"/>
      <c r="L407" s="61"/>
      <c r="M407" s="61"/>
      <c r="N407" s="61"/>
      <c r="O407" s="61"/>
      <c r="P407" s="61" t="str">
        <f>IF($D$48,[1]!obget([1]!obcall("",$C407,"get",[1]!obMake("","int",COLUMN()))),"")</f>
        <v/>
      </c>
      <c r="Q407" s="61" t="str">
        <f>IF($D$48,[1]!obget([1]!obcall("",$C407,"get",[1]!obMake("","int",COLUMN()))),"")</f>
        <v/>
      </c>
      <c r="R407" s="61" t="str">
        <f>IF($D$48,[1]!obget([1]!obcall("",$C407,"get",[1]!obMake("","int",COLUMN()))),"")</f>
        <v/>
      </c>
      <c r="S407" s="50"/>
      <c r="T407" s="50"/>
      <c r="U407" s="50"/>
      <c r="V407" s="50"/>
      <c r="W407" s="50"/>
      <c r="X407" s="50"/>
      <c r="AH407" s="36"/>
      <c r="AI407" s="36"/>
      <c r="IW407" s="50"/>
      <c r="IX407" s="50"/>
    </row>
    <row r="408" spans="1:258" x14ac:dyDescent="0.3">
      <c r="A408" s="50" t="str">
        <f t="shared" si="12"/>
        <v/>
      </c>
      <c r="D408" s="94"/>
      <c r="E408" s="72"/>
      <c r="F408" s="72"/>
      <c r="G408" s="74"/>
      <c r="H408" s="74"/>
      <c r="I408" s="74"/>
      <c r="J408" s="61"/>
      <c r="K408" s="61"/>
      <c r="L408" s="61"/>
      <c r="M408" s="61"/>
      <c r="N408" s="61"/>
      <c r="O408" s="61"/>
      <c r="P408" s="61" t="str">
        <f>IF($D$48,[1]!obget([1]!obcall("",$C408,"get",[1]!obMake("","int",COLUMN()))),"")</f>
        <v/>
      </c>
      <c r="Q408" s="61" t="str">
        <f>IF($D$48,[1]!obget([1]!obcall("",$C408,"get",[1]!obMake("","int",COLUMN()))),"")</f>
        <v/>
      </c>
      <c r="R408" s="61" t="str">
        <f>IF($D$48,[1]!obget([1]!obcall("",$C408,"get",[1]!obMake("","int",COLUMN()))),"")</f>
        <v/>
      </c>
      <c r="S408" s="50"/>
      <c r="T408" s="50"/>
      <c r="U408" s="50"/>
      <c r="V408" s="50"/>
      <c r="W408" s="50"/>
      <c r="X408" s="50"/>
      <c r="AH408" s="36"/>
      <c r="AI408" s="36"/>
      <c r="IW408" s="50"/>
      <c r="IX408" s="50"/>
    </row>
    <row r="409" spans="1:258" x14ac:dyDescent="0.3">
      <c r="A409" s="50" t="str">
        <f t="shared" si="12"/>
        <v/>
      </c>
      <c r="D409" s="94"/>
      <c r="E409" s="72"/>
      <c r="F409" s="72"/>
      <c r="G409" s="74"/>
      <c r="H409" s="74"/>
      <c r="I409" s="74"/>
      <c r="J409" s="61"/>
      <c r="K409" s="61"/>
      <c r="L409" s="61"/>
      <c r="M409" s="61"/>
      <c r="N409" s="61"/>
      <c r="O409" s="61"/>
      <c r="P409" s="61" t="str">
        <f>IF($D$48,[1]!obget([1]!obcall("",$C409,"get",[1]!obMake("","int",COLUMN()))),"")</f>
        <v/>
      </c>
      <c r="Q409" s="61" t="str">
        <f>IF($D$48,[1]!obget([1]!obcall("",$C409,"get",[1]!obMake("","int",COLUMN()))),"")</f>
        <v/>
      </c>
      <c r="R409" s="61" t="str">
        <f>IF($D$48,[1]!obget([1]!obcall("",$C409,"get",[1]!obMake("","int",COLUMN()))),"")</f>
        <v/>
      </c>
      <c r="S409" s="50"/>
      <c r="T409" s="50"/>
      <c r="U409" s="50"/>
      <c r="V409" s="50"/>
      <c r="W409" s="50"/>
      <c r="X409" s="50"/>
      <c r="AH409" s="36"/>
      <c r="AI409" s="36"/>
      <c r="IW409" s="50"/>
      <c r="IX409" s="50"/>
    </row>
    <row r="410" spans="1:258" x14ac:dyDescent="0.3">
      <c r="A410" s="50" t="str">
        <f t="shared" si="12"/>
        <v/>
      </c>
      <c r="D410" s="94"/>
      <c r="E410" s="72"/>
      <c r="F410" s="72"/>
      <c r="G410" s="74"/>
      <c r="H410" s="74"/>
      <c r="I410" s="74"/>
      <c r="J410" s="61"/>
      <c r="K410" s="61"/>
      <c r="L410" s="61"/>
      <c r="M410" s="61"/>
      <c r="N410" s="61"/>
      <c r="O410" s="61"/>
      <c r="P410" s="61" t="str">
        <f>IF($D$48,[1]!obget([1]!obcall("",$C410,"get",[1]!obMake("","int",COLUMN()))),"")</f>
        <v/>
      </c>
      <c r="Q410" s="61" t="str">
        <f>IF($D$48,[1]!obget([1]!obcall("",$C410,"get",[1]!obMake("","int",COLUMN()))),"")</f>
        <v/>
      </c>
      <c r="R410" s="61" t="str">
        <f>IF($D$48,[1]!obget([1]!obcall("",$C410,"get",[1]!obMake("","int",COLUMN()))),"")</f>
        <v/>
      </c>
      <c r="S410" s="50"/>
      <c r="T410" s="50"/>
      <c r="U410" s="50"/>
      <c r="V410" s="50"/>
      <c r="W410" s="50"/>
      <c r="X410" s="50"/>
      <c r="AH410" s="36"/>
      <c r="AI410" s="36"/>
      <c r="IW410" s="50"/>
      <c r="IX410" s="50"/>
    </row>
    <row r="411" spans="1:258" x14ac:dyDescent="0.3">
      <c r="A411" s="50" t="str">
        <f t="shared" si="12"/>
        <v/>
      </c>
      <c r="D411" s="94"/>
      <c r="E411" s="72"/>
      <c r="F411" s="72"/>
      <c r="G411" s="74"/>
      <c r="H411" s="74"/>
      <c r="I411" s="74"/>
      <c r="J411" s="61"/>
      <c r="K411" s="61"/>
      <c r="L411" s="61"/>
      <c r="M411" s="61"/>
      <c r="N411" s="61"/>
      <c r="O411" s="61"/>
      <c r="P411" s="61" t="str">
        <f>IF($D$48,[1]!obget([1]!obcall("",$C411,"get",[1]!obMake("","int",COLUMN()))),"")</f>
        <v/>
      </c>
      <c r="Q411" s="61" t="str">
        <f>IF($D$48,[1]!obget([1]!obcall("",$C411,"get",[1]!obMake("","int",COLUMN()))),"")</f>
        <v/>
      </c>
      <c r="R411" s="61" t="str">
        <f>IF($D$48,[1]!obget([1]!obcall("",$C411,"get",[1]!obMake("","int",COLUMN()))),"")</f>
        <v/>
      </c>
      <c r="S411" s="50"/>
      <c r="T411" s="50"/>
      <c r="U411" s="50"/>
      <c r="V411" s="50"/>
      <c r="W411" s="50"/>
      <c r="X411" s="50"/>
      <c r="AH411" s="36"/>
      <c r="AI411" s="36"/>
      <c r="IW411" s="50"/>
      <c r="IX411" s="50"/>
    </row>
    <row r="412" spans="1:258" x14ac:dyDescent="0.3">
      <c r="A412" s="50" t="str">
        <f t="shared" si="12"/>
        <v/>
      </c>
      <c r="D412" s="94"/>
      <c r="E412" s="72"/>
      <c r="F412" s="72"/>
      <c r="G412" s="74"/>
      <c r="H412" s="74"/>
      <c r="I412" s="74"/>
      <c r="J412" s="61"/>
      <c r="K412" s="61"/>
      <c r="L412" s="61"/>
      <c r="M412" s="61"/>
      <c r="N412" s="61"/>
      <c r="O412" s="61"/>
      <c r="P412" s="61" t="str">
        <f>IF($D$48,[1]!obget([1]!obcall("",$C412,"get",[1]!obMake("","int",COLUMN()))),"")</f>
        <v/>
      </c>
      <c r="Q412" s="61" t="str">
        <f>IF($D$48,[1]!obget([1]!obcall("",$C412,"get",[1]!obMake("","int",COLUMN()))),"")</f>
        <v/>
      </c>
      <c r="R412" s="61" t="str">
        <f>IF($D$48,[1]!obget([1]!obcall("",$C412,"get",[1]!obMake("","int",COLUMN()))),"")</f>
        <v/>
      </c>
      <c r="S412" s="50"/>
      <c r="T412" s="50"/>
      <c r="U412" s="50"/>
      <c r="V412" s="50"/>
      <c r="W412" s="50"/>
      <c r="X412" s="50"/>
      <c r="AH412" s="36"/>
      <c r="AI412" s="36"/>
      <c r="IW412" s="50"/>
      <c r="IX412" s="50"/>
    </row>
    <row r="413" spans="1:258" x14ac:dyDescent="0.3">
      <c r="A413" s="50" t="str">
        <f t="shared" si="12"/>
        <v/>
      </c>
      <c r="D413" s="94"/>
      <c r="E413" s="72"/>
      <c r="F413" s="72"/>
      <c r="G413" s="74"/>
      <c r="H413" s="74"/>
      <c r="I413" s="74"/>
      <c r="J413" s="61"/>
      <c r="K413" s="61"/>
      <c r="L413" s="61"/>
      <c r="M413" s="61"/>
      <c r="N413" s="61"/>
      <c r="O413" s="61"/>
      <c r="P413" s="61" t="str">
        <f>IF($D$48,[1]!obget([1]!obcall("",$C413,"get",[1]!obMake("","int",COLUMN()))),"")</f>
        <v/>
      </c>
      <c r="Q413" s="61" t="str">
        <f>IF($D$48,[1]!obget([1]!obcall("",$C413,"get",[1]!obMake("","int",COLUMN()))),"")</f>
        <v/>
      </c>
      <c r="R413" s="61" t="str">
        <f>IF($D$48,[1]!obget([1]!obcall("",$C413,"get",[1]!obMake("","int",COLUMN()))),"")</f>
        <v/>
      </c>
      <c r="S413" s="50"/>
      <c r="T413" s="50"/>
      <c r="U413" s="50"/>
      <c r="V413" s="50"/>
      <c r="W413" s="50"/>
      <c r="X413" s="50"/>
      <c r="AH413" s="36"/>
      <c r="AI413" s="36"/>
      <c r="IW413" s="50"/>
      <c r="IX413" s="50"/>
    </row>
    <row r="414" spans="1:258" x14ac:dyDescent="0.3">
      <c r="A414" s="50" t="str">
        <f t="shared" si="12"/>
        <v/>
      </c>
      <c r="D414" s="94"/>
      <c r="E414" s="72"/>
      <c r="F414" s="72"/>
      <c r="G414" s="74"/>
      <c r="H414" s="74"/>
      <c r="I414" s="74"/>
      <c r="J414" s="61"/>
      <c r="K414" s="61"/>
      <c r="L414" s="61"/>
      <c r="M414" s="61"/>
      <c r="N414" s="61"/>
      <c r="O414" s="61"/>
      <c r="P414" s="61" t="str">
        <f>IF($D$48,[1]!obget([1]!obcall("",$C414,"get",[1]!obMake("","int",COLUMN()))),"")</f>
        <v/>
      </c>
      <c r="Q414" s="61" t="str">
        <f>IF($D$48,[1]!obget([1]!obcall("",$C414,"get",[1]!obMake("","int",COLUMN()))),"")</f>
        <v/>
      </c>
      <c r="R414" s="61" t="str">
        <f>IF($D$48,[1]!obget([1]!obcall("",$C414,"get",[1]!obMake("","int",COLUMN()))),"")</f>
        <v/>
      </c>
      <c r="S414" s="50"/>
      <c r="T414" s="50"/>
      <c r="U414" s="50"/>
      <c r="V414" s="50"/>
      <c r="W414" s="50"/>
      <c r="X414" s="50"/>
      <c r="AH414" s="36"/>
      <c r="AI414" s="36"/>
      <c r="IW414" s="50"/>
      <c r="IX414" s="50"/>
    </row>
    <row r="415" spans="1:258" x14ac:dyDescent="0.3">
      <c r="A415" s="50" t="str">
        <f t="shared" si="12"/>
        <v/>
      </c>
      <c r="D415" s="94"/>
      <c r="E415" s="72"/>
      <c r="F415" s="72"/>
      <c r="G415" s="74"/>
      <c r="H415" s="74"/>
      <c r="I415" s="74"/>
      <c r="J415" s="61"/>
      <c r="K415" s="61"/>
      <c r="L415" s="61"/>
      <c r="M415" s="61"/>
      <c r="N415" s="61"/>
      <c r="O415" s="61"/>
      <c r="P415" s="61" t="str">
        <f>IF($D$48,[1]!obget([1]!obcall("",$C415,"get",[1]!obMake("","int",COLUMN()))),"")</f>
        <v/>
      </c>
      <c r="Q415" s="61" t="str">
        <f>IF($D$48,[1]!obget([1]!obcall("",$C415,"get",[1]!obMake("","int",COLUMN()))),"")</f>
        <v/>
      </c>
      <c r="R415" s="61" t="str">
        <f>IF($D$48,[1]!obget([1]!obcall("",$C415,"get",[1]!obMake("","int",COLUMN()))),"")</f>
        <v/>
      </c>
      <c r="S415" s="50"/>
      <c r="T415" s="50"/>
      <c r="U415" s="50"/>
      <c r="V415" s="50"/>
      <c r="W415" s="50"/>
      <c r="X415" s="50"/>
      <c r="AH415" s="36"/>
      <c r="AI415" s="36"/>
      <c r="IW415" s="50"/>
      <c r="IX415" s="50"/>
    </row>
    <row r="416" spans="1:258" x14ac:dyDescent="0.3">
      <c r="A416" s="50" t="str">
        <f t="shared" si="12"/>
        <v/>
      </c>
      <c r="D416" s="94"/>
      <c r="E416" s="72"/>
      <c r="F416" s="72"/>
      <c r="G416" s="74"/>
      <c r="H416" s="74"/>
      <c r="I416" s="74"/>
      <c r="J416" s="61"/>
      <c r="K416" s="61"/>
      <c r="L416" s="61"/>
      <c r="M416" s="61"/>
      <c r="N416" s="61"/>
      <c r="O416" s="61"/>
      <c r="P416" s="61" t="str">
        <f>IF($D$48,[1]!obget([1]!obcall("",$C416,"get",[1]!obMake("","int",COLUMN()))),"")</f>
        <v/>
      </c>
      <c r="Q416" s="61" t="str">
        <f>IF($D$48,[1]!obget([1]!obcall("",$C416,"get",[1]!obMake("","int",COLUMN()))),"")</f>
        <v/>
      </c>
      <c r="R416" s="61" t="str">
        <f>IF($D$48,[1]!obget([1]!obcall("",$C416,"get",[1]!obMake("","int",COLUMN()))),"")</f>
        <v/>
      </c>
      <c r="S416" s="50"/>
      <c r="T416" s="50"/>
      <c r="U416" s="50"/>
      <c r="V416" s="50"/>
      <c r="W416" s="50"/>
      <c r="X416" s="50"/>
      <c r="AH416" s="36"/>
      <c r="AI416" s="36"/>
      <c r="IW416" s="50"/>
      <c r="IX416" s="50"/>
    </row>
    <row r="417" spans="1:258" x14ac:dyDescent="0.3">
      <c r="A417" s="50" t="str">
        <f t="shared" si="12"/>
        <v/>
      </c>
      <c r="D417" s="94"/>
      <c r="E417" s="72"/>
      <c r="F417" s="72"/>
      <c r="G417" s="74"/>
      <c r="H417" s="74"/>
      <c r="I417" s="74"/>
      <c r="J417" s="61"/>
      <c r="K417" s="61"/>
      <c r="L417" s="61"/>
      <c r="M417" s="61"/>
      <c r="N417" s="61"/>
      <c r="O417" s="61"/>
      <c r="P417" s="61" t="str">
        <f>IF($D$48,[1]!obget([1]!obcall("",$C417,"get",[1]!obMake("","int",COLUMN()))),"")</f>
        <v/>
      </c>
      <c r="Q417" s="61" t="str">
        <f>IF($D$48,[1]!obget([1]!obcall("",$C417,"get",[1]!obMake("","int",COLUMN()))),"")</f>
        <v/>
      </c>
      <c r="R417" s="61" t="str">
        <f>IF($D$48,[1]!obget([1]!obcall("",$C417,"get",[1]!obMake("","int",COLUMN()))),"")</f>
        <v/>
      </c>
      <c r="S417" s="50"/>
      <c r="T417" s="50"/>
      <c r="U417" s="50"/>
      <c r="V417" s="50"/>
      <c r="W417" s="50"/>
      <c r="X417" s="50"/>
      <c r="AH417" s="36"/>
      <c r="AI417" s="36"/>
      <c r="IW417" s="50"/>
      <c r="IX417" s="50"/>
    </row>
    <row r="418" spans="1:258" x14ac:dyDescent="0.3">
      <c r="A418" s="50" t="str">
        <f t="shared" si="12"/>
        <v/>
      </c>
      <c r="D418" s="94"/>
      <c r="E418" s="72"/>
      <c r="F418" s="72"/>
      <c r="G418" s="74"/>
      <c r="H418" s="74"/>
      <c r="I418" s="74"/>
      <c r="J418" s="61"/>
      <c r="K418" s="61"/>
      <c r="L418" s="61"/>
      <c r="M418" s="61"/>
      <c r="N418" s="61"/>
      <c r="O418" s="61"/>
      <c r="P418" s="61" t="str">
        <f>IF($D$48,[1]!obget([1]!obcall("",$C418,"get",[1]!obMake("","int",COLUMN()))),"")</f>
        <v/>
      </c>
      <c r="Q418" s="61" t="str">
        <f>IF($D$48,[1]!obget([1]!obcall("",$C418,"get",[1]!obMake("","int",COLUMN()))),"")</f>
        <v/>
      </c>
      <c r="R418" s="61" t="str">
        <f>IF($D$48,[1]!obget([1]!obcall("",$C418,"get",[1]!obMake("","int",COLUMN()))),"")</f>
        <v/>
      </c>
      <c r="S418" s="50"/>
      <c r="T418" s="50"/>
      <c r="U418" s="50"/>
      <c r="V418" s="50"/>
      <c r="W418" s="50"/>
      <c r="X418" s="50"/>
      <c r="AH418" s="36"/>
      <c r="AI418" s="36"/>
      <c r="IW418" s="50"/>
      <c r="IX418" s="50"/>
    </row>
    <row r="419" spans="1:258" x14ac:dyDescent="0.3">
      <c r="A419" s="50" t="str">
        <f t="shared" si="12"/>
        <v/>
      </c>
      <c r="D419" s="94"/>
      <c r="E419" s="72"/>
      <c r="F419" s="72"/>
      <c r="G419" s="74"/>
      <c r="H419" s="74"/>
      <c r="I419" s="74"/>
      <c r="J419" s="61"/>
      <c r="K419" s="61"/>
      <c r="L419" s="61"/>
      <c r="M419" s="61"/>
      <c r="N419" s="61"/>
      <c r="O419" s="61"/>
      <c r="P419" s="61" t="str">
        <f>IF($D$48,[1]!obget([1]!obcall("",$C419,"get",[1]!obMake("","int",COLUMN()))),"")</f>
        <v/>
      </c>
      <c r="Q419" s="61" t="str">
        <f>IF($D$48,[1]!obget([1]!obcall("",$C419,"get",[1]!obMake("","int",COLUMN()))),"")</f>
        <v/>
      </c>
      <c r="R419" s="61" t="str">
        <f>IF($D$48,[1]!obget([1]!obcall("",$C419,"get",[1]!obMake("","int",COLUMN()))),"")</f>
        <v/>
      </c>
      <c r="S419" s="50"/>
      <c r="T419" s="50"/>
      <c r="U419" s="50"/>
      <c r="V419" s="50"/>
      <c r="W419" s="50"/>
      <c r="X419" s="50"/>
      <c r="AH419" s="36"/>
      <c r="AI419" s="36"/>
      <c r="IW419" s="50"/>
      <c r="IX419" s="50"/>
    </row>
    <row r="420" spans="1:258" x14ac:dyDescent="0.3">
      <c r="A420" s="50" t="str">
        <f t="shared" si="12"/>
        <v/>
      </c>
      <c r="D420" s="94"/>
      <c r="E420" s="72"/>
      <c r="F420" s="72"/>
      <c r="G420" s="74"/>
      <c r="H420" s="74"/>
      <c r="I420" s="74"/>
      <c r="J420" s="61"/>
      <c r="K420" s="61"/>
      <c r="L420" s="61"/>
      <c r="M420" s="61"/>
      <c r="N420" s="61"/>
      <c r="O420" s="61"/>
      <c r="P420" s="61" t="str">
        <f>IF($D$48,[1]!obget([1]!obcall("",$C420,"get",[1]!obMake("","int",COLUMN()))),"")</f>
        <v/>
      </c>
      <c r="Q420" s="61" t="str">
        <f>IF($D$48,[1]!obget([1]!obcall("",$C420,"get",[1]!obMake("","int",COLUMN()))),"")</f>
        <v/>
      </c>
      <c r="R420" s="61" t="str">
        <f>IF($D$48,[1]!obget([1]!obcall("",$C420,"get",[1]!obMake("","int",COLUMN()))),"")</f>
        <v/>
      </c>
      <c r="S420" s="50"/>
      <c r="T420" s="50"/>
      <c r="U420" s="50"/>
      <c r="V420" s="50"/>
      <c r="W420" s="50"/>
      <c r="X420" s="50"/>
      <c r="AH420" s="36"/>
      <c r="AI420" s="36"/>
      <c r="IW420" s="50"/>
      <c r="IX420" s="50"/>
    </row>
    <row r="421" spans="1:258" x14ac:dyDescent="0.3">
      <c r="A421" s="50" t="str">
        <f t="shared" si="12"/>
        <v/>
      </c>
      <c r="D421" s="94"/>
      <c r="E421" s="72"/>
      <c r="F421" s="72"/>
      <c r="G421" s="74"/>
      <c r="H421" s="74"/>
      <c r="I421" s="74"/>
      <c r="J421" s="61"/>
      <c r="K421" s="61"/>
      <c r="L421" s="61"/>
      <c r="M421" s="61"/>
      <c r="N421" s="61"/>
      <c r="O421" s="61"/>
      <c r="P421" s="61" t="str">
        <f>IF($D$48,[1]!obget([1]!obcall("",$C421,"get",[1]!obMake("","int",COLUMN()))),"")</f>
        <v/>
      </c>
      <c r="Q421" s="61" t="str">
        <f>IF($D$48,[1]!obget([1]!obcall("",$C421,"get",[1]!obMake("","int",COLUMN()))),"")</f>
        <v/>
      </c>
      <c r="R421" s="61" t="str">
        <f>IF($D$48,[1]!obget([1]!obcall("",$C421,"get",[1]!obMake("","int",COLUMN()))),"")</f>
        <v/>
      </c>
      <c r="S421" s="50"/>
      <c r="T421" s="50"/>
      <c r="U421" s="50"/>
      <c r="V421" s="50"/>
      <c r="W421" s="50"/>
      <c r="X421" s="50"/>
      <c r="AH421" s="36"/>
      <c r="AI421" s="36"/>
      <c r="IW421" s="50"/>
      <c r="IX421" s="50"/>
    </row>
    <row r="422" spans="1:258" x14ac:dyDescent="0.3">
      <c r="A422" s="50" t="str">
        <f t="shared" si="12"/>
        <v/>
      </c>
      <c r="D422" s="94"/>
      <c r="E422" s="72"/>
      <c r="F422" s="72"/>
      <c r="G422" s="74"/>
      <c r="H422" s="74"/>
      <c r="I422" s="74"/>
      <c r="J422" s="61"/>
      <c r="K422" s="61"/>
      <c r="L422" s="61"/>
      <c r="M422" s="61"/>
      <c r="N422" s="61"/>
      <c r="O422" s="61"/>
      <c r="P422" s="61" t="str">
        <f>IF($D$48,[1]!obget([1]!obcall("",$C422,"get",[1]!obMake("","int",COLUMN()))),"")</f>
        <v/>
      </c>
      <c r="Q422" s="61" t="str">
        <f>IF($D$48,[1]!obget([1]!obcall("",$C422,"get",[1]!obMake("","int",COLUMN()))),"")</f>
        <v/>
      </c>
      <c r="R422" s="61" t="str">
        <f>IF($D$48,[1]!obget([1]!obcall("",$C422,"get",[1]!obMake("","int",COLUMN()))),"")</f>
        <v/>
      </c>
      <c r="S422" s="50"/>
      <c r="T422" s="50"/>
      <c r="U422" s="50"/>
      <c r="V422" s="50"/>
      <c r="W422" s="50"/>
      <c r="X422" s="50"/>
      <c r="AH422" s="36"/>
      <c r="AI422" s="36"/>
      <c r="IW422" s="50"/>
      <c r="IX422" s="50"/>
    </row>
    <row r="423" spans="1:258" x14ac:dyDescent="0.3">
      <c r="A423" s="50" t="str">
        <f t="shared" si="12"/>
        <v/>
      </c>
      <c r="D423" s="94"/>
      <c r="E423" s="72"/>
      <c r="F423" s="72"/>
      <c r="G423" s="74"/>
      <c r="H423" s="74"/>
      <c r="I423" s="74"/>
      <c r="J423" s="61"/>
      <c r="K423" s="61"/>
      <c r="L423" s="61"/>
      <c r="M423" s="61"/>
      <c r="N423" s="61"/>
      <c r="O423" s="61"/>
      <c r="P423" s="61" t="str">
        <f>IF($D$48,[1]!obget([1]!obcall("",$C423,"get",[1]!obMake("","int",COLUMN()))),"")</f>
        <v/>
      </c>
      <c r="Q423" s="61" t="str">
        <f>IF($D$48,[1]!obget([1]!obcall("",$C423,"get",[1]!obMake("","int",COLUMN()))),"")</f>
        <v/>
      </c>
      <c r="R423" s="61" t="str">
        <f>IF($D$48,[1]!obget([1]!obcall("",$C423,"get",[1]!obMake("","int",COLUMN()))),"")</f>
        <v/>
      </c>
      <c r="S423" s="50"/>
      <c r="T423" s="50"/>
      <c r="U423" s="50"/>
      <c r="V423" s="50"/>
      <c r="W423" s="50"/>
      <c r="X423" s="50"/>
      <c r="AH423" s="36"/>
      <c r="AI423" s="36"/>
      <c r="IW423" s="50"/>
      <c r="IX423" s="50"/>
    </row>
    <row r="424" spans="1:258" x14ac:dyDescent="0.3">
      <c r="A424" s="50" t="str">
        <f t="shared" si="12"/>
        <v/>
      </c>
      <c r="D424" s="94"/>
      <c r="E424" s="72"/>
      <c r="F424" s="72"/>
      <c r="G424" s="74"/>
      <c r="H424" s="74"/>
      <c r="I424" s="74"/>
      <c r="J424" s="61"/>
      <c r="K424" s="61"/>
      <c r="L424" s="61"/>
      <c r="M424" s="61"/>
      <c r="N424" s="61"/>
      <c r="O424" s="61"/>
      <c r="P424" s="61" t="str">
        <f>IF($D$48,[1]!obget([1]!obcall("",$C424,"get",[1]!obMake("","int",COLUMN()))),"")</f>
        <v/>
      </c>
      <c r="Q424" s="61" t="str">
        <f>IF($D$48,[1]!obget([1]!obcall("",$C424,"get",[1]!obMake("","int",COLUMN()))),"")</f>
        <v/>
      </c>
      <c r="R424" s="61" t="str">
        <f>IF($D$48,[1]!obget([1]!obcall("",$C424,"get",[1]!obMake("","int",COLUMN()))),"")</f>
        <v/>
      </c>
      <c r="S424" s="50"/>
      <c r="T424" s="50"/>
      <c r="U424" s="50"/>
      <c r="V424" s="50"/>
      <c r="W424" s="50"/>
      <c r="X424" s="50"/>
      <c r="AH424" s="36"/>
      <c r="AI424" s="36"/>
      <c r="IW424" s="50"/>
      <c r="IX424" s="50"/>
    </row>
    <row r="425" spans="1:258" x14ac:dyDescent="0.3">
      <c r="A425" s="50" t="str">
        <f t="shared" si="12"/>
        <v/>
      </c>
      <c r="D425" s="94"/>
      <c r="E425" s="72"/>
      <c r="F425" s="72"/>
      <c r="G425" s="74"/>
      <c r="H425" s="74"/>
      <c r="I425" s="74"/>
      <c r="J425" s="61"/>
      <c r="K425" s="61"/>
      <c r="L425" s="61"/>
      <c r="M425" s="61"/>
      <c r="N425" s="61"/>
      <c r="O425" s="61"/>
      <c r="P425" s="61" t="str">
        <f>IF($D$48,[1]!obget([1]!obcall("",$C425,"get",[1]!obMake("","int",COLUMN()))),"")</f>
        <v/>
      </c>
      <c r="Q425" s="61" t="str">
        <f>IF($D$48,[1]!obget([1]!obcall("",$C425,"get",[1]!obMake("","int",COLUMN()))),"")</f>
        <v/>
      </c>
      <c r="R425" s="61" t="str">
        <f>IF($D$48,[1]!obget([1]!obcall("",$C425,"get",[1]!obMake("","int",COLUMN()))),"")</f>
        <v/>
      </c>
      <c r="S425" s="50"/>
      <c r="T425" s="50"/>
      <c r="U425" s="50"/>
      <c r="V425" s="50"/>
      <c r="W425" s="50"/>
      <c r="X425" s="50"/>
      <c r="AH425" s="36"/>
      <c r="AI425" s="36"/>
      <c r="IW425" s="50"/>
      <c r="IX425" s="50"/>
    </row>
    <row r="426" spans="1:258" x14ac:dyDescent="0.3">
      <c r="A426" s="50" t="str">
        <f t="shared" si="12"/>
        <v/>
      </c>
      <c r="D426" s="94"/>
      <c r="E426" s="72"/>
      <c r="F426" s="72"/>
      <c r="G426" s="74"/>
      <c r="H426" s="74"/>
      <c r="I426" s="74"/>
      <c r="J426" s="61"/>
      <c r="K426" s="61"/>
      <c r="L426" s="61"/>
      <c r="M426" s="61"/>
      <c r="N426" s="61"/>
      <c r="O426" s="61"/>
      <c r="P426" s="61" t="str">
        <f>IF($D$48,[1]!obget([1]!obcall("",$C426,"get",[1]!obMake("","int",COLUMN()))),"")</f>
        <v/>
      </c>
      <c r="Q426" s="61" t="str">
        <f>IF($D$48,[1]!obget([1]!obcall("",$C426,"get",[1]!obMake("","int",COLUMN()))),"")</f>
        <v/>
      </c>
      <c r="R426" s="61" t="str">
        <f>IF($D$48,[1]!obget([1]!obcall("",$C426,"get",[1]!obMake("","int",COLUMN()))),"")</f>
        <v/>
      </c>
      <c r="S426" s="50"/>
      <c r="T426" s="50"/>
      <c r="U426" s="50"/>
      <c r="V426" s="50"/>
      <c r="W426" s="50"/>
      <c r="X426" s="50"/>
      <c r="AH426" s="36"/>
      <c r="AI426" s="36"/>
      <c r="IW426" s="50"/>
      <c r="IX426" s="50"/>
    </row>
    <row r="427" spans="1:258" x14ac:dyDescent="0.3">
      <c r="A427" s="50" t="str">
        <f t="shared" si="12"/>
        <v/>
      </c>
      <c r="D427" s="94"/>
      <c r="E427" s="72"/>
      <c r="F427" s="72"/>
      <c r="G427" s="74"/>
      <c r="H427" s="74"/>
      <c r="I427" s="74"/>
      <c r="J427" s="61"/>
      <c r="K427" s="61"/>
      <c r="L427" s="61"/>
      <c r="M427" s="61"/>
      <c r="N427" s="61"/>
      <c r="O427" s="61"/>
      <c r="P427" s="61" t="str">
        <f>IF($D$48,[1]!obget([1]!obcall("",$C427,"get",[1]!obMake("","int",COLUMN()))),"")</f>
        <v/>
      </c>
      <c r="Q427" s="61" t="str">
        <f>IF($D$48,[1]!obget([1]!obcall("",$C427,"get",[1]!obMake("","int",COLUMN()))),"")</f>
        <v/>
      </c>
      <c r="R427" s="61" t="str">
        <f>IF($D$48,[1]!obget([1]!obcall("",$C427,"get",[1]!obMake("","int",COLUMN()))),"")</f>
        <v/>
      </c>
      <c r="S427" s="50"/>
      <c r="T427" s="50"/>
      <c r="U427" s="50"/>
      <c r="V427" s="50"/>
      <c r="W427" s="50"/>
      <c r="X427" s="50"/>
      <c r="AH427" s="36"/>
      <c r="AI427" s="36"/>
      <c r="IW427" s="50"/>
      <c r="IX427" s="50"/>
    </row>
    <row r="428" spans="1:258" x14ac:dyDescent="0.3">
      <c r="A428" s="50" t="str">
        <f t="shared" si="12"/>
        <v/>
      </c>
      <c r="D428" s="94"/>
      <c r="E428" s="72"/>
      <c r="F428" s="72"/>
      <c r="G428" s="74"/>
      <c r="H428" s="74"/>
      <c r="I428" s="74"/>
      <c r="J428" s="61"/>
      <c r="K428" s="61"/>
      <c r="L428" s="61"/>
      <c r="M428" s="61"/>
      <c r="N428" s="61"/>
      <c r="O428" s="61"/>
      <c r="P428" s="61" t="str">
        <f>IF($D$48,[1]!obget([1]!obcall("",$C428,"get",[1]!obMake("","int",COLUMN()))),"")</f>
        <v/>
      </c>
      <c r="Q428" s="61" t="str">
        <f>IF($D$48,[1]!obget([1]!obcall("",$C428,"get",[1]!obMake("","int",COLUMN()))),"")</f>
        <v/>
      </c>
      <c r="R428" s="61" t="str">
        <f>IF($D$48,[1]!obget([1]!obcall("",$C428,"get",[1]!obMake("","int",COLUMN()))),"")</f>
        <v/>
      </c>
      <c r="S428" s="50"/>
      <c r="T428" s="50"/>
      <c r="U428" s="50"/>
      <c r="V428" s="50"/>
      <c r="W428" s="50"/>
      <c r="X428" s="50"/>
      <c r="AH428" s="36"/>
      <c r="AI428" s="36"/>
      <c r="IW428" s="50"/>
      <c r="IX428" s="50"/>
    </row>
    <row r="429" spans="1:258" x14ac:dyDescent="0.3">
      <c r="A429" s="50" t="str">
        <f t="shared" si="12"/>
        <v/>
      </c>
      <c r="D429" s="94"/>
      <c r="E429" s="72"/>
      <c r="F429" s="72"/>
      <c r="G429" s="74"/>
      <c r="H429" s="74"/>
      <c r="I429" s="74"/>
      <c r="J429" s="61"/>
      <c r="K429" s="61"/>
      <c r="L429" s="61"/>
      <c r="M429" s="61"/>
      <c r="N429" s="61"/>
      <c r="O429" s="61"/>
      <c r="P429" s="61" t="str">
        <f>IF($D$48,[1]!obget([1]!obcall("",$C429,"get",[1]!obMake("","int",COLUMN()))),"")</f>
        <v/>
      </c>
      <c r="Q429" s="61" t="str">
        <f>IF($D$48,[1]!obget([1]!obcall("",$C429,"get",[1]!obMake("","int",COLUMN()))),"")</f>
        <v/>
      </c>
      <c r="R429" s="61" t="str">
        <f>IF($D$48,[1]!obget([1]!obcall("",$C429,"get",[1]!obMake("","int",COLUMN()))),"")</f>
        <v/>
      </c>
      <c r="S429" s="50"/>
      <c r="T429" s="50"/>
      <c r="U429" s="50"/>
      <c r="V429" s="50"/>
      <c r="W429" s="50"/>
      <c r="X429" s="50"/>
      <c r="AH429" s="36"/>
      <c r="AI429" s="36"/>
      <c r="IW429" s="50"/>
      <c r="IX429" s="50"/>
    </row>
    <row r="430" spans="1:258" x14ac:dyDescent="0.3">
      <c r="A430" s="50" t="str">
        <f t="shared" si="12"/>
        <v/>
      </c>
      <c r="D430" s="94"/>
      <c r="E430" s="72"/>
      <c r="F430" s="72"/>
      <c r="G430" s="74"/>
      <c r="H430" s="74"/>
      <c r="I430" s="74"/>
      <c r="J430" s="61"/>
      <c r="K430" s="61"/>
      <c r="L430" s="61"/>
      <c r="M430" s="61"/>
      <c r="N430" s="61"/>
      <c r="O430" s="61"/>
      <c r="P430" s="61" t="str">
        <f>IF($D$48,[1]!obget([1]!obcall("",$C430,"get",[1]!obMake("","int",COLUMN()))),"")</f>
        <v/>
      </c>
      <c r="Q430" s="61" t="str">
        <f>IF($D$48,[1]!obget([1]!obcall("",$C430,"get",[1]!obMake("","int",COLUMN()))),"")</f>
        <v/>
      </c>
      <c r="R430" s="61" t="str">
        <f>IF($D$48,[1]!obget([1]!obcall("",$C430,"get",[1]!obMake("","int",COLUMN()))),"")</f>
        <v/>
      </c>
      <c r="S430" s="50"/>
      <c r="T430" s="50"/>
      <c r="U430" s="50"/>
      <c r="V430" s="50"/>
      <c r="W430" s="50"/>
      <c r="X430" s="50"/>
      <c r="AH430" s="36"/>
      <c r="AI430" s="36"/>
      <c r="IW430" s="50"/>
      <c r="IX430" s="50"/>
    </row>
    <row r="431" spans="1:258" x14ac:dyDescent="0.3">
      <c r="A431" s="50" t="str">
        <f t="shared" si="12"/>
        <v/>
      </c>
      <c r="D431" s="94"/>
      <c r="E431" s="72"/>
      <c r="F431" s="72"/>
      <c r="G431" s="74"/>
      <c r="H431" s="74"/>
      <c r="I431" s="74"/>
      <c r="J431" s="61"/>
      <c r="K431" s="61"/>
      <c r="L431" s="61"/>
      <c r="M431" s="61"/>
      <c r="N431" s="61"/>
      <c r="O431" s="61"/>
      <c r="P431" s="61" t="str">
        <f>IF($D$48,[1]!obget([1]!obcall("",$C431,"get",[1]!obMake("","int",COLUMN()))),"")</f>
        <v/>
      </c>
      <c r="Q431" s="61" t="str">
        <f>IF($D$48,[1]!obget([1]!obcall("",$C431,"get",[1]!obMake("","int",COLUMN()))),"")</f>
        <v/>
      </c>
      <c r="R431" s="61" t="str">
        <f>IF($D$48,[1]!obget([1]!obcall("",$C431,"get",[1]!obMake("","int",COLUMN()))),"")</f>
        <v/>
      </c>
      <c r="S431" s="50"/>
      <c r="T431" s="50"/>
      <c r="U431" s="50"/>
      <c r="V431" s="50"/>
      <c r="W431" s="50"/>
      <c r="X431" s="50"/>
      <c r="AH431" s="36"/>
      <c r="AI431" s="36"/>
      <c r="IW431" s="50"/>
      <c r="IX431" s="50"/>
    </row>
    <row r="432" spans="1:258" x14ac:dyDescent="0.3">
      <c r="A432" s="50" t="str">
        <f t="shared" si="12"/>
        <v/>
      </c>
      <c r="D432" s="94"/>
      <c r="E432" s="72"/>
      <c r="F432" s="72"/>
      <c r="G432" s="74"/>
      <c r="H432" s="74"/>
      <c r="I432" s="74"/>
      <c r="J432" s="61"/>
      <c r="K432" s="61"/>
      <c r="L432" s="61"/>
      <c r="M432" s="61"/>
      <c r="N432" s="61"/>
      <c r="O432" s="61"/>
      <c r="P432" s="61" t="str">
        <f>IF($D$48,[1]!obget([1]!obcall("",$C432,"get",[1]!obMake("","int",COLUMN()))),"")</f>
        <v/>
      </c>
      <c r="Q432" s="61" t="str">
        <f>IF($D$48,[1]!obget([1]!obcall("",$C432,"get",[1]!obMake("","int",COLUMN()))),"")</f>
        <v/>
      </c>
      <c r="R432" s="61" t="str">
        <f>IF($D$48,[1]!obget([1]!obcall("",$C432,"get",[1]!obMake("","int",COLUMN()))),"")</f>
        <v/>
      </c>
      <c r="S432" s="50"/>
      <c r="T432" s="50"/>
      <c r="U432" s="50"/>
      <c r="V432" s="50"/>
      <c r="W432" s="50"/>
      <c r="X432" s="50"/>
      <c r="AH432" s="36"/>
      <c r="AI432" s="36"/>
      <c r="IW432" s="50"/>
      <c r="IX432" s="50"/>
    </row>
    <row r="433" spans="1:258" x14ac:dyDescent="0.3">
      <c r="A433" s="50" t="str">
        <f t="shared" si="12"/>
        <v/>
      </c>
      <c r="D433" s="94"/>
      <c r="E433" s="72"/>
      <c r="F433" s="72"/>
      <c r="G433" s="74"/>
      <c r="H433" s="74"/>
      <c r="I433" s="74"/>
      <c r="J433" s="61"/>
      <c r="K433" s="61"/>
      <c r="L433" s="61"/>
      <c r="M433" s="61"/>
      <c r="N433" s="61"/>
      <c r="O433" s="61"/>
      <c r="P433" s="61" t="str">
        <f>IF($D$48,[1]!obget([1]!obcall("",$C433,"get",[1]!obMake("","int",COLUMN()))),"")</f>
        <v/>
      </c>
      <c r="Q433" s="61" t="str">
        <f>IF($D$48,[1]!obget([1]!obcall("",$C433,"get",[1]!obMake("","int",COLUMN()))),"")</f>
        <v/>
      </c>
      <c r="R433" s="61" t="str">
        <f>IF($D$48,[1]!obget([1]!obcall("",$C433,"get",[1]!obMake("","int",COLUMN()))),"")</f>
        <v/>
      </c>
      <c r="S433" s="50"/>
      <c r="T433" s="50"/>
      <c r="U433" s="50"/>
      <c r="V433" s="50"/>
      <c r="W433" s="50"/>
      <c r="X433" s="50"/>
      <c r="AH433" s="36"/>
      <c r="AI433" s="36"/>
      <c r="IW433" s="50"/>
      <c r="IX433" s="50"/>
    </row>
    <row r="434" spans="1:258" x14ac:dyDescent="0.3">
      <c r="A434" s="50" t="str">
        <f t="shared" si="12"/>
        <v/>
      </c>
      <c r="D434" s="94"/>
      <c r="E434" s="72"/>
      <c r="F434" s="72"/>
      <c r="G434" s="74"/>
      <c r="H434" s="74"/>
      <c r="I434" s="74"/>
      <c r="J434" s="61"/>
      <c r="K434" s="61"/>
      <c r="L434" s="61"/>
      <c r="M434" s="61"/>
      <c r="N434" s="61"/>
      <c r="O434" s="61"/>
      <c r="P434" s="61" t="str">
        <f>IF($D$48,[1]!obget([1]!obcall("",$C434,"get",[1]!obMake("","int",COLUMN()))),"")</f>
        <v/>
      </c>
      <c r="Q434" s="61" t="str">
        <f>IF($D$48,[1]!obget([1]!obcall("",$C434,"get",[1]!obMake("","int",COLUMN()))),"")</f>
        <v/>
      </c>
      <c r="R434" s="61" t="str">
        <f>IF($D$48,[1]!obget([1]!obcall("",$C434,"get",[1]!obMake("","int",COLUMN()))),"")</f>
        <v/>
      </c>
      <c r="S434" s="50"/>
      <c r="T434" s="50"/>
      <c r="U434" s="50"/>
      <c r="V434" s="50"/>
      <c r="W434" s="50"/>
      <c r="X434" s="50"/>
      <c r="AH434" s="36"/>
      <c r="AI434" s="36"/>
      <c r="IW434" s="50"/>
      <c r="IX434" s="50"/>
    </row>
    <row r="435" spans="1:258" x14ac:dyDescent="0.3">
      <c r="A435" s="50" t="str">
        <f t="shared" si="12"/>
        <v/>
      </c>
      <c r="D435" s="94"/>
      <c r="E435" s="72"/>
      <c r="F435" s="72"/>
      <c r="G435" s="74"/>
      <c r="H435" s="74"/>
      <c r="I435" s="74"/>
      <c r="J435" s="61"/>
      <c r="K435" s="61"/>
      <c r="L435" s="61"/>
      <c r="M435" s="61"/>
      <c r="N435" s="61"/>
      <c r="O435" s="61"/>
      <c r="P435" s="61" t="str">
        <f>IF($D$48,[1]!obget([1]!obcall("",$C435,"get",[1]!obMake("","int",COLUMN()))),"")</f>
        <v/>
      </c>
      <c r="Q435" s="61" t="str">
        <f>IF($D$48,[1]!obget([1]!obcall("",$C435,"get",[1]!obMake("","int",COLUMN()))),"")</f>
        <v/>
      </c>
      <c r="R435" s="61" t="str">
        <f>IF($D$48,[1]!obget([1]!obcall("",$C435,"get",[1]!obMake("","int",COLUMN()))),"")</f>
        <v/>
      </c>
      <c r="S435" s="50"/>
      <c r="T435" s="50"/>
      <c r="U435" s="50"/>
      <c r="V435" s="50"/>
      <c r="W435" s="50"/>
      <c r="X435" s="50"/>
      <c r="AH435" s="36"/>
      <c r="AI435" s="36"/>
      <c r="IW435" s="50"/>
      <c r="IX435" s="50"/>
    </row>
    <row r="436" spans="1:258" x14ac:dyDescent="0.3">
      <c r="A436" s="50" t="str">
        <f t="shared" si="12"/>
        <v/>
      </c>
      <c r="D436" s="94"/>
      <c r="E436" s="72"/>
      <c r="F436" s="72"/>
      <c r="G436" s="74"/>
      <c r="H436" s="74"/>
      <c r="I436" s="74"/>
      <c r="J436" s="61"/>
      <c r="K436" s="61"/>
      <c r="L436" s="61"/>
      <c r="M436" s="61"/>
      <c r="N436" s="61"/>
      <c r="O436" s="61"/>
      <c r="P436" s="61" t="str">
        <f>IF($D$48,[1]!obget([1]!obcall("",$C436,"get",[1]!obMake("","int",COLUMN()))),"")</f>
        <v/>
      </c>
      <c r="Q436" s="61" t="str">
        <f>IF($D$48,[1]!obget([1]!obcall("",$C436,"get",[1]!obMake("","int",COLUMN()))),"")</f>
        <v/>
      </c>
      <c r="R436" s="61" t="str">
        <f>IF($D$48,[1]!obget([1]!obcall("",$C436,"get",[1]!obMake("","int",COLUMN()))),"")</f>
        <v/>
      </c>
      <c r="S436" s="50"/>
      <c r="T436" s="50"/>
      <c r="U436" s="50"/>
      <c r="V436" s="50"/>
      <c r="W436" s="50"/>
      <c r="X436" s="50"/>
      <c r="AH436" s="36"/>
      <c r="AI436" s="36"/>
      <c r="IW436" s="50"/>
      <c r="IX436" s="50"/>
    </row>
    <row r="437" spans="1:258" x14ac:dyDescent="0.3">
      <c r="A437" s="50" t="str">
        <f t="shared" si="12"/>
        <v/>
      </c>
      <c r="D437" s="94"/>
      <c r="E437" s="72"/>
      <c r="F437" s="72"/>
      <c r="G437" s="74"/>
      <c r="H437" s="74"/>
      <c r="I437" s="74"/>
      <c r="J437" s="61"/>
      <c r="K437" s="61"/>
      <c r="L437" s="61"/>
      <c r="M437" s="61"/>
      <c r="N437" s="61"/>
      <c r="O437" s="61"/>
      <c r="P437" s="61" t="str">
        <f>IF($D$48,[1]!obget([1]!obcall("",$C437,"get",[1]!obMake("","int",COLUMN()))),"")</f>
        <v/>
      </c>
      <c r="Q437" s="61" t="str">
        <f>IF($D$48,[1]!obget([1]!obcall("",$C437,"get",[1]!obMake("","int",COLUMN()))),"")</f>
        <v/>
      </c>
      <c r="R437" s="61" t="str">
        <f>IF($D$48,[1]!obget([1]!obcall("",$C437,"get",[1]!obMake("","int",COLUMN()))),"")</f>
        <v/>
      </c>
      <c r="S437" s="50"/>
      <c r="T437" s="50"/>
      <c r="U437" s="50"/>
      <c r="V437" s="50"/>
      <c r="W437" s="50"/>
      <c r="X437" s="50"/>
      <c r="AH437" s="36"/>
      <c r="AI437" s="36"/>
      <c r="IW437" s="50"/>
      <c r="IX437" s="50"/>
    </row>
    <row r="438" spans="1:258" x14ac:dyDescent="0.3">
      <c r="A438" s="50" t="str">
        <f t="shared" si="12"/>
        <v/>
      </c>
      <c r="D438" s="94"/>
      <c r="E438" s="72"/>
      <c r="F438" s="72"/>
      <c r="G438" s="74"/>
      <c r="H438" s="74"/>
      <c r="I438" s="74"/>
      <c r="J438" s="61"/>
      <c r="K438" s="61"/>
      <c r="L438" s="61"/>
      <c r="M438" s="61"/>
      <c r="N438" s="61"/>
      <c r="O438" s="61"/>
      <c r="P438" s="61" t="str">
        <f>IF($D$48,[1]!obget([1]!obcall("",$C438,"get",[1]!obMake("","int",COLUMN()))),"")</f>
        <v/>
      </c>
      <c r="Q438" s="61" t="str">
        <f>IF($D$48,[1]!obget([1]!obcall("",$C438,"get",[1]!obMake("","int",COLUMN()))),"")</f>
        <v/>
      </c>
      <c r="R438" s="61" t="str">
        <f>IF($D$48,[1]!obget([1]!obcall("",$C438,"get",[1]!obMake("","int",COLUMN()))),"")</f>
        <v/>
      </c>
      <c r="S438" s="50"/>
      <c r="T438" s="50"/>
      <c r="U438" s="50"/>
      <c r="V438" s="50"/>
      <c r="W438" s="50"/>
      <c r="X438" s="50"/>
      <c r="AH438" s="36"/>
      <c r="AI438" s="36"/>
      <c r="IW438" s="50"/>
      <c r="IX438" s="50"/>
    </row>
    <row r="439" spans="1:258" x14ac:dyDescent="0.3">
      <c r="A439" s="50" t="str">
        <f t="shared" ref="A439:A502" si="13">IF(OR($D$48,$D$47,$D$46),IF(MOD((ROW(A439)-ROW($A$54))*$E$44,$F$44/9)&lt;0.0001,(ROW(A439)-ROW($A$54))*$E$44,""),"")</f>
        <v/>
      </c>
      <c r="D439" s="94"/>
      <c r="E439" s="72"/>
      <c r="F439" s="72"/>
      <c r="G439" s="74"/>
      <c r="H439" s="74"/>
      <c r="I439" s="74"/>
      <c r="J439" s="61"/>
      <c r="K439" s="61"/>
      <c r="L439" s="61"/>
      <c r="M439" s="61"/>
      <c r="N439" s="61"/>
      <c r="O439" s="61"/>
      <c r="P439" s="61" t="str">
        <f>IF($D$48,[1]!obget([1]!obcall("",$C439,"get",[1]!obMake("","int",COLUMN()))),"")</f>
        <v/>
      </c>
      <c r="Q439" s="61" t="str">
        <f>IF($D$48,[1]!obget([1]!obcall("",$C439,"get",[1]!obMake("","int",COLUMN()))),"")</f>
        <v/>
      </c>
      <c r="R439" s="61" t="str">
        <f>IF($D$48,[1]!obget([1]!obcall("",$C439,"get",[1]!obMake("","int",COLUMN()))),"")</f>
        <v/>
      </c>
      <c r="S439" s="50"/>
      <c r="T439" s="50"/>
      <c r="U439" s="50"/>
      <c r="V439" s="50"/>
      <c r="W439" s="50"/>
      <c r="X439" s="50"/>
      <c r="AH439" s="36"/>
      <c r="AI439" s="36"/>
      <c r="IW439" s="50"/>
      <c r="IX439" s="50"/>
    </row>
    <row r="440" spans="1:258" x14ac:dyDescent="0.3">
      <c r="A440" s="50" t="str">
        <f t="shared" si="13"/>
        <v/>
      </c>
      <c r="D440" s="94"/>
      <c r="E440" s="72"/>
      <c r="F440" s="72"/>
      <c r="G440" s="74"/>
      <c r="H440" s="74"/>
      <c r="I440" s="74"/>
      <c r="J440" s="61"/>
      <c r="K440" s="61"/>
      <c r="L440" s="61"/>
      <c r="M440" s="61"/>
      <c r="N440" s="61"/>
      <c r="O440" s="61"/>
      <c r="P440" s="61" t="str">
        <f>IF($D$48,[1]!obget([1]!obcall("",$C440,"get",[1]!obMake("","int",COLUMN()))),"")</f>
        <v/>
      </c>
      <c r="Q440" s="61" t="str">
        <f>IF($D$48,[1]!obget([1]!obcall("",$C440,"get",[1]!obMake("","int",COLUMN()))),"")</f>
        <v/>
      </c>
      <c r="R440" s="61" t="str">
        <f>IF($D$48,[1]!obget([1]!obcall("",$C440,"get",[1]!obMake("","int",COLUMN()))),"")</f>
        <v/>
      </c>
      <c r="S440" s="50"/>
      <c r="T440" s="50"/>
      <c r="U440" s="50"/>
      <c r="V440" s="50"/>
      <c r="W440" s="50"/>
      <c r="X440" s="50"/>
      <c r="AH440" s="36"/>
      <c r="AI440" s="36"/>
      <c r="IW440" s="50"/>
      <c r="IX440" s="50"/>
    </row>
    <row r="441" spans="1:258" x14ac:dyDescent="0.3">
      <c r="A441" s="50" t="str">
        <f t="shared" si="13"/>
        <v/>
      </c>
      <c r="D441" s="94"/>
      <c r="E441" s="72"/>
      <c r="F441" s="72"/>
      <c r="G441" s="74"/>
      <c r="H441" s="74"/>
      <c r="I441" s="74"/>
      <c r="J441" s="61"/>
      <c r="K441" s="61"/>
      <c r="L441" s="61"/>
      <c r="M441" s="61"/>
      <c r="N441" s="61"/>
      <c r="O441" s="61"/>
      <c r="P441" s="61" t="str">
        <f>IF($D$48,[1]!obget([1]!obcall("",$C441,"get",[1]!obMake("","int",COLUMN()))),"")</f>
        <v/>
      </c>
      <c r="Q441" s="61" t="str">
        <f>IF($D$48,[1]!obget([1]!obcall("",$C441,"get",[1]!obMake("","int",COLUMN()))),"")</f>
        <v/>
      </c>
      <c r="R441" s="61" t="str">
        <f>IF($D$48,[1]!obget([1]!obcall("",$C441,"get",[1]!obMake("","int",COLUMN()))),"")</f>
        <v/>
      </c>
      <c r="S441" s="50"/>
      <c r="T441" s="50"/>
      <c r="U441" s="50"/>
      <c r="V441" s="50"/>
      <c r="W441" s="50"/>
      <c r="X441" s="50"/>
      <c r="AH441" s="36"/>
      <c r="AI441" s="36"/>
      <c r="IW441" s="50"/>
      <c r="IX441" s="50"/>
    </row>
    <row r="442" spans="1:258" x14ac:dyDescent="0.3">
      <c r="A442" s="50" t="str">
        <f t="shared" si="13"/>
        <v/>
      </c>
      <c r="D442" s="94"/>
      <c r="E442" s="72"/>
      <c r="F442" s="72"/>
      <c r="G442" s="74"/>
      <c r="H442" s="74"/>
      <c r="I442" s="74"/>
      <c r="J442" s="61"/>
      <c r="K442" s="61"/>
      <c r="L442" s="61"/>
      <c r="M442" s="61"/>
      <c r="N442" s="61"/>
      <c r="O442" s="61"/>
      <c r="P442" s="61" t="str">
        <f>IF($D$48,[1]!obget([1]!obcall("",$C442,"get",[1]!obMake("","int",COLUMN()))),"")</f>
        <v/>
      </c>
      <c r="Q442" s="61" t="str">
        <f>IF($D$48,[1]!obget([1]!obcall("",$C442,"get",[1]!obMake("","int",COLUMN()))),"")</f>
        <v/>
      </c>
      <c r="R442" s="61" t="str">
        <f>IF($D$48,[1]!obget([1]!obcall("",$C442,"get",[1]!obMake("","int",COLUMN()))),"")</f>
        <v/>
      </c>
      <c r="S442" s="50"/>
      <c r="T442" s="50"/>
      <c r="U442" s="50"/>
      <c r="V442" s="50"/>
      <c r="W442" s="50"/>
      <c r="X442" s="50"/>
      <c r="AH442" s="36"/>
      <c r="AI442" s="36"/>
      <c r="IW442" s="50"/>
      <c r="IX442" s="50"/>
    </row>
    <row r="443" spans="1:258" x14ac:dyDescent="0.3">
      <c r="A443" s="50" t="str">
        <f t="shared" si="13"/>
        <v/>
      </c>
      <c r="D443" s="94"/>
      <c r="E443" s="72"/>
      <c r="F443" s="72"/>
      <c r="G443" s="74"/>
      <c r="H443" s="74"/>
      <c r="I443" s="74"/>
      <c r="J443" s="61"/>
      <c r="K443" s="61"/>
      <c r="L443" s="61"/>
      <c r="M443" s="61"/>
      <c r="N443" s="61"/>
      <c r="O443" s="61"/>
      <c r="P443" s="61" t="str">
        <f>IF($D$48,[1]!obget([1]!obcall("",$C443,"get",[1]!obMake("","int",COLUMN()))),"")</f>
        <v/>
      </c>
      <c r="Q443" s="61" t="str">
        <f>IF($D$48,[1]!obget([1]!obcall("",$C443,"get",[1]!obMake("","int",COLUMN()))),"")</f>
        <v/>
      </c>
      <c r="R443" s="61" t="str">
        <f>IF($D$48,[1]!obget([1]!obcall("",$C443,"get",[1]!obMake("","int",COLUMN()))),"")</f>
        <v/>
      </c>
      <c r="S443" s="50"/>
      <c r="T443" s="50"/>
      <c r="U443" s="50"/>
      <c r="V443" s="50"/>
      <c r="W443" s="50"/>
      <c r="X443" s="50"/>
      <c r="AH443" s="36"/>
      <c r="AI443" s="36"/>
      <c r="IW443" s="50"/>
      <c r="IX443" s="50"/>
    </row>
    <row r="444" spans="1:258" x14ac:dyDescent="0.3">
      <c r="A444" s="50" t="str">
        <f t="shared" si="13"/>
        <v/>
      </c>
      <c r="D444" s="94"/>
      <c r="E444" s="72"/>
      <c r="F444" s="72"/>
      <c r="G444" s="74"/>
      <c r="H444" s="74"/>
      <c r="I444" s="74"/>
      <c r="J444" s="61"/>
      <c r="K444" s="61"/>
      <c r="L444" s="61"/>
      <c r="M444" s="61"/>
      <c r="N444" s="61"/>
      <c r="O444" s="61"/>
      <c r="P444" s="61" t="str">
        <f>IF($D$48,[1]!obget([1]!obcall("",$C444,"get",[1]!obMake("","int",COLUMN()))),"")</f>
        <v/>
      </c>
      <c r="Q444" s="61" t="str">
        <f>IF($D$48,[1]!obget([1]!obcall("",$C444,"get",[1]!obMake("","int",COLUMN()))),"")</f>
        <v/>
      </c>
      <c r="R444" s="61" t="str">
        <f>IF($D$48,[1]!obget([1]!obcall("",$C444,"get",[1]!obMake("","int",COLUMN()))),"")</f>
        <v/>
      </c>
      <c r="S444" s="50"/>
      <c r="T444" s="50"/>
      <c r="U444" s="50"/>
      <c r="V444" s="50"/>
      <c r="W444" s="50"/>
      <c r="X444" s="50"/>
      <c r="AH444" s="36"/>
      <c r="AI444" s="36"/>
      <c r="IW444" s="50"/>
      <c r="IX444" s="50"/>
    </row>
    <row r="445" spans="1:258" x14ac:dyDescent="0.3">
      <c r="A445" s="50" t="str">
        <f t="shared" si="13"/>
        <v/>
      </c>
      <c r="D445" s="94"/>
      <c r="E445" s="72"/>
      <c r="F445" s="72"/>
      <c r="G445" s="74"/>
      <c r="H445" s="74"/>
      <c r="I445" s="74"/>
      <c r="J445" s="61"/>
      <c r="K445" s="61"/>
      <c r="L445" s="61"/>
      <c r="M445" s="61"/>
      <c r="N445" s="61"/>
      <c r="O445" s="61"/>
      <c r="P445" s="61" t="str">
        <f>IF($D$48,[1]!obget([1]!obcall("",$C445,"get",[1]!obMake("","int",COLUMN()))),"")</f>
        <v/>
      </c>
      <c r="Q445" s="61" t="str">
        <f>IF($D$48,[1]!obget([1]!obcall("",$C445,"get",[1]!obMake("","int",COLUMN()))),"")</f>
        <v/>
      </c>
      <c r="R445" s="61" t="str">
        <f>IF($D$48,[1]!obget([1]!obcall("",$C445,"get",[1]!obMake("","int",COLUMN()))),"")</f>
        <v/>
      </c>
      <c r="S445" s="50"/>
      <c r="T445" s="50"/>
      <c r="U445" s="50"/>
      <c r="V445" s="50"/>
      <c r="W445" s="50"/>
      <c r="X445" s="50"/>
      <c r="AH445" s="36"/>
      <c r="AI445" s="36"/>
      <c r="IW445" s="50"/>
      <c r="IX445" s="50"/>
    </row>
    <row r="446" spans="1:258" x14ac:dyDescent="0.3">
      <c r="A446" s="50" t="str">
        <f t="shared" si="13"/>
        <v/>
      </c>
      <c r="D446" s="94"/>
      <c r="E446" s="72"/>
      <c r="F446" s="72"/>
      <c r="G446" s="74"/>
      <c r="H446" s="74"/>
      <c r="I446" s="74"/>
      <c r="J446" s="61"/>
      <c r="K446" s="61"/>
      <c r="L446" s="61"/>
      <c r="M446" s="61"/>
      <c r="N446" s="61"/>
      <c r="O446" s="61"/>
      <c r="P446" s="61" t="str">
        <f>IF($D$48,[1]!obget([1]!obcall("",$C446,"get",[1]!obMake("","int",COLUMN()))),"")</f>
        <v/>
      </c>
      <c r="Q446" s="61" t="str">
        <f>IF($D$48,[1]!obget([1]!obcall("",$C446,"get",[1]!obMake("","int",COLUMN()))),"")</f>
        <v/>
      </c>
      <c r="R446" s="61" t="str">
        <f>IF($D$48,[1]!obget([1]!obcall("",$C446,"get",[1]!obMake("","int",COLUMN()))),"")</f>
        <v/>
      </c>
      <c r="S446" s="50"/>
      <c r="T446" s="50"/>
      <c r="U446" s="50"/>
      <c r="V446" s="50"/>
      <c r="W446" s="50"/>
      <c r="X446" s="50"/>
      <c r="AH446" s="36"/>
      <c r="AI446" s="36"/>
      <c r="IW446" s="50"/>
      <c r="IX446" s="50"/>
    </row>
    <row r="447" spans="1:258" x14ac:dyDescent="0.3">
      <c r="A447" s="50" t="str">
        <f t="shared" si="13"/>
        <v/>
      </c>
      <c r="D447" s="94"/>
      <c r="E447" s="72"/>
      <c r="F447" s="72"/>
      <c r="G447" s="74"/>
      <c r="H447" s="74"/>
      <c r="I447" s="74"/>
      <c r="J447" s="61"/>
      <c r="K447" s="61"/>
      <c r="L447" s="61"/>
      <c r="M447" s="61"/>
      <c r="N447" s="61"/>
      <c r="O447" s="61"/>
      <c r="P447" s="61" t="str">
        <f>IF($D$48,[1]!obget([1]!obcall("",$C447,"get",[1]!obMake("","int",COLUMN()))),"")</f>
        <v/>
      </c>
      <c r="Q447" s="61" t="str">
        <f>IF($D$48,[1]!obget([1]!obcall("",$C447,"get",[1]!obMake("","int",COLUMN()))),"")</f>
        <v/>
      </c>
      <c r="R447" s="61" t="str">
        <f>IF($D$48,[1]!obget([1]!obcall("",$C447,"get",[1]!obMake("","int",COLUMN()))),"")</f>
        <v/>
      </c>
      <c r="S447" s="50"/>
      <c r="T447" s="50"/>
      <c r="U447" s="50"/>
      <c r="V447" s="50"/>
      <c r="W447" s="50"/>
      <c r="X447" s="50"/>
      <c r="AH447" s="36"/>
      <c r="AI447" s="36"/>
      <c r="IW447" s="50"/>
      <c r="IX447" s="50"/>
    </row>
    <row r="448" spans="1:258" x14ac:dyDescent="0.3">
      <c r="A448" s="50" t="str">
        <f t="shared" si="13"/>
        <v/>
      </c>
      <c r="D448" s="94"/>
      <c r="E448" s="72"/>
      <c r="F448" s="72"/>
      <c r="G448" s="74"/>
      <c r="H448" s="74"/>
      <c r="I448" s="74"/>
      <c r="J448" s="61"/>
      <c r="K448" s="61"/>
      <c r="L448" s="61"/>
      <c r="M448" s="61"/>
      <c r="N448" s="61"/>
      <c r="O448" s="61"/>
      <c r="P448" s="61" t="str">
        <f>IF($D$48,[1]!obget([1]!obcall("",$C448,"get",[1]!obMake("","int",COLUMN()))),"")</f>
        <v/>
      </c>
      <c r="Q448" s="61" t="str">
        <f>IF($D$48,[1]!obget([1]!obcall("",$C448,"get",[1]!obMake("","int",COLUMN()))),"")</f>
        <v/>
      </c>
      <c r="R448" s="61" t="str">
        <f>IF($D$48,[1]!obget([1]!obcall("",$C448,"get",[1]!obMake("","int",COLUMN()))),"")</f>
        <v/>
      </c>
      <c r="S448" s="50"/>
      <c r="T448" s="50"/>
      <c r="U448" s="50"/>
      <c r="V448" s="50"/>
      <c r="W448" s="50"/>
      <c r="X448" s="50"/>
      <c r="AH448" s="36"/>
      <c r="AI448" s="36"/>
      <c r="IW448" s="50"/>
      <c r="IX448" s="50"/>
    </row>
    <row r="449" spans="1:258" x14ac:dyDescent="0.3">
      <c r="A449" s="50" t="str">
        <f t="shared" si="13"/>
        <v/>
      </c>
      <c r="D449" s="94"/>
      <c r="E449" s="72"/>
      <c r="F449" s="72"/>
      <c r="G449" s="74"/>
      <c r="H449" s="74"/>
      <c r="I449" s="74"/>
      <c r="J449" s="61"/>
      <c r="K449" s="61"/>
      <c r="L449" s="61"/>
      <c r="M449" s="61"/>
      <c r="N449" s="61"/>
      <c r="O449" s="61"/>
      <c r="P449" s="61" t="str">
        <f>IF($D$48,[1]!obget([1]!obcall("",$C449,"get",[1]!obMake("","int",COLUMN()))),"")</f>
        <v/>
      </c>
      <c r="Q449" s="61" t="str">
        <f>IF($D$48,[1]!obget([1]!obcall("",$C449,"get",[1]!obMake("","int",COLUMN()))),"")</f>
        <v/>
      </c>
      <c r="R449" s="61" t="str">
        <f>IF($D$48,[1]!obget([1]!obcall("",$C449,"get",[1]!obMake("","int",COLUMN()))),"")</f>
        <v/>
      </c>
      <c r="S449" s="50"/>
      <c r="T449" s="50"/>
      <c r="U449" s="50"/>
      <c r="V449" s="50"/>
      <c r="W449" s="50"/>
      <c r="X449" s="50"/>
      <c r="AH449" s="36"/>
      <c r="AI449" s="36"/>
      <c r="IW449" s="50"/>
      <c r="IX449" s="50"/>
    </row>
    <row r="450" spans="1:258" x14ac:dyDescent="0.3">
      <c r="A450" s="50" t="str">
        <f t="shared" si="13"/>
        <v/>
      </c>
      <c r="D450" s="94"/>
      <c r="E450" s="72"/>
      <c r="F450" s="72"/>
      <c r="G450" s="74"/>
      <c r="H450" s="74"/>
      <c r="I450" s="74"/>
      <c r="J450" s="61"/>
      <c r="K450" s="61"/>
      <c r="L450" s="61"/>
      <c r="M450" s="61"/>
      <c r="N450" s="61"/>
      <c r="O450" s="61"/>
      <c r="P450" s="61" t="str">
        <f>IF($D$48,[1]!obget([1]!obcall("",$C450,"get",[1]!obMake("","int",COLUMN()))),"")</f>
        <v/>
      </c>
      <c r="Q450" s="61" t="str">
        <f>IF($D$48,[1]!obget([1]!obcall("",$C450,"get",[1]!obMake("","int",COLUMN()))),"")</f>
        <v/>
      </c>
      <c r="R450" s="61" t="str">
        <f>IF($D$48,[1]!obget([1]!obcall("",$C450,"get",[1]!obMake("","int",COLUMN()))),"")</f>
        <v/>
      </c>
      <c r="S450" s="50"/>
      <c r="T450" s="50"/>
      <c r="U450" s="50"/>
      <c r="V450" s="50"/>
      <c r="W450" s="50"/>
      <c r="X450" s="50"/>
      <c r="AH450" s="36"/>
      <c r="AI450" s="36"/>
      <c r="IW450" s="50"/>
      <c r="IX450" s="50"/>
    </row>
    <row r="451" spans="1:258" x14ac:dyDescent="0.3">
      <c r="A451" s="50" t="str">
        <f t="shared" si="13"/>
        <v/>
      </c>
      <c r="D451" s="94"/>
      <c r="E451" s="72"/>
      <c r="F451" s="72"/>
      <c r="G451" s="74"/>
      <c r="H451" s="74"/>
      <c r="I451" s="74"/>
      <c r="J451" s="61"/>
      <c r="K451" s="61"/>
      <c r="L451" s="61"/>
      <c r="M451" s="61"/>
      <c r="N451" s="61"/>
      <c r="O451" s="61"/>
      <c r="P451" s="61" t="str">
        <f>IF($D$48,[1]!obget([1]!obcall("",$C451,"get",[1]!obMake("","int",COLUMN()))),"")</f>
        <v/>
      </c>
      <c r="Q451" s="61" t="str">
        <f>IF($D$48,[1]!obget([1]!obcall("",$C451,"get",[1]!obMake("","int",COLUMN()))),"")</f>
        <v/>
      </c>
      <c r="R451" s="61" t="str">
        <f>IF($D$48,[1]!obget([1]!obcall("",$C451,"get",[1]!obMake("","int",COLUMN()))),"")</f>
        <v/>
      </c>
      <c r="S451" s="50"/>
      <c r="T451" s="50"/>
      <c r="U451" s="50"/>
      <c r="V451" s="50"/>
      <c r="W451" s="50"/>
      <c r="X451" s="50"/>
      <c r="AH451" s="36"/>
      <c r="AI451" s="36"/>
      <c r="IW451" s="50"/>
      <c r="IX451" s="50"/>
    </row>
    <row r="452" spans="1:258" x14ac:dyDescent="0.3">
      <c r="A452" s="50" t="str">
        <f t="shared" si="13"/>
        <v/>
      </c>
      <c r="D452" s="94"/>
      <c r="E452" s="72"/>
      <c r="F452" s="72"/>
      <c r="G452" s="74"/>
      <c r="H452" s="74"/>
      <c r="I452" s="74"/>
      <c r="J452" s="61"/>
      <c r="K452" s="61"/>
      <c r="L452" s="61"/>
      <c r="M452" s="61"/>
      <c r="N452" s="61"/>
      <c r="O452" s="61"/>
      <c r="P452" s="61" t="str">
        <f>IF($D$48,[1]!obget([1]!obcall("",$C452,"get",[1]!obMake("","int",COLUMN()))),"")</f>
        <v/>
      </c>
      <c r="Q452" s="61" t="str">
        <f>IF($D$48,[1]!obget([1]!obcall("",$C452,"get",[1]!obMake("","int",COLUMN()))),"")</f>
        <v/>
      </c>
      <c r="R452" s="61" t="str">
        <f>IF($D$48,[1]!obget([1]!obcall("",$C452,"get",[1]!obMake("","int",COLUMN()))),"")</f>
        <v/>
      </c>
      <c r="S452" s="50"/>
      <c r="T452" s="50"/>
      <c r="U452" s="50"/>
      <c r="V452" s="50"/>
      <c r="W452" s="50"/>
      <c r="X452" s="50"/>
      <c r="AH452" s="36"/>
      <c r="AI452" s="36"/>
      <c r="IW452" s="50"/>
      <c r="IX452" s="50"/>
    </row>
    <row r="453" spans="1:258" x14ac:dyDescent="0.3">
      <c r="A453" s="50" t="str">
        <f t="shared" si="13"/>
        <v/>
      </c>
      <c r="D453" s="94"/>
      <c r="E453" s="72"/>
      <c r="F453" s="72"/>
      <c r="G453" s="74"/>
      <c r="H453" s="74"/>
      <c r="I453" s="74"/>
      <c r="J453" s="61"/>
      <c r="K453" s="61"/>
      <c r="L453" s="61"/>
      <c r="M453" s="61"/>
      <c r="N453" s="61"/>
      <c r="O453" s="61"/>
      <c r="P453" s="61" t="str">
        <f>IF($D$48,[1]!obget([1]!obcall("",$C453,"get",[1]!obMake("","int",COLUMN()))),"")</f>
        <v/>
      </c>
      <c r="Q453" s="61" t="str">
        <f>IF($D$48,[1]!obget([1]!obcall("",$C453,"get",[1]!obMake("","int",COLUMN()))),"")</f>
        <v/>
      </c>
      <c r="R453" s="61" t="str">
        <f>IF($D$48,[1]!obget([1]!obcall("",$C453,"get",[1]!obMake("","int",COLUMN()))),"")</f>
        <v/>
      </c>
      <c r="S453" s="50"/>
      <c r="T453" s="50"/>
      <c r="U453" s="50"/>
      <c r="V453" s="50"/>
      <c r="W453" s="50"/>
      <c r="X453" s="50"/>
      <c r="AH453" s="36"/>
      <c r="AI453" s="36"/>
      <c r="IW453" s="50"/>
      <c r="IX453" s="50"/>
    </row>
    <row r="454" spans="1:258" x14ac:dyDescent="0.3">
      <c r="A454" s="50" t="str">
        <f t="shared" si="13"/>
        <v/>
      </c>
      <c r="D454" s="94"/>
      <c r="E454" s="72"/>
      <c r="F454" s="72"/>
      <c r="G454" s="74"/>
      <c r="H454" s="74"/>
      <c r="I454" s="74"/>
      <c r="J454" s="61"/>
      <c r="K454" s="61"/>
      <c r="L454" s="61"/>
      <c r="M454" s="61"/>
      <c r="N454" s="61"/>
      <c r="O454" s="61"/>
      <c r="P454" s="61" t="str">
        <f>IF($D$48,[1]!obget([1]!obcall("",$C454,"get",[1]!obMake("","int",COLUMN()))),"")</f>
        <v/>
      </c>
      <c r="Q454" s="61" t="str">
        <f>IF($D$48,[1]!obget([1]!obcall("",$C454,"get",[1]!obMake("","int",COLUMN()))),"")</f>
        <v/>
      </c>
      <c r="R454" s="61" t="str">
        <f>IF($D$48,[1]!obget([1]!obcall("",$C454,"get",[1]!obMake("","int",COLUMN()))),"")</f>
        <v/>
      </c>
      <c r="S454" s="50"/>
      <c r="T454" s="50"/>
      <c r="U454" s="50"/>
      <c r="V454" s="50"/>
      <c r="W454" s="50"/>
      <c r="X454" s="50"/>
      <c r="AH454" s="36"/>
      <c r="AI454" s="36"/>
      <c r="IW454" s="50"/>
      <c r="IX454" s="50"/>
    </row>
    <row r="455" spans="1:258" x14ac:dyDescent="0.3">
      <c r="A455" s="50" t="str">
        <f t="shared" si="13"/>
        <v/>
      </c>
      <c r="D455" s="94"/>
      <c r="E455" s="72"/>
      <c r="F455" s="72"/>
      <c r="G455" s="74"/>
      <c r="H455" s="74"/>
      <c r="I455" s="74"/>
      <c r="J455" s="61"/>
      <c r="K455" s="61"/>
      <c r="L455" s="61"/>
      <c r="M455" s="61"/>
      <c r="N455" s="61"/>
      <c r="O455" s="61"/>
      <c r="P455" s="61" t="str">
        <f>IF($D$48,[1]!obget([1]!obcall("",$C455,"get",[1]!obMake("","int",COLUMN()))),"")</f>
        <v/>
      </c>
      <c r="Q455" s="61" t="str">
        <f>IF($D$48,[1]!obget([1]!obcall("",$C455,"get",[1]!obMake("","int",COLUMN()))),"")</f>
        <v/>
      </c>
      <c r="R455" s="61" t="str">
        <f>IF($D$48,[1]!obget([1]!obcall("",$C455,"get",[1]!obMake("","int",COLUMN()))),"")</f>
        <v/>
      </c>
      <c r="S455" s="50"/>
      <c r="T455" s="50"/>
      <c r="U455" s="50"/>
      <c r="V455" s="50"/>
      <c r="W455" s="50"/>
      <c r="X455" s="50"/>
      <c r="AH455" s="36"/>
      <c r="AI455" s="36"/>
      <c r="IW455" s="50"/>
      <c r="IX455" s="50"/>
    </row>
    <row r="456" spans="1:258" x14ac:dyDescent="0.3">
      <c r="A456" s="50" t="str">
        <f t="shared" si="13"/>
        <v/>
      </c>
      <c r="D456" s="94"/>
      <c r="E456" s="72"/>
      <c r="F456" s="72"/>
      <c r="G456" s="74"/>
      <c r="H456" s="74"/>
      <c r="I456" s="74"/>
      <c r="J456" s="61"/>
      <c r="K456" s="61"/>
      <c r="L456" s="61"/>
      <c r="M456" s="61"/>
      <c r="N456" s="61"/>
      <c r="O456" s="61"/>
      <c r="P456" s="61" t="str">
        <f>IF($D$48,[1]!obget([1]!obcall("",$C456,"get",[1]!obMake("","int",COLUMN()))),"")</f>
        <v/>
      </c>
      <c r="Q456" s="61" t="str">
        <f>IF($D$48,[1]!obget([1]!obcall("",$C456,"get",[1]!obMake("","int",COLUMN()))),"")</f>
        <v/>
      </c>
      <c r="R456" s="61" t="str">
        <f>IF($D$48,[1]!obget([1]!obcall("",$C456,"get",[1]!obMake("","int",COLUMN()))),"")</f>
        <v/>
      </c>
      <c r="S456" s="50"/>
      <c r="T456" s="50"/>
      <c r="U456" s="50"/>
      <c r="V456" s="50"/>
      <c r="W456" s="50"/>
      <c r="X456" s="50"/>
      <c r="AH456" s="36"/>
      <c r="AI456" s="36"/>
      <c r="IW456" s="50"/>
      <c r="IX456" s="50"/>
    </row>
    <row r="457" spans="1:258" x14ac:dyDescent="0.3">
      <c r="A457" s="50" t="str">
        <f t="shared" si="13"/>
        <v/>
      </c>
      <c r="D457" s="94"/>
      <c r="E457" s="72"/>
      <c r="F457" s="72"/>
      <c r="G457" s="74"/>
      <c r="H457" s="74"/>
      <c r="I457" s="74"/>
      <c r="J457" s="61"/>
      <c r="K457" s="61"/>
      <c r="L457" s="61"/>
      <c r="M457" s="61"/>
      <c r="N457" s="61"/>
      <c r="O457" s="61"/>
      <c r="P457" s="61" t="str">
        <f>IF($D$48,[1]!obget([1]!obcall("",$C457,"get",[1]!obMake("","int",COLUMN()))),"")</f>
        <v/>
      </c>
      <c r="Q457" s="61" t="str">
        <f>IF($D$48,[1]!obget([1]!obcall("",$C457,"get",[1]!obMake("","int",COLUMN()))),"")</f>
        <v/>
      </c>
      <c r="R457" s="61" t="str">
        <f>IF($D$48,[1]!obget([1]!obcall("",$C457,"get",[1]!obMake("","int",COLUMN()))),"")</f>
        <v/>
      </c>
      <c r="S457" s="50"/>
      <c r="T457" s="50"/>
      <c r="U457" s="50"/>
      <c r="V457" s="50"/>
      <c r="W457" s="50"/>
      <c r="X457" s="50"/>
      <c r="AH457" s="36"/>
      <c r="AI457" s="36"/>
      <c r="IW457" s="50"/>
      <c r="IX457" s="50"/>
    </row>
    <row r="458" spans="1:258" x14ac:dyDescent="0.3">
      <c r="A458" s="50" t="str">
        <f t="shared" si="13"/>
        <v/>
      </c>
      <c r="D458" s="94"/>
      <c r="E458" s="72"/>
      <c r="F458" s="72"/>
      <c r="G458" s="74"/>
      <c r="H458" s="74"/>
      <c r="I458" s="74"/>
      <c r="J458" s="61"/>
      <c r="K458" s="61"/>
      <c r="L458" s="61"/>
      <c r="M458" s="61"/>
      <c r="N458" s="61"/>
      <c r="O458" s="61"/>
      <c r="P458" s="61" t="str">
        <f>IF($D$48,[1]!obget([1]!obcall("",$C458,"get",[1]!obMake("","int",COLUMN()))),"")</f>
        <v/>
      </c>
      <c r="Q458" s="61" t="str">
        <f>IF($D$48,[1]!obget([1]!obcall("",$C458,"get",[1]!obMake("","int",COLUMN()))),"")</f>
        <v/>
      </c>
      <c r="R458" s="61" t="str">
        <f>IF($D$48,[1]!obget([1]!obcall("",$C458,"get",[1]!obMake("","int",COLUMN()))),"")</f>
        <v/>
      </c>
      <c r="S458" s="50"/>
      <c r="T458" s="50"/>
      <c r="U458" s="50"/>
      <c r="V458" s="50"/>
      <c r="W458" s="50"/>
      <c r="X458" s="50"/>
      <c r="AH458" s="36"/>
      <c r="AI458" s="36"/>
      <c r="IW458" s="50"/>
      <c r="IX458" s="50"/>
    </row>
    <row r="459" spans="1:258" x14ac:dyDescent="0.3">
      <c r="A459" s="50" t="str">
        <f t="shared" si="13"/>
        <v/>
      </c>
      <c r="D459" s="94"/>
      <c r="E459" s="72"/>
      <c r="F459" s="72"/>
      <c r="G459" s="74"/>
      <c r="H459" s="74"/>
      <c r="I459" s="74"/>
      <c r="J459" s="61"/>
      <c r="K459" s="61"/>
      <c r="L459" s="61"/>
      <c r="M459" s="61"/>
      <c r="N459" s="61"/>
      <c r="O459" s="61"/>
      <c r="P459" s="61" t="str">
        <f>IF($D$48,[1]!obget([1]!obcall("",$C459,"get",[1]!obMake("","int",COLUMN()))),"")</f>
        <v/>
      </c>
      <c r="Q459" s="61" t="str">
        <f>IF($D$48,[1]!obget([1]!obcall("",$C459,"get",[1]!obMake("","int",COLUMN()))),"")</f>
        <v/>
      </c>
      <c r="R459" s="61" t="str">
        <f>IF($D$48,[1]!obget([1]!obcall("",$C459,"get",[1]!obMake("","int",COLUMN()))),"")</f>
        <v/>
      </c>
      <c r="S459" s="50"/>
      <c r="T459" s="50"/>
      <c r="U459" s="50"/>
      <c r="V459" s="50"/>
      <c r="W459" s="50"/>
      <c r="X459" s="50"/>
      <c r="AH459" s="36"/>
      <c r="AI459" s="36"/>
      <c r="IW459" s="50"/>
      <c r="IX459" s="50"/>
    </row>
    <row r="460" spans="1:258" x14ac:dyDescent="0.3">
      <c r="A460" s="50" t="str">
        <f t="shared" si="13"/>
        <v/>
      </c>
      <c r="D460" s="94"/>
      <c r="E460" s="72"/>
      <c r="F460" s="72"/>
      <c r="G460" s="74"/>
      <c r="H460" s="74"/>
      <c r="I460" s="74"/>
      <c r="J460" s="61"/>
      <c r="K460" s="61"/>
      <c r="L460" s="61"/>
      <c r="M460" s="61"/>
      <c r="N460" s="61"/>
      <c r="O460" s="61"/>
      <c r="P460" s="61" t="str">
        <f>IF($D$48,[1]!obget([1]!obcall("",$C460,"get",[1]!obMake("","int",COLUMN()))),"")</f>
        <v/>
      </c>
      <c r="Q460" s="61" t="str">
        <f>IF($D$48,[1]!obget([1]!obcall("",$C460,"get",[1]!obMake("","int",COLUMN()))),"")</f>
        <v/>
      </c>
      <c r="R460" s="61" t="str">
        <f>IF($D$48,[1]!obget([1]!obcall("",$C460,"get",[1]!obMake("","int",COLUMN()))),"")</f>
        <v/>
      </c>
      <c r="S460" s="50"/>
      <c r="T460" s="50"/>
      <c r="U460" s="50"/>
      <c r="V460" s="50"/>
      <c r="W460" s="50"/>
      <c r="X460" s="50"/>
      <c r="AH460" s="36"/>
      <c r="AI460" s="36"/>
      <c r="IW460" s="50"/>
      <c r="IX460" s="50"/>
    </row>
    <row r="461" spans="1:258" x14ac:dyDescent="0.3">
      <c r="A461" s="50" t="str">
        <f t="shared" si="13"/>
        <v/>
      </c>
      <c r="D461" s="94"/>
      <c r="E461" s="72"/>
      <c r="F461" s="72"/>
      <c r="G461" s="74"/>
      <c r="H461" s="74"/>
      <c r="I461" s="74"/>
      <c r="J461" s="61"/>
      <c r="K461" s="61"/>
      <c r="L461" s="61"/>
      <c r="M461" s="61"/>
      <c r="N461" s="61"/>
      <c r="O461" s="61"/>
      <c r="P461" s="61" t="str">
        <f>IF($D$48,[1]!obget([1]!obcall("",$C461,"get",[1]!obMake("","int",COLUMN()))),"")</f>
        <v/>
      </c>
      <c r="Q461" s="61" t="str">
        <f>IF($D$48,[1]!obget([1]!obcall("",$C461,"get",[1]!obMake("","int",COLUMN()))),"")</f>
        <v/>
      </c>
      <c r="R461" s="61" t="str">
        <f>IF($D$48,[1]!obget([1]!obcall("",$C461,"get",[1]!obMake("","int",COLUMN()))),"")</f>
        <v/>
      </c>
      <c r="S461" s="50"/>
      <c r="T461" s="50"/>
      <c r="U461" s="50"/>
      <c r="V461" s="50"/>
      <c r="W461" s="50"/>
      <c r="X461" s="50"/>
      <c r="AH461" s="36"/>
      <c r="AI461" s="36"/>
      <c r="IW461" s="50"/>
      <c r="IX461" s="50"/>
    </row>
    <row r="462" spans="1:258" x14ac:dyDescent="0.3">
      <c r="A462" s="50" t="str">
        <f t="shared" si="13"/>
        <v/>
      </c>
      <c r="D462" s="94"/>
      <c r="E462" s="72"/>
      <c r="F462" s="72"/>
      <c r="G462" s="74"/>
      <c r="H462" s="74"/>
      <c r="I462" s="74"/>
      <c r="J462" s="61"/>
      <c r="K462" s="61"/>
      <c r="L462" s="61"/>
      <c r="M462" s="61"/>
      <c r="N462" s="61"/>
      <c r="O462" s="61"/>
      <c r="P462" s="61" t="str">
        <f>IF($D$48,[1]!obget([1]!obcall("",$C462,"get",[1]!obMake("","int",COLUMN()))),"")</f>
        <v/>
      </c>
      <c r="Q462" s="61" t="str">
        <f>IF($D$48,[1]!obget([1]!obcall("",$C462,"get",[1]!obMake("","int",COLUMN()))),"")</f>
        <v/>
      </c>
      <c r="R462" s="61" t="str">
        <f>IF($D$48,[1]!obget([1]!obcall("",$C462,"get",[1]!obMake("","int",COLUMN()))),"")</f>
        <v/>
      </c>
      <c r="S462" s="50"/>
      <c r="T462" s="50"/>
      <c r="U462" s="50"/>
      <c r="V462" s="50"/>
      <c r="W462" s="50"/>
      <c r="X462" s="50"/>
      <c r="AH462" s="36"/>
      <c r="AI462" s="36"/>
      <c r="IW462" s="50"/>
      <c r="IX462" s="50"/>
    </row>
    <row r="463" spans="1:258" x14ac:dyDescent="0.3">
      <c r="A463" s="50" t="str">
        <f t="shared" si="13"/>
        <v/>
      </c>
      <c r="D463" s="94"/>
      <c r="E463" s="72"/>
      <c r="F463" s="72"/>
      <c r="G463" s="74"/>
      <c r="H463" s="74"/>
      <c r="I463" s="74"/>
      <c r="J463" s="61"/>
      <c r="K463" s="61"/>
      <c r="L463" s="61"/>
      <c r="M463" s="61"/>
      <c r="N463" s="61"/>
      <c r="O463" s="61"/>
      <c r="P463" s="61" t="str">
        <f>IF($D$48,[1]!obget([1]!obcall("",$C463,"get",[1]!obMake("","int",COLUMN()))),"")</f>
        <v/>
      </c>
      <c r="Q463" s="61" t="str">
        <f>IF($D$48,[1]!obget([1]!obcall("",$C463,"get",[1]!obMake("","int",COLUMN()))),"")</f>
        <v/>
      </c>
      <c r="R463" s="61" t="str">
        <f>IF($D$48,[1]!obget([1]!obcall("",$C463,"get",[1]!obMake("","int",COLUMN()))),"")</f>
        <v/>
      </c>
      <c r="S463" s="50"/>
      <c r="T463" s="50"/>
      <c r="U463" s="50"/>
      <c r="V463" s="50"/>
      <c r="W463" s="50"/>
      <c r="X463" s="50"/>
      <c r="AH463" s="36"/>
      <c r="AI463" s="36"/>
      <c r="IW463" s="50"/>
      <c r="IX463" s="50"/>
    </row>
    <row r="464" spans="1:258" x14ac:dyDescent="0.3">
      <c r="A464" s="50" t="str">
        <f t="shared" si="13"/>
        <v/>
      </c>
      <c r="D464" s="94"/>
      <c r="E464" s="72"/>
      <c r="F464" s="72"/>
      <c r="G464" s="74"/>
      <c r="H464" s="74"/>
      <c r="I464" s="74"/>
      <c r="J464" s="61"/>
      <c r="K464" s="61"/>
      <c r="L464" s="61"/>
      <c r="M464" s="61"/>
      <c r="N464" s="61"/>
      <c r="O464" s="61"/>
      <c r="P464" s="61" t="str">
        <f>IF($D$48,[1]!obget([1]!obcall("",$C464,"get",[1]!obMake("","int",COLUMN()))),"")</f>
        <v/>
      </c>
      <c r="Q464" s="61" t="str">
        <f>IF($D$48,[1]!obget([1]!obcall("",$C464,"get",[1]!obMake("","int",COLUMN()))),"")</f>
        <v/>
      </c>
      <c r="R464" s="61" t="str">
        <f>IF($D$48,[1]!obget([1]!obcall("",$C464,"get",[1]!obMake("","int",COLUMN()))),"")</f>
        <v/>
      </c>
      <c r="S464" s="50"/>
      <c r="T464" s="50"/>
      <c r="U464" s="50"/>
      <c r="V464" s="50"/>
      <c r="W464" s="50"/>
      <c r="X464" s="50"/>
      <c r="AH464" s="36"/>
      <c r="AI464" s="36"/>
      <c r="IW464" s="50"/>
      <c r="IX464" s="50"/>
    </row>
    <row r="465" spans="1:258" x14ac:dyDescent="0.3">
      <c r="A465" s="50" t="str">
        <f t="shared" si="13"/>
        <v/>
      </c>
      <c r="D465" s="94"/>
      <c r="E465" s="72"/>
      <c r="F465" s="72"/>
      <c r="G465" s="74"/>
      <c r="H465" s="74"/>
      <c r="I465" s="74"/>
      <c r="J465" s="61"/>
      <c r="K465" s="61"/>
      <c r="L465" s="61"/>
      <c r="M465" s="61"/>
      <c r="N465" s="61"/>
      <c r="O465" s="61"/>
      <c r="P465" s="61" t="str">
        <f>IF($D$48,[1]!obget([1]!obcall("",$C465,"get",[1]!obMake("","int",COLUMN()))),"")</f>
        <v/>
      </c>
      <c r="Q465" s="61" t="str">
        <f>IF($D$48,[1]!obget([1]!obcall("",$C465,"get",[1]!obMake("","int",COLUMN()))),"")</f>
        <v/>
      </c>
      <c r="R465" s="61" t="str">
        <f>IF($D$48,[1]!obget([1]!obcall("",$C465,"get",[1]!obMake("","int",COLUMN()))),"")</f>
        <v/>
      </c>
      <c r="S465" s="50"/>
      <c r="T465" s="50"/>
      <c r="U465" s="50"/>
      <c r="V465" s="50"/>
      <c r="W465" s="50"/>
      <c r="X465" s="50"/>
      <c r="AH465" s="36"/>
      <c r="AI465" s="36"/>
      <c r="IW465" s="50"/>
      <c r="IX465" s="50"/>
    </row>
    <row r="466" spans="1:258" x14ac:dyDescent="0.3">
      <c r="A466" s="50" t="str">
        <f t="shared" si="13"/>
        <v/>
      </c>
      <c r="D466" s="94"/>
      <c r="E466" s="72"/>
      <c r="F466" s="72"/>
      <c r="G466" s="74"/>
      <c r="H466" s="74"/>
      <c r="I466" s="74"/>
      <c r="J466" s="61"/>
      <c r="K466" s="61"/>
      <c r="L466" s="61"/>
      <c r="M466" s="61"/>
      <c r="N466" s="61"/>
      <c r="O466" s="61"/>
      <c r="P466" s="61" t="str">
        <f>IF($D$48,[1]!obget([1]!obcall("",$C466,"get",[1]!obMake("","int",COLUMN()))),"")</f>
        <v/>
      </c>
      <c r="Q466" s="61" t="str">
        <f>IF($D$48,[1]!obget([1]!obcall("",$C466,"get",[1]!obMake("","int",COLUMN()))),"")</f>
        <v/>
      </c>
      <c r="R466" s="61" t="str">
        <f>IF($D$48,[1]!obget([1]!obcall("",$C466,"get",[1]!obMake("","int",COLUMN()))),"")</f>
        <v/>
      </c>
      <c r="S466" s="50"/>
      <c r="T466" s="50"/>
      <c r="U466" s="50"/>
      <c r="V466" s="50"/>
      <c r="W466" s="50"/>
      <c r="X466" s="50"/>
      <c r="AH466" s="36"/>
      <c r="AI466" s="36"/>
      <c r="IW466" s="50"/>
      <c r="IX466" s="50"/>
    </row>
    <row r="467" spans="1:258" x14ac:dyDescent="0.3">
      <c r="A467" s="50" t="str">
        <f t="shared" si="13"/>
        <v/>
      </c>
      <c r="D467" s="94"/>
      <c r="E467" s="72"/>
      <c r="F467" s="72"/>
      <c r="G467" s="74"/>
      <c r="H467" s="74"/>
      <c r="I467" s="74"/>
      <c r="J467" s="61"/>
      <c r="K467" s="61"/>
      <c r="L467" s="61"/>
      <c r="M467" s="61"/>
      <c r="N467" s="61"/>
      <c r="O467" s="61"/>
      <c r="P467" s="61" t="str">
        <f>IF($D$48,[1]!obget([1]!obcall("",$C467,"get",[1]!obMake("","int",COLUMN()))),"")</f>
        <v/>
      </c>
      <c r="Q467" s="61" t="str">
        <f>IF($D$48,[1]!obget([1]!obcall("",$C467,"get",[1]!obMake("","int",COLUMN()))),"")</f>
        <v/>
      </c>
      <c r="R467" s="61" t="str">
        <f>IF($D$48,[1]!obget([1]!obcall("",$C467,"get",[1]!obMake("","int",COLUMN()))),"")</f>
        <v/>
      </c>
      <c r="S467" s="50"/>
      <c r="T467" s="50"/>
      <c r="U467" s="50"/>
      <c r="V467" s="50"/>
      <c r="W467" s="50"/>
      <c r="X467" s="50"/>
      <c r="AH467" s="36"/>
      <c r="AI467" s="36"/>
      <c r="IW467" s="50"/>
      <c r="IX467" s="50"/>
    </row>
    <row r="468" spans="1:258" x14ac:dyDescent="0.3">
      <c r="A468" s="50" t="str">
        <f t="shared" si="13"/>
        <v/>
      </c>
      <c r="D468" s="94"/>
      <c r="E468" s="72"/>
      <c r="F468" s="72"/>
      <c r="G468" s="74"/>
      <c r="H468" s="74"/>
      <c r="I468" s="74"/>
      <c r="J468" s="61"/>
      <c r="K468" s="61"/>
      <c r="L468" s="61"/>
      <c r="M468" s="61"/>
      <c r="N468" s="61"/>
      <c r="O468" s="61"/>
      <c r="P468" s="61" t="str">
        <f>IF($D$48,[1]!obget([1]!obcall("",$C468,"get",[1]!obMake("","int",COLUMN()))),"")</f>
        <v/>
      </c>
      <c r="Q468" s="61" t="str">
        <f>IF($D$48,[1]!obget([1]!obcall("",$C468,"get",[1]!obMake("","int",COLUMN()))),"")</f>
        <v/>
      </c>
      <c r="R468" s="61" t="str">
        <f>IF($D$48,[1]!obget([1]!obcall("",$C468,"get",[1]!obMake("","int",COLUMN()))),"")</f>
        <v/>
      </c>
      <c r="S468" s="50"/>
      <c r="T468" s="50"/>
      <c r="U468" s="50"/>
      <c r="V468" s="50"/>
      <c r="W468" s="50"/>
      <c r="X468" s="50"/>
      <c r="AH468" s="36"/>
      <c r="AI468" s="36"/>
      <c r="IW468" s="50"/>
      <c r="IX468" s="50"/>
    </row>
    <row r="469" spans="1:258" x14ac:dyDescent="0.3">
      <c r="A469" s="50" t="str">
        <f t="shared" si="13"/>
        <v/>
      </c>
      <c r="D469" s="94"/>
      <c r="E469" s="72"/>
      <c r="F469" s="72"/>
      <c r="G469" s="74"/>
      <c r="H469" s="74"/>
      <c r="I469" s="74"/>
      <c r="J469" s="61"/>
      <c r="K469" s="61"/>
      <c r="L469" s="61"/>
      <c r="M469" s="61"/>
      <c r="N469" s="61"/>
      <c r="O469" s="61"/>
      <c r="P469" s="61" t="str">
        <f>IF($D$48,[1]!obget([1]!obcall("",$C469,"get",[1]!obMake("","int",COLUMN()))),"")</f>
        <v/>
      </c>
      <c r="Q469" s="61" t="str">
        <f>IF($D$48,[1]!obget([1]!obcall("",$C469,"get",[1]!obMake("","int",COLUMN()))),"")</f>
        <v/>
      </c>
      <c r="R469" s="61" t="str">
        <f>IF($D$48,[1]!obget([1]!obcall("",$C469,"get",[1]!obMake("","int",COLUMN()))),"")</f>
        <v/>
      </c>
      <c r="S469" s="50"/>
      <c r="T469" s="50"/>
      <c r="U469" s="50"/>
      <c r="V469" s="50"/>
      <c r="W469" s="50"/>
      <c r="X469" s="50"/>
      <c r="AH469" s="36"/>
      <c r="AI469" s="36"/>
      <c r="IW469" s="50"/>
      <c r="IX469" s="50"/>
    </row>
    <row r="470" spans="1:258" x14ac:dyDescent="0.3">
      <c r="A470" s="50" t="str">
        <f t="shared" si="13"/>
        <v/>
      </c>
      <c r="D470" s="94"/>
      <c r="E470" s="72"/>
      <c r="F470" s="72"/>
      <c r="G470" s="74"/>
      <c r="H470" s="74"/>
      <c r="I470" s="74"/>
      <c r="J470" s="61"/>
      <c r="K470" s="61"/>
      <c r="L470" s="61"/>
      <c r="M470" s="61"/>
      <c r="N470" s="61"/>
      <c r="O470" s="61"/>
      <c r="P470" s="61" t="str">
        <f>IF($D$48,[1]!obget([1]!obcall("",$C470,"get",[1]!obMake("","int",COLUMN()))),"")</f>
        <v/>
      </c>
      <c r="Q470" s="61" t="str">
        <f>IF($D$48,[1]!obget([1]!obcall("",$C470,"get",[1]!obMake("","int",COLUMN()))),"")</f>
        <v/>
      </c>
      <c r="R470" s="61" t="str">
        <f>IF($D$48,[1]!obget([1]!obcall("",$C470,"get",[1]!obMake("","int",COLUMN()))),"")</f>
        <v/>
      </c>
      <c r="S470" s="50"/>
      <c r="T470" s="50"/>
      <c r="U470" s="50"/>
      <c r="V470" s="50"/>
      <c r="W470" s="50"/>
      <c r="X470" s="50"/>
      <c r="AH470" s="36"/>
      <c r="AI470" s="36"/>
      <c r="IW470" s="50"/>
      <c r="IX470" s="50"/>
    </row>
    <row r="471" spans="1:258" x14ac:dyDescent="0.3">
      <c r="A471" s="50" t="str">
        <f t="shared" si="13"/>
        <v/>
      </c>
      <c r="D471" s="94"/>
      <c r="E471" s="72"/>
      <c r="F471" s="72"/>
      <c r="G471" s="74"/>
      <c r="H471" s="74"/>
      <c r="I471" s="74"/>
      <c r="J471" s="61"/>
      <c r="K471" s="61"/>
      <c r="L471" s="61"/>
      <c r="M471" s="61"/>
      <c r="N471" s="61"/>
      <c r="O471" s="61"/>
      <c r="P471" s="61" t="str">
        <f>IF($D$48,[1]!obget([1]!obcall("",$C471,"get",[1]!obMake("","int",COLUMN()))),"")</f>
        <v/>
      </c>
      <c r="Q471" s="61" t="str">
        <f>IF($D$48,[1]!obget([1]!obcall("",$C471,"get",[1]!obMake("","int",COLUMN()))),"")</f>
        <v/>
      </c>
      <c r="R471" s="61" t="str">
        <f>IF($D$48,[1]!obget([1]!obcall("",$C471,"get",[1]!obMake("","int",COLUMN()))),"")</f>
        <v/>
      </c>
      <c r="S471" s="50"/>
      <c r="T471" s="50"/>
      <c r="U471" s="50"/>
      <c r="V471" s="50"/>
      <c r="W471" s="50"/>
      <c r="X471" s="50"/>
      <c r="AH471" s="36"/>
      <c r="AI471" s="36"/>
      <c r="IW471" s="50"/>
      <c r="IX471" s="50"/>
    </row>
    <row r="472" spans="1:258" x14ac:dyDescent="0.3">
      <c r="A472" s="50" t="str">
        <f t="shared" si="13"/>
        <v/>
      </c>
      <c r="D472" s="94"/>
      <c r="E472" s="72"/>
      <c r="F472" s="72"/>
      <c r="G472" s="74"/>
      <c r="H472" s="74"/>
      <c r="I472" s="74"/>
      <c r="J472" s="61"/>
      <c r="K472" s="61"/>
      <c r="L472" s="61"/>
      <c r="M472" s="61"/>
      <c r="N472" s="61"/>
      <c r="O472" s="61"/>
      <c r="P472" s="61" t="str">
        <f>IF($D$48,[1]!obget([1]!obcall("",$C472,"get",[1]!obMake("","int",COLUMN()))),"")</f>
        <v/>
      </c>
      <c r="Q472" s="61" t="str">
        <f>IF($D$48,[1]!obget([1]!obcall("",$C472,"get",[1]!obMake("","int",COLUMN()))),"")</f>
        <v/>
      </c>
      <c r="R472" s="61" t="str">
        <f>IF($D$48,[1]!obget([1]!obcall("",$C472,"get",[1]!obMake("","int",COLUMN()))),"")</f>
        <v/>
      </c>
      <c r="S472" s="50"/>
      <c r="T472" s="50"/>
      <c r="U472" s="50"/>
      <c r="V472" s="50"/>
      <c r="W472" s="50"/>
      <c r="X472" s="50"/>
      <c r="AH472" s="36"/>
      <c r="AI472" s="36"/>
      <c r="IW472" s="50"/>
      <c r="IX472" s="50"/>
    </row>
    <row r="473" spans="1:258" x14ac:dyDescent="0.3">
      <c r="A473" s="50" t="str">
        <f t="shared" si="13"/>
        <v/>
      </c>
      <c r="D473" s="94"/>
      <c r="E473" s="72"/>
      <c r="F473" s="72"/>
      <c r="G473" s="74"/>
      <c r="H473" s="74"/>
      <c r="I473" s="74"/>
      <c r="J473" s="61"/>
      <c r="K473" s="61"/>
      <c r="L473" s="61"/>
      <c r="M473" s="61"/>
      <c r="N473" s="61"/>
      <c r="O473" s="61"/>
      <c r="P473" s="61" t="str">
        <f>IF($D$48,[1]!obget([1]!obcall("",$C473,"get",[1]!obMake("","int",COLUMN()))),"")</f>
        <v/>
      </c>
      <c r="Q473" s="61" t="str">
        <f>IF($D$48,[1]!obget([1]!obcall("",$C473,"get",[1]!obMake("","int",COLUMN()))),"")</f>
        <v/>
      </c>
      <c r="R473" s="61" t="str">
        <f>IF($D$48,[1]!obget([1]!obcall("",$C473,"get",[1]!obMake("","int",COLUMN()))),"")</f>
        <v/>
      </c>
      <c r="S473" s="50"/>
      <c r="T473" s="50"/>
      <c r="U473" s="50"/>
      <c r="V473" s="50"/>
      <c r="W473" s="50"/>
      <c r="X473" s="50"/>
      <c r="AH473" s="36"/>
      <c r="AI473" s="36"/>
      <c r="IW473" s="50"/>
      <c r="IX473" s="50"/>
    </row>
    <row r="474" spans="1:258" x14ac:dyDescent="0.3">
      <c r="A474" s="50" t="str">
        <f t="shared" si="13"/>
        <v/>
      </c>
      <c r="D474" s="94"/>
      <c r="E474" s="72"/>
      <c r="F474" s="72"/>
      <c r="G474" s="74"/>
      <c r="H474" s="74"/>
      <c r="I474" s="74"/>
      <c r="J474" s="61"/>
      <c r="K474" s="61"/>
      <c r="L474" s="61"/>
      <c r="M474" s="61"/>
      <c r="N474" s="61"/>
      <c r="O474" s="61"/>
      <c r="P474" s="61" t="str">
        <f>IF($D$48,[1]!obget([1]!obcall("",$C474,"get",[1]!obMake("","int",COLUMN()))),"")</f>
        <v/>
      </c>
      <c r="Q474" s="61" t="str">
        <f>IF($D$48,[1]!obget([1]!obcall("",$C474,"get",[1]!obMake("","int",COLUMN()))),"")</f>
        <v/>
      </c>
      <c r="R474" s="61" t="str">
        <f>IF($D$48,[1]!obget([1]!obcall("",$C474,"get",[1]!obMake("","int",COLUMN()))),"")</f>
        <v/>
      </c>
      <c r="S474" s="50"/>
      <c r="T474" s="50"/>
      <c r="U474" s="50"/>
      <c r="V474" s="50"/>
      <c r="W474" s="50"/>
      <c r="X474" s="50"/>
      <c r="AH474" s="36"/>
      <c r="AI474" s="36"/>
      <c r="IW474" s="50"/>
      <c r="IX474" s="50"/>
    </row>
    <row r="475" spans="1:258" x14ac:dyDescent="0.3">
      <c r="A475" s="50" t="str">
        <f t="shared" si="13"/>
        <v/>
      </c>
      <c r="D475" s="94"/>
      <c r="E475" s="72"/>
      <c r="F475" s="72"/>
      <c r="G475" s="74"/>
      <c r="H475" s="74"/>
      <c r="I475" s="74"/>
      <c r="J475" s="61"/>
      <c r="K475" s="61"/>
      <c r="L475" s="61"/>
      <c r="M475" s="61"/>
      <c r="N475" s="61"/>
      <c r="O475" s="61"/>
      <c r="P475" s="61" t="str">
        <f>IF($D$48,[1]!obget([1]!obcall("",$C475,"get",[1]!obMake("","int",COLUMN()))),"")</f>
        <v/>
      </c>
      <c r="Q475" s="61" t="str">
        <f>IF($D$48,[1]!obget([1]!obcall("",$C475,"get",[1]!obMake("","int",COLUMN()))),"")</f>
        <v/>
      </c>
      <c r="R475" s="61" t="str">
        <f>IF($D$48,[1]!obget([1]!obcall("",$C475,"get",[1]!obMake("","int",COLUMN()))),"")</f>
        <v/>
      </c>
      <c r="S475" s="50"/>
      <c r="T475" s="50"/>
      <c r="U475" s="50"/>
      <c r="V475" s="50"/>
      <c r="W475" s="50"/>
      <c r="X475" s="50"/>
      <c r="AH475" s="36"/>
      <c r="AI475" s="36"/>
      <c r="IW475" s="50"/>
      <c r="IX475" s="50"/>
    </row>
    <row r="476" spans="1:258" x14ac:dyDescent="0.3">
      <c r="A476" s="50" t="str">
        <f t="shared" si="13"/>
        <v/>
      </c>
      <c r="D476" s="94"/>
      <c r="E476" s="72"/>
      <c r="F476" s="72"/>
      <c r="G476" s="74"/>
      <c r="H476" s="74"/>
      <c r="I476" s="74"/>
      <c r="J476" s="61"/>
      <c r="K476" s="61"/>
      <c r="L476" s="61"/>
      <c r="M476" s="61"/>
      <c r="N476" s="61"/>
      <c r="O476" s="61"/>
      <c r="P476" s="61" t="str">
        <f>IF($D$48,[1]!obget([1]!obcall("",$C476,"get",[1]!obMake("","int",COLUMN()))),"")</f>
        <v/>
      </c>
      <c r="Q476" s="61" t="str">
        <f>IF($D$48,[1]!obget([1]!obcall("",$C476,"get",[1]!obMake("","int",COLUMN()))),"")</f>
        <v/>
      </c>
      <c r="R476" s="61" t="str">
        <f>IF($D$48,[1]!obget([1]!obcall("",$C476,"get",[1]!obMake("","int",COLUMN()))),"")</f>
        <v/>
      </c>
      <c r="S476" s="50"/>
      <c r="T476" s="50"/>
      <c r="U476" s="50"/>
      <c r="V476" s="50"/>
      <c r="W476" s="50"/>
      <c r="X476" s="50"/>
      <c r="AH476" s="36"/>
      <c r="AI476" s="36"/>
      <c r="IW476" s="50"/>
      <c r="IX476" s="50"/>
    </row>
    <row r="477" spans="1:258" x14ac:dyDescent="0.3">
      <c r="A477" s="50" t="str">
        <f t="shared" si="13"/>
        <v/>
      </c>
      <c r="D477" s="94"/>
      <c r="E477" s="72"/>
      <c r="F477" s="72"/>
      <c r="G477" s="74"/>
      <c r="H477" s="74"/>
      <c r="I477" s="74"/>
      <c r="J477" s="61"/>
      <c r="K477" s="61"/>
      <c r="L477" s="61"/>
      <c r="M477" s="61"/>
      <c r="N477" s="61"/>
      <c r="O477" s="61"/>
      <c r="P477" s="61" t="str">
        <f>IF($D$48,[1]!obget([1]!obcall("",$C477,"get",[1]!obMake("","int",COLUMN()))),"")</f>
        <v/>
      </c>
      <c r="Q477" s="61" t="str">
        <f>IF($D$48,[1]!obget([1]!obcall("",$C477,"get",[1]!obMake("","int",COLUMN()))),"")</f>
        <v/>
      </c>
      <c r="R477" s="61" t="str">
        <f>IF($D$48,[1]!obget([1]!obcall("",$C477,"get",[1]!obMake("","int",COLUMN()))),"")</f>
        <v/>
      </c>
      <c r="S477" s="50"/>
      <c r="T477" s="50"/>
      <c r="U477" s="50"/>
      <c r="V477" s="50"/>
      <c r="W477" s="50"/>
      <c r="X477" s="50"/>
      <c r="AH477" s="36"/>
      <c r="AI477" s="36"/>
      <c r="IW477" s="50"/>
      <c r="IX477" s="50"/>
    </row>
    <row r="478" spans="1:258" x14ac:dyDescent="0.3">
      <c r="A478" s="50" t="str">
        <f t="shared" si="13"/>
        <v/>
      </c>
      <c r="D478" s="94"/>
      <c r="E478" s="72"/>
      <c r="F478" s="72"/>
      <c r="G478" s="74"/>
      <c r="H478" s="74"/>
      <c r="I478" s="74"/>
      <c r="J478" s="61"/>
      <c r="K478" s="61"/>
      <c r="L478" s="61"/>
      <c r="M478" s="61"/>
      <c r="N478" s="61"/>
      <c r="O478" s="61"/>
      <c r="P478" s="61" t="str">
        <f>IF($D$48,[1]!obget([1]!obcall("",$C478,"get",[1]!obMake("","int",COLUMN()))),"")</f>
        <v/>
      </c>
      <c r="Q478" s="61" t="str">
        <f>IF($D$48,[1]!obget([1]!obcall("",$C478,"get",[1]!obMake("","int",COLUMN()))),"")</f>
        <v/>
      </c>
      <c r="R478" s="61" t="str">
        <f>IF($D$48,[1]!obget([1]!obcall("",$C478,"get",[1]!obMake("","int",COLUMN()))),"")</f>
        <v/>
      </c>
      <c r="S478" s="50"/>
      <c r="T478" s="50"/>
      <c r="U478" s="50"/>
      <c r="V478" s="50"/>
      <c r="W478" s="50"/>
      <c r="X478" s="50"/>
      <c r="AH478" s="36"/>
      <c r="AI478" s="36"/>
      <c r="IW478" s="50"/>
      <c r="IX478" s="50"/>
    </row>
    <row r="479" spans="1:258" x14ac:dyDescent="0.3">
      <c r="A479" s="50" t="str">
        <f t="shared" si="13"/>
        <v/>
      </c>
      <c r="D479" s="94"/>
      <c r="E479" s="72"/>
      <c r="F479" s="72"/>
      <c r="G479" s="74"/>
      <c r="H479" s="74"/>
      <c r="I479" s="74"/>
      <c r="J479" s="61"/>
      <c r="K479" s="61"/>
      <c r="L479" s="61"/>
      <c r="M479" s="61"/>
      <c r="N479" s="61"/>
      <c r="O479" s="61"/>
      <c r="P479" s="61" t="str">
        <f>IF($D$48,[1]!obget([1]!obcall("",$C479,"get",[1]!obMake("","int",COLUMN()))),"")</f>
        <v/>
      </c>
      <c r="Q479" s="61" t="str">
        <f>IF($D$48,[1]!obget([1]!obcall("",$C479,"get",[1]!obMake("","int",COLUMN()))),"")</f>
        <v/>
      </c>
      <c r="R479" s="61" t="str">
        <f>IF($D$48,[1]!obget([1]!obcall("",$C479,"get",[1]!obMake("","int",COLUMN()))),"")</f>
        <v/>
      </c>
      <c r="S479" s="50"/>
      <c r="T479" s="50"/>
      <c r="U479" s="50"/>
      <c r="V479" s="50"/>
      <c r="W479" s="50"/>
      <c r="X479" s="50"/>
      <c r="AH479" s="36"/>
      <c r="AI479" s="36"/>
      <c r="IW479" s="50"/>
      <c r="IX479" s="50"/>
    </row>
    <row r="480" spans="1:258" x14ac:dyDescent="0.3">
      <c r="A480" s="50" t="str">
        <f t="shared" si="13"/>
        <v/>
      </c>
      <c r="D480" s="94"/>
      <c r="E480" s="72"/>
      <c r="F480" s="72"/>
      <c r="G480" s="74"/>
      <c r="H480" s="74"/>
      <c r="I480" s="74"/>
      <c r="J480" s="61"/>
      <c r="K480" s="61"/>
      <c r="L480" s="61"/>
      <c r="M480" s="61"/>
      <c r="N480" s="61"/>
      <c r="O480" s="61"/>
      <c r="P480" s="61" t="str">
        <f>IF($D$48,[1]!obget([1]!obcall("",$C480,"get",[1]!obMake("","int",COLUMN()))),"")</f>
        <v/>
      </c>
      <c r="Q480" s="61" t="str">
        <f>IF($D$48,[1]!obget([1]!obcall("",$C480,"get",[1]!obMake("","int",COLUMN()))),"")</f>
        <v/>
      </c>
      <c r="R480" s="61" t="str">
        <f>IF($D$48,[1]!obget([1]!obcall("",$C480,"get",[1]!obMake("","int",COLUMN()))),"")</f>
        <v/>
      </c>
      <c r="S480" s="50"/>
      <c r="T480" s="50"/>
      <c r="U480" s="50"/>
      <c r="V480" s="50"/>
      <c r="W480" s="50"/>
      <c r="X480" s="50"/>
      <c r="AH480" s="36"/>
      <c r="AI480" s="36"/>
      <c r="IW480" s="50"/>
      <c r="IX480" s="50"/>
    </row>
    <row r="481" spans="1:258" x14ac:dyDescent="0.3">
      <c r="A481" s="50" t="str">
        <f t="shared" si="13"/>
        <v/>
      </c>
      <c r="D481" s="94"/>
      <c r="E481" s="72"/>
      <c r="F481" s="72"/>
      <c r="G481" s="74"/>
      <c r="H481" s="74"/>
      <c r="I481" s="74"/>
      <c r="J481" s="61"/>
      <c r="K481" s="61"/>
      <c r="L481" s="61"/>
      <c r="M481" s="61"/>
      <c r="N481" s="61"/>
      <c r="O481" s="61"/>
      <c r="P481" s="61" t="str">
        <f>IF($D$48,[1]!obget([1]!obcall("",$C481,"get",[1]!obMake("","int",COLUMN()))),"")</f>
        <v/>
      </c>
      <c r="Q481" s="61" t="str">
        <f>IF($D$48,[1]!obget([1]!obcall("",$C481,"get",[1]!obMake("","int",COLUMN()))),"")</f>
        <v/>
      </c>
      <c r="R481" s="61" t="str">
        <f>IF($D$48,[1]!obget([1]!obcall("",$C481,"get",[1]!obMake("","int",COLUMN()))),"")</f>
        <v/>
      </c>
      <c r="S481" s="50"/>
      <c r="T481" s="50"/>
      <c r="U481" s="50"/>
      <c r="V481" s="50"/>
      <c r="W481" s="50"/>
      <c r="X481" s="50"/>
      <c r="AH481" s="36"/>
      <c r="AI481" s="36"/>
      <c r="IW481" s="50"/>
      <c r="IX481" s="50"/>
    </row>
    <row r="482" spans="1:258" x14ac:dyDescent="0.3">
      <c r="A482" s="50" t="str">
        <f t="shared" si="13"/>
        <v/>
      </c>
      <c r="D482" s="94"/>
      <c r="E482" s="72"/>
      <c r="F482" s="72"/>
      <c r="G482" s="74"/>
      <c r="H482" s="74"/>
      <c r="I482" s="74"/>
      <c r="J482" s="61"/>
      <c r="K482" s="61"/>
      <c r="L482" s="61"/>
      <c r="M482" s="61"/>
      <c r="N482" s="61"/>
      <c r="O482" s="61"/>
      <c r="P482" s="61" t="str">
        <f>IF($D$48,[1]!obget([1]!obcall("",$C482,"get",[1]!obMake("","int",COLUMN()))),"")</f>
        <v/>
      </c>
      <c r="Q482" s="61" t="str">
        <f>IF($D$48,[1]!obget([1]!obcall("",$C482,"get",[1]!obMake("","int",COLUMN()))),"")</f>
        <v/>
      </c>
      <c r="R482" s="61" t="str">
        <f>IF($D$48,[1]!obget([1]!obcall("",$C482,"get",[1]!obMake("","int",COLUMN()))),"")</f>
        <v/>
      </c>
      <c r="S482" s="50"/>
      <c r="T482" s="50"/>
      <c r="U482" s="50"/>
      <c r="V482" s="50"/>
      <c r="W482" s="50"/>
      <c r="X482" s="50"/>
      <c r="AH482" s="36"/>
      <c r="AI482" s="36"/>
      <c r="IW482" s="50"/>
      <c r="IX482" s="50"/>
    </row>
    <row r="483" spans="1:258" x14ac:dyDescent="0.3">
      <c r="A483" s="50" t="str">
        <f t="shared" si="13"/>
        <v/>
      </c>
      <c r="D483" s="94"/>
      <c r="E483" s="72"/>
      <c r="F483" s="72"/>
      <c r="G483" s="74"/>
      <c r="H483" s="74"/>
      <c r="I483" s="74"/>
      <c r="J483" s="61"/>
      <c r="K483" s="61"/>
      <c r="L483" s="61"/>
      <c r="M483" s="61"/>
      <c r="N483" s="61"/>
      <c r="O483" s="61"/>
      <c r="P483" s="61" t="str">
        <f>IF($D$48,[1]!obget([1]!obcall("",$C483,"get",[1]!obMake("","int",COLUMN()))),"")</f>
        <v/>
      </c>
      <c r="Q483" s="61" t="str">
        <f>IF($D$48,[1]!obget([1]!obcall("",$C483,"get",[1]!obMake("","int",COLUMN()))),"")</f>
        <v/>
      </c>
      <c r="R483" s="61" t="str">
        <f>IF($D$48,[1]!obget([1]!obcall("",$C483,"get",[1]!obMake("","int",COLUMN()))),"")</f>
        <v/>
      </c>
      <c r="S483" s="50"/>
      <c r="T483" s="50"/>
      <c r="U483" s="50"/>
      <c r="V483" s="50"/>
      <c r="W483" s="50"/>
      <c r="X483" s="50"/>
      <c r="AH483" s="36"/>
      <c r="AI483" s="36"/>
      <c r="IW483" s="50"/>
      <c r="IX483" s="50"/>
    </row>
    <row r="484" spans="1:258" x14ac:dyDescent="0.3">
      <c r="A484" s="50" t="str">
        <f t="shared" si="13"/>
        <v/>
      </c>
      <c r="D484" s="94"/>
      <c r="E484" s="72"/>
      <c r="F484" s="72"/>
      <c r="G484" s="74"/>
      <c r="H484" s="74"/>
      <c r="I484" s="74"/>
      <c r="J484" s="61"/>
      <c r="K484" s="61"/>
      <c r="L484" s="61"/>
      <c r="M484" s="61"/>
      <c r="N484" s="61"/>
      <c r="O484" s="61"/>
      <c r="P484" s="61" t="str">
        <f>IF($D$48,[1]!obget([1]!obcall("",$C484,"get",[1]!obMake("","int",COLUMN()))),"")</f>
        <v/>
      </c>
      <c r="Q484" s="61" t="str">
        <f>IF($D$48,[1]!obget([1]!obcall("",$C484,"get",[1]!obMake("","int",COLUMN()))),"")</f>
        <v/>
      </c>
      <c r="R484" s="61" t="str">
        <f>IF($D$48,[1]!obget([1]!obcall("",$C484,"get",[1]!obMake("","int",COLUMN()))),"")</f>
        <v/>
      </c>
      <c r="S484" s="50"/>
      <c r="T484" s="50"/>
      <c r="U484" s="50"/>
      <c r="V484" s="50"/>
      <c r="W484" s="50"/>
      <c r="X484" s="50"/>
      <c r="AH484" s="36"/>
      <c r="AI484" s="36"/>
      <c r="IW484" s="50"/>
      <c r="IX484" s="50"/>
    </row>
    <row r="485" spans="1:258" x14ac:dyDescent="0.3">
      <c r="A485" s="50" t="str">
        <f t="shared" si="13"/>
        <v/>
      </c>
      <c r="D485" s="94"/>
      <c r="E485" s="72"/>
      <c r="F485" s="72"/>
      <c r="G485" s="74"/>
      <c r="H485" s="74"/>
      <c r="I485" s="74"/>
      <c r="J485" s="61"/>
      <c r="K485" s="61"/>
      <c r="L485" s="61"/>
      <c r="M485" s="61"/>
      <c r="N485" s="61"/>
      <c r="O485" s="61"/>
      <c r="P485" s="61" t="str">
        <f>IF($D$48,[1]!obget([1]!obcall("",$C485,"get",[1]!obMake("","int",COLUMN()))),"")</f>
        <v/>
      </c>
      <c r="Q485" s="61" t="str">
        <f>IF($D$48,[1]!obget([1]!obcall("",$C485,"get",[1]!obMake("","int",COLUMN()))),"")</f>
        <v/>
      </c>
      <c r="R485" s="61" t="str">
        <f>IF($D$48,[1]!obget([1]!obcall("",$C485,"get",[1]!obMake("","int",COLUMN()))),"")</f>
        <v/>
      </c>
      <c r="S485" s="50"/>
      <c r="T485" s="50"/>
      <c r="U485" s="50"/>
      <c r="V485" s="50"/>
      <c r="W485" s="50"/>
      <c r="X485" s="50"/>
      <c r="AH485" s="36"/>
      <c r="AI485" s="36"/>
      <c r="IW485" s="50"/>
      <c r="IX485" s="50"/>
    </row>
    <row r="486" spans="1:258" x14ac:dyDescent="0.3">
      <c r="A486" s="50" t="str">
        <f t="shared" si="13"/>
        <v/>
      </c>
      <c r="D486" s="94"/>
      <c r="E486" s="72"/>
      <c r="F486" s="72"/>
      <c r="G486" s="74"/>
      <c r="H486" s="74"/>
      <c r="I486" s="74"/>
      <c r="J486" s="61"/>
      <c r="K486" s="61"/>
      <c r="L486" s="61"/>
      <c r="M486" s="61"/>
      <c r="N486" s="61"/>
      <c r="O486" s="61"/>
      <c r="P486" s="61" t="str">
        <f>IF($D$48,[1]!obget([1]!obcall("",$C486,"get",[1]!obMake("","int",COLUMN()))),"")</f>
        <v/>
      </c>
      <c r="Q486" s="61" t="str">
        <f>IF($D$48,[1]!obget([1]!obcall("",$C486,"get",[1]!obMake("","int",COLUMN()))),"")</f>
        <v/>
      </c>
      <c r="R486" s="61" t="str">
        <f>IF($D$48,[1]!obget([1]!obcall("",$C486,"get",[1]!obMake("","int",COLUMN()))),"")</f>
        <v/>
      </c>
      <c r="S486" s="50"/>
      <c r="T486" s="50"/>
      <c r="U486" s="50"/>
      <c r="V486" s="50"/>
      <c r="W486" s="50"/>
      <c r="X486" s="50"/>
      <c r="AH486" s="36"/>
      <c r="AI486" s="36"/>
      <c r="IW486" s="50"/>
      <c r="IX486" s="50"/>
    </row>
    <row r="487" spans="1:258" x14ac:dyDescent="0.3">
      <c r="A487" s="50" t="str">
        <f t="shared" si="13"/>
        <v/>
      </c>
      <c r="D487" s="94"/>
      <c r="E487" s="72"/>
      <c r="F487" s="72"/>
      <c r="G487" s="74"/>
      <c r="H487" s="74"/>
      <c r="I487" s="74"/>
      <c r="J487" s="61"/>
      <c r="K487" s="61"/>
      <c r="L487" s="61"/>
      <c r="M487" s="61"/>
      <c r="N487" s="61"/>
      <c r="O487" s="61"/>
      <c r="P487" s="61" t="str">
        <f>IF($D$48,[1]!obget([1]!obcall("",$C487,"get",[1]!obMake("","int",COLUMN()))),"")</f>
        <v/>
      </c>
      <c r="Q487" s="61" t="str">
        <f>IF($D$48,[1]!obget([1]!obcall("",$C487,"get",[1]!obMake("","int",COLUMN()))),"")</f>
        <v/>
      </c>
      <c r="R487" s="61" t="str">
        <f>IF($D$48,[1]!obget([1]!obcall("",$C487,"get",[1]!obMake("","int",COLUMN()))),"")</f>
        <v/>
      </c>
      <c r="S487" s="50"/>
      <c r="T487" s="50"/>
      <c r="U487" s="50"/>
      <c r="V487" s="50"/>
      <c r="W487" s="50"/>
      <c r="X487" s="50"/>
      <c r="AH487" s="36"/>
      <c r="AI487" s="36"/>
      <c r="IW487" s="50"/>
      <c r="IX487" s="50"/>
    </row>
    <row r="488" spans="1:258" x14ac:dyDescent="0.3">
      <c r="A488" s="50" t="str">
        <f t="shared" si="13"/>
        <v/>
      </c>
      <c r="D488" s="94"/>
      <c r="E488" s="72"/>
      <c r="F488" s="72"/>
      <c r="G488" s="74"/>
      <c r="H488" s="74"/>
      <c r="I488" s="74"/>
      <c r="J488" s="61"/>
      <c r="K488" s="61"/>
      <c r="L488" s="61"/>
      <c r="M488" s="61"/>
      <c r="N488" s="61"/>
      <c r="O488" s="61"/>
      <c r="P488" s="61" t="str">
        <f>IF($D$48,[1]!obget([1]!obcall("",$C488,"get",[1]!obMake("","int",COLUMN()))),"")</f>
        <v/>
      </c>
      <c r="Q488" s="61" t="str">
        <f>IF($D$48,[1]!obget([1]!obcall("",$C488,"get",[1]!obMake("","int",COLUMN()))),"")</f>
        <v/>
      </c>
      <c r="R488" s="61" t="str">
        <f>IF($D$48,[1]!obget([1]!obcall("",$C488,"get",[1]!obMake("","int",COLUMN()))),"")</f>
        <v/>
      </c>
      <c r="S488" s="50"/>
      <c r="T488" s="50"/>
      <c r="U488" s="50"/>
      <c r="V488" s="50"/>
      <c r="W488" s="50"/>
      <c r="X488" s="50"/>
      <c r="AH488" s="36"/>
      <c r="AI488" s="36"/>
      <c r="IW488" s="50"/>
      <c r="IX488" s="50"/>
    </row>
    <row r="489" spans="1:258" x14ac:dyDescent="0.3">
      <c r="A489" s="50" t="str">
        <f t="shared" si="13"/>
        <v/>
      </c>
      <c r="D489" s="94"/>
      <c r="E489" s="72"/>
      <c r="F489" s="72"/>
      <c r="G489" s="74"/>
      <c r="H489" s="74"/>
      <c r="I489" s="74"/>
      <c r="J489" s="61"/>
      <c r="K489" s="61"/>
      <c r="L489" s="61"/>
      <c r="M489" s="61"/>
      <c r="N489" s="61"/>
      <c r="O489" s="61"/>
      <c r="P489" s="61" t="str">
        <f>IF($D$48,[1]!obget([1]!obcall("",$C489,"get",[1]!obMake("","int",COLUMN()))),"")</f>
        <v/>
      </c>
      <c r="Q489" s="61" t="str">
        <f>IF($D$48,[1]!obget([1]!obcall("",$C489,"get",[1]!obMake("","int",COLUMN()))),"")</f>
        <v/>
      </c>
      <c r="R489" s="61" t="str">
        <f>IF($D$48,[1]!obget([1]!obcall("",$C489,"get",[1]!obMake("","int",COLUMN()))),"")</f>
        <v/>
      </c>
      <c r="S489" s="50"/>
      <c r="T489" s="50"/>
      <c r="U489" s="50"/>
      <c r="V489" s="50"/>
      <c r="W489" s="50"/>
      <c r="X489" s="50"/>
      <c r="AH489" s="36"/>
      <c r="AI489" s="36"/>
      <c r="IW489" s="50"/>
      <c r="IX489" s="50"/>
    </row>
    <row r="490" spans="1:258" x14ac:dyDescent="0.3">
      <c r="A490" s="50" t="str">
        <f t="shared" si="13"/>
        <v/>
      </c>
      <c r="D490" s="94"/>
      <c r="E490" s="72"/>
      <c r="F490" s="72"/>
      <c r="G490" s="74"/>
      <c r="H490" s="74"/>
      <c r="I490" s="74"/>
      <c r="J490" s="61"/>
      <c r="K490" s="61"/>
      <c r="L490" s="61"/>
      <c r="M490" s="61"/>
      <c r="N490" s="61"/>
      <c r="O490" s="61"/>
      <c r="P490" s="61" t="str">
        <f>IF($D$48,[1]!obget([1]!obcall("",$C490,"get",[1]!obMake("","int",COLUMN()))),"")</f>
        <v/>
      </c>
      <c r="Q490" s="61" t="str">
        <f>IF($D$48,[1]!obget([1]!obcall("",$C490,"get",[1]!obMake("","int",COLUMN()))),"")</f>
        <v/>
      </c>
      <c r="R490" s="61" t="str">
        <f>IF($D$48,[1]!obget([1]!obcall("",$C490,"get",[1]!obMake("","int",COLUMN()))),"")</f>
        <v/>
      </c>
      <c r="S490" s="50"/>
      <c r="T490" s="50"/>
      <c r="U490" s="50"/>
      <c r="V490" s="50"/>
      <c r="W490" s="50"/>
      <c r="X490" s="50"/>
      <c r="AH490" s="36"/>
      <c r="AI490" s="36"/>
      <c r="IW490" s="50"/>
      <c r="IX490" s="50"/>
    </row>
    <row r="491" spans="1:258" x14ac:dyDescent="0.3">
      <c r="A491" s="50" t="str">
        <f t="shared" si="13"/>
        <v/>
      </c>
      <c r="D491" s="94"/>
      <c r="E491" s="72"/>
      <c r="F491" s="72"/>
      <c r="G491" s="74"/>
      <c r="H491" s="74"/>
      <c r="I491" s="74"/>
      <c r="J491" s="61"/>
      <c r="K491" s="61"/>
      <c r="L491" s="61"/>
      <c r="M491" s="61"/>
      <c r="N491" s="61"/>
      <c r="O491" s="61"/>
      <c r="P491" s="61" t="str">
        <f>IF($D$48,[1]!obget([1]!obcall("",$C491,"get",[1]!obMake("","int",COLUMN()))),"")</f>
        <v/>
      </c>
      <c r="Q491" s="61" t="str">
        <f>IF($D$48,[1]!obget([1]!obcall("",$C491,"get",[1]!obMake("","int",COLUMN()))),"")</f>
        <v/>
      </c>
      <c r="R491" s="61" t="str">
        <f>IF($D$48,[1]!obget([1]!obcall("",$C491,"get",[1]!obMake("","int",COLUMN()))),"")</f>
        <v/>
      </c>
      <c r="S491" s="50"/>
      <c r="T491" s="50"/>
      <c r="U491" s="50"/>
      <c r="V491" s="50"/>
      <c r="W491" s="50"/>
      <c r="X491" s="50"/>
      <c r="AH491" s="36"/>
      <c r="AI491" s="36"/>
      <c r="IW491" s="50"/>
      <c r="IX491" s="50"/>
    </row>
    <row r="492" spans="1:258" x14ac:dyDescent="0.3">
      <c r="A492" s="50" t="str">
        <f t="shared" si="13"/>
        <v/>
      </c>
      <c r="D492" s="94"/>
      <c r="E492" s="72"/>
      <c r="F492" s="72"/>
      <c r="G492" s="74"/>
      <c r="H492" s="74"/>
      <c r="I492" s="74"/>
      <c r="J492" s="61"/>
      <c r="K492" s="61"/>
      <c r="L492" s="61"/>
      <c r="M492" s="61"/>
      <c r="N492" s="61"/>
      <c r="O492" s="61"/>
      <c r="P492" s="61" t="str">
        <f>IF($D$48,[1]!obget([1]!obcall("",$C492,"get",[1]!obMake("","int",COLUMN()))),"")</f>
        <v/>
      </c>
      <c r="Q492" s="61" t="str">
        <f>IF($D$48,[1]!obget([1]!obcall("",$C492,"get",[1]!obMake("","int",COLUMN()))),"")</f>
        <v/>
      </c>
      <c r="R492" s="61" t="str">
        <f>IF($D$48,[1]!obget([1]!obcall("",$C492,"get",[1]!obMake("","int",COLUMN()))),"")</f>
        <v/>
      </c>
      <c r="S492" s="50"/>
      <c r="T492" s="50"/>
      <c r="U492" s="50"/>
      <c r="V492" s="50"/>
      <c r="W492" s="50"/>
      <c r="X492" s="50"/>
      <c r="AH492" s="36"/>
      <c r="AI492" s="36"/>
      <c r="IW492" s="50"/>
      <c r="IX492" s="50"/>
    </row>
    <row r="493" spans="1:258" x14ac:dyDescent="0.3">
      <c r="A493" s="50" t="str">
        <f t="shared" si="13"/>
        <v/>
      </c>
      <c r="D493" s="94"/>
      <c r="E493" s="72"/>
      <c r="F493" s="72"/>
      <c r="G493" s="74"/>
      <c r="H493" s="74"/>
      <c r="I493" s="74"/>
      <c r="J493" s="61"/>
      <c r="K493" s="61"/>
      <c r="L493" s="61"/>
      <c r="M493" s="61"/>
      <c r="N493" s="61"/>
      <c r="O493" s="61"/>
      <c r="P493" s="61" t="str">
        <f>IF($D$48,[1]!obget([1]!obcall("",$C493,"get",[1]!obMake("","int",COLUMN()))),"")</f>
        <v/>
      </c>
      <c r="Q493" s="61" t="str">
        <f>IF($D$48,[1]!obget([1]!obcall("",$C493,"get",[1]!obMake("","int",COLUMN()))),"")</f>
        <v/>
      </c>
      <c r="R493" s="61" t="str">
        <f>IF($D$48,[1]!obget([1]!obcall("",$C493,"get",[1]!obMake("","int",COLUMN()))),"")</f>
        <v/>
      </c>
      <c r="S493" s="50"/>
      <c r="T493" s="50"/>
      <c r="U493" s="50"/>
      <c r="V493" s="50"/>
      <c r="W493" s="50"/>
      <c r="X493" s="50"/>
      <c r="AH493" s="36"/>
      <c r="AI493" s="36"/>
      <c r="IW493" s="50"/>
      <c r="IX493" s="50"/>
    </row>
    <row r="494" spans="1:258" x14ac:dyDescent="0.3">
      <c r="A494" s="50" t="str">
        <f t="shared" si="13"/>
        <v/>
      </c>
      <c r="D494" s="94"/>
      <c r="E494" s="72"/>
      <c r="F494" s="72"/>
      <c r="G494" s="74"/>
      <c r="H494" s="74"/>
      <c r="I494" s="74"/>
      <c r="J494" s="61"/>
      <c r="K494" s="61"/>
      <c r="L494" s="61"/>
      <c r="M494" s="61"/>
      <c r="N494" s="61"/>
      <c r="O494" s="61"/>
      <c r="P494" s="61" t="str">
        <f>IF($D$48,[1]!obget([1]!obcall("",$C494,"get",[1]!obMake("","int",COLUMN()))),"")</f>
        <v/>
      </c>
      <c r="Q494" s="61" t="str">
        <f>IF($D$48,[1]!obget([1]!obcall("",$C494,"get",[1]!obMake("","int",COLUMN()))),"")</f>
        <v/>
      </c>
      <c r="R494" s="61" t="str">
        <f>IF($D$48,[1]!obget([1]!obcall("",$C494,"get",[1]!obMake("","int",COLUMN()))),"")</f>
        <v/>
      </c>
      <c r="S494" s="50"/>
      <c r="T494" s="50"/>
      <c r="U494" s="50"/>
      <c r="V494" s="50"/>
      <c r="W494" s="50"/>
      <c r="X494" s="50"/>
      <c r="AH494" s="36"/>
      <c r="AI494" s="36"/>
      <c r="IW494" s="50"/>
      <c r="IX494" s="50"/>
    </row>
    <row r="495" spans="1:258" x14ac:dyDescent="0.3">
      <c r="A495" s="50" t="str">
        <f t="shared" si="13"/>
        <v/>
      </c>
      <c r="D495" s="94"/>
      <c r="E495" s="72"/>
      <c r="F495" s="72"/>
      <c r="G495" s="74"/>
      <c r="H495" s="74"/>
      <c r="I495" s="74"/>
      <c r="J495" s="61"/>
      <c r="K495" s="61"/>
      <c r="L495" s="61"/>
      <c r="M495" s="61"/>
      <c r="N495" s="61"/>
      <c r="O495" s="61"/>
      <c r="P495" s="61" t="str">
        <f>IF($D$48,[1]!obget([1]!obcall("",$C495,"get",[1]!obMake("","int",COLUMN()))),"")</f>
        <v/>
      </c>
      <c r="Q495" s="61" t="str">
        <f>IF($D$48,[1]!obget([1]!obcall("",$C495,"get",[1]!obMake("","int",COLUMN()))),"")</f>
        <v/>
      </c>
      <c r="R495" s="61" t="str">
        <f>IF($D$48,[1]!obget([1]!obcall("",$C495,"get",[1]!obMake("","int",COLUMN()))),"")</f>
        <v/>
      </c>
      <c r="S495" s="50"/>
      <c r="T495" s="50"/>
      <c r="U495" s="50"/>
      <c r="V495" s="50"/>
      <c r="W495" s="50"/>
      <c r="X495" s="50"/>
      <c r="AH495" s="36"/>
      <c r="AI495" s="36"/>
      <c r="IW495" s="50"/>
      <c r="IX495" s="50"/>
    </row>
    <row r="496" spans="1:258" x14ac:dyDescent="0.3">
      <c r="A496" s="50" t="str">
        <f t="shared" si="13"/>
        <v/>
      </c>
      <c r="D496" s="94"/>
      <c r="E496" s="72"/>
      <c r="F496" s="72"/>
      <c r="G496" s="74"/>
      <c r="H496" s="74"/>
      <c r="I496" s="74"/>
      <c r="J496" s="61"/>
      <c r="K496" s="61"/>
      <c r="L496" s="61"/>
      <c r="M496" s="61"/>
      <c r="N496" s="61"/>
      <c r="O496" s="61"/>
      <c r="P496" s="61" t="str">
        <f>IF($D$48,[1]!obget([1]!obcall("",$C496,"get",[1]!obMake("","int",COLUMN()))),"")</f>
        <v/>
      </c>
      <c r="Q496" s="61" t="str">
        <f>IF($D$48,[1]!obget([1]!obcall("",$C496,"get",[1]!obMake("","int",COLUMN()))),"")</f>
        <v/>
      </c>
      <c r="R496" s="61" t="str">
        <f>IF($D$48,[1]!obget([1]!obcall("",$C496,"get",[1]!obMake("","int",COLUMN()))),"")</f>
        <v/>
      </c>
      <c r="S496" s="50"/>
      <c r="T496" s="50"/>
      <c r="U496" s="50"/>
      <c r="V496" s="50"/>
      <c r="W496" s="50"/>
      <c r="X496" s="50"/>
      <c r="AH496" s="36"/>
      <c r="AI496" s="36"/>
      <c r="IW496" s="50"/>
      <c r="IX496" s="50"/>
    </row>
    <row r="497" spans="1:258" x14ac:dyDescent="0.3">
      <c r="A497" s="50" t="str">
        <f t="shared" si="13"/>
        <v/>
      </c>
      <c r="D497" s="94"/>
      <c r="E497" s="72"/>
      <c r="F497" s="72"/>
      <c r="G497" s="74"/>
      <c r="H497" s="74"/>
      <c r="I497" s="74"/>
      <c r="J497" s="61"/>
      <c r="K497" s="61"/>
      <c r="L497" s="61"/>
      <c r="M497" s="61"/>
      <c r="N497" s="61"/>
      <c r="O497" s="61"/>
      <c r="P497" s="61" t="str">
        <f>IF($D$48,[1]!obget([1]!obcall("",$C497,"get",[1]!obMake("","int",COLUMN()))),"")</f>
        <v/>
      </c>
      <c r="Q497" s="61" t="str">
        <f>IF($D$48,[1]!obget([1]!obcall("",$C497,"get",[1]!obMake("","int",COLUMN()))),"")</f>
        <v/>
      </c>
      <c r="R497" s="61" t="str">
        <f>IF($D$48,[1]!obget([1]!obcall("",$C497,"get",[1]!obMake("","int",COLUMN()))),"")</f>
        <v/>
      </c>
      <c r="S497" s="50"/>
      <c r="T497" s="50"/>
      <c r="U497" s="50"/>
      <c r="V497" s="50"/>
      <c r="W497" s="50"/>
      <c r="X497" s="50"/>
      <c r="AH497" s="36"/>
      <c r="AI497" s="36"/>
      <c r="IW497" s="50"/>
      <c r="IX497" s="50"/>
    </row>
    <row r="498" spans="1:258" x14ac:dyDescent="0.3">
      <c r="A498" s="50" t="str">
        <f t="shared" si="13"/>
        <v/>
      </c>
      <c r="D498" s="94"/>
      <c r="E498" s="72"/>
      <c r="F498" s="72"/>
      <c r="G498" s="74"/>
      <c r="H498" s="74"/>
      <c r="I498" s="74"/>
      <c r="J498" s="61"/>
      <c r="K498" s="61"/>
      <c r="L498" s="61"/>
      <c r="M498" s="61"/>
      <c r="N498" s="61"/>
      <c r="O498" s="61"/>
      <c r="P498" s="61" t="str">
        <f>IF($D$48,[1]!obget([1]!obcall("",$C498,"get",[1]!obMake("","int",COLUMN()))),"")</f>
        <v/>
      </c>
      <c r="Q498" s="61" t="str">
        <f>IF($D$48,[1]!obget([1]!obcall("",$C498,"get",[1]!obMake("","int",COLUMN()))),"")</f>
        <v/>
      </c>
      <c r="R498" s="61" t="str">
        <f>IF($D$48,[1]!obget([1]!obcall("",$C498,"get",[1]!obMake("","int",COLUMN()))),"")</f>
        <v/>
      </c>
      <c r="S498" s="50"/>
      <c r="T498" s="50"/>
      <c r="U498" s="50"/>
      <c r="V498" s="50"/>
      <c r="W498" s="50"/>
      <c r="X498" s="50"/>
      <c r="AH498" s="36"/>
      <c r="AI498" s="36"/>
      <c r="IW498" s="50"/>
      <c r="IX498" s="50"/>
    </row>
    <row r="499" spans="1:258" x14ac:dyDescent="0.3">
      <c r="A499" s="50" t="str">
        <f t="shared" si="13"/>
        <v/>
      </c>
      <c r="D499" s="94"/>
      <c r="E499" s="72"/>
      <c r="F499" s="72"/>
      <c r="G499" s="74"/>
      <c r="H499" s="74"/>
      <c r="I499" s="74"/>
      <c r="J499" s="61"/>
      <c r="K499" s="61"/>
      <c r="L499" s="61"/>
      <c r="M499" s="61"/>
      <c r="N499" s="61"/>
      <c r="O499" s="61"/>
      <c r="P499" s="61" t="str">
        <f>IF($D$48,[1]!obget([1]!obcall("",$C499,"get",[1]!obMake("","int",COLUMN()))),"")</f>
        <v/>
      </c>
      <c r="Q499" s="61" t="str">
        <f>IF($D$48,[1]!obget([1]!obcall("",$C499,"get",[1]!obMake("","int",COLUMN()))),"")</f>
        <v/>
      </c>
      <c r="R499" s="61" t="str">
        <f>IF($D$48,[1]!obget([1]!obcall("",$C499,"get",[1]!obMake("","int",COLUMN()))),"")</f>
        <v/>
      </c>
      <c r="S499" s="50"/>
      <c r="T499" s="50"/>
      <c r="U499" s="50"/>
      <c r="V499" s="50"/>
      <c r="W499" s="50"/>
      <c r="X499" s="50"/>
      <c r="AH499" s="36"/>
      <c r="AI499" s="36"/>
      <c r="IW499" s="50"/>
      <c r="IX499" s="50"/>
    </row>
    <row r="500" spans="1:258" x14ac:dyDescent="0.3">
      <c r="A500" s="50" t="str">
        <f t="shared" si="13"/>
        <v/>
      </c>
      <c r="D500" s="94"/>
      <c r="E500" s="72"/>
      <c r="F500" s="72"/>
      <c r="G500" s="74"/>
      <c r="H500" s="74"/>
      <c r="I500" s="74"/>
      <c r="J500" s="61"/>
      <c r="K500" s="61"/>
      <c r="L500" s="61"/>
      <c r="M500" s="61"/>
      <c r="N500" s="61"/>
      <c r="O500" s="61"/>
      <c r="P500" s="61" t="str">
        <f>IF($D$48,[1]!obget([1]!obcall("",$C500,"get",[1]!obMake("","int",COLUMN()))),"")</f>
        <v/>
      </c>
      <c r="Q500" s="61" t="str">
        <f>IF($D$48,[1]!obget([1]!obcall("",$C500,"get",[1]!obMake("","int",COLUMN()))),"")</f>
        <v/>
      </c>
      <c r="R500" s="61" t="str">
        <f>IF($D$48,[1]!obget([1]!obcall("",$C500,"get",[1]!obMake("","int",COLUMN()))),"")</f>
        <v/>
      </c>
      <c r="S500" s="50"/>
      <c r="T500" s="50"/>
      <c r="U500" s="50"/>
      <c r="V500" s="50"/>
      <c r="W500" s="50"/>
      <c r="X500" s="50"/>
      <c r="AH500" s="36"/>
      <c r="AI500" s="36"/>
      <c r="IW500" s="50"/>
      <c r="IX500" s="50"/>
    </row>
    <row r="501" spans="1:258" x14ac:dyDescent="0.3">
      <c r="A501" s="50" t="str">
        <f t="shared" si="13"/>
        <v/>
      </c>
      <c r="D501" s="94"/>
      <c r="E501" s="72"/>
      <c r="F501" s="72"/>
      <c r="G501" s="74"/>
      <c r="H501" s="74"/>
      <c r="I501" s="74"/>
      <c r="J501" s="61"/>
      <c r="K501" s="61"/>
      <c r="L501" s="61"/>
      <c r="M501" s="61"/>
      <c r="N501" s="61"/>
      <c r="O501" s="61"/>
      <c r="P501" s="61" t="str">
        <f>IF($D$48,[1]!obget([1]!obcall("",$C501,"get",[1]!obMake("","int",COLUMN()))),"")</f>
        <v/>
      </c>
      <c r="Q501" s="61" t="str">
        <f>IF($D$48,[1]!obget([1]!obcall("",$C501,"get",[1]!obMake("","int",COLUMN()))),"")</f>
        <v/>
      </c>
      <c r="R501" s="61" t="str">
        <f>IF($D$48,[1]!obget([1]!obcall("",$C501,"get",[1]!obMake("","int",COLUMN()))),"")</f>
        <v/>
      </c>
      <c r="S501" s="50"/>
      <c r="T501" s="50"/>
      <c r="U501" s="50"/>
      <c r="V501" s="50"/>
      <c r="W501" s="50"/>
      <c r="X501" s="50"/>
      <c r="AH501" s="36"/>
      <c r="AI501" s="36"/>
      <c r="IW501" s="50"/>
      <c r="IX501" s="50"/>
    </row>
    <row r="502" spans="1:258" x14ac:dyDescent="0.3">
      <c r="A502" s="50" t="str">
        <f t="shared" si="13"/>
        <v/>
      </c>
      <c r="D502" s="94"/>
      <c r="E502" s="72"/>
      <c r="F502" s="72"/>
      <c r="G502" s="74"/>
      <c r="H502" s="74"/>
      <c r="I502" s="74"/>
      <c r="J502" s="61"/>
      <c r="K502" s="61"/>
      <c r="L502" s="61"/>
      <c r="M502" s="61"/>
      <c r="N502" s="61"/>
      <c r="O502" s="61"/>
      <c r="P502" s="61" t="str">
        <f>IF($D$48,[1]!obget([1]!obcall("",$C502,"get",[1]!obMake("","int",COLUMN()))),"")</f>
        <v/>
      </c>
      <c r="Q502" s="61" t="str">
        <f>IF($D$48,[1]!obget([1]!obcall("",$C502,"get",[1]!obMake("","int",COLUMN()))),"")</f>
        <v/>
      </c>
      <c r="R502" s="61" t="str">
        <f>IF($D$48,[1]!obget([1]!obcall("",$C502,"get",[1]!obMake("","int",COLUMN()))),"")</f>
        <v/>
      </c>
      <c r="S502" s="50"/>
      <c r="T502" s="50"/>
      <c r="U502" s="50"/>
      <c r="V502" s="50"/>
      <c r="W502" s="50"/>
      <c r="X502" s="50"/>
      <c r="AH502" s="36"/>
      <c r="AI502" s="36"/>
      <c r="IW502" s="50"/>
      <c r="IX502" s="50"/>
    </row>
    <row r="503" spans="1:258" x14ac:dyDescent="0.3">
      <c r="A503" s="50" t="str">
        <f t="shared" ref="A503:A566" si="14">IF(OR($D$48,$D$47,$D$46),IF(MOD((ROW(A503)-ROW($A$54))*$E$44,$F$44/9)&lt;0.0001,(ROW(A503)-ROW($A$54))*$E$44,""),"")</f>
        <v/>
      </c>
      <c r="D503" s="94"/>
      <c r="E503" s="72"/>
      <c r="F503" s="72"/>
      <c r="G503" s="74"/>
      <c r="H503" s="74"/>
      <c r="I503" s="74"/>
      <c r="J503" s="61"/>
      <c r="K503" s="61"/>
      <c r="L503" s="61"/>
      <c r="M503" s="61"/>
      <c r="N503" s="61"/>
      <c r="O503" s="61"/>
      <c r="P503" s="61" t="str">
        <f>IF($D$48,[1]!obget([1]!obcall("",$C503,"get",[1]!obMake("","int",COLUMN()))),"")</f>
        <v/>
      </c>
      <c r="Q503" s="61" t="str">
        <f>IF($D$48,[1]!obget([1]!obcall("",$C503,"get",[1]!obMake("","int",COLUMN()))),"")</f>
        <v/>
      </c>
      <c r="R503" s="61" t="str">
        <f>IF($D$48,[1]!obget([1]!obcall("",$C503,"get",[1]!obMake("","int",COLUMN()))),"")</f>
        <v/>
      </c>
      <c r="S503" s="50"/>
      <c r="T503" s="50"/>
      <c r="U503" s="50"/>
      <c r="V503" s="50"/>
      <c r="W503" s="50"/>
      <c r="X503" s="50"/>
      <c r="AH503" s="36"/>
      <c r="AI503" s="36"/>
      <c r="IW503" s="50"/>
      <c r="IX503" s="50"/>
    </row>
    <row r="504" spans="1:258" x14ac:dyDescent="0.3">
      <c r="A504" s="50" t="str">
        <f t="shared" si="14"/>
        <v/>
      </c>
      <c r="D504" s="94"/>
      <c r="E504" s="72"/>
      <c r="F504" s="72"/>
      <c r="G504" s="74"/>
      <c r="H504" s="74"/>
      <c r="I504" s="74"/>
      <c r="J504" s="61"/>
      <c r="K504" s="61"/>
      <c r="L504" s="61"/>
      <c r="M504" s="61"/>
      <c r="N504" s="61"/>
      <c r="O504" s="61"/>
      <c r="P504" s="61" t="str">
        <f>IF($D$48,[1]!obget([1]!obcall("",$C504,"get",[1]!obMake("","int",COLUMN()))),"")</f>
        <v/>
      </c>
      <c r="Q504" s="61" t="str">
        <f>IF($D$48,[1]!obget([1]!obcall("",$C504,"get",[1]!obMake("","int",COLUMN()))),"")</f>
        <v/>
      </c>
      <c r="R504" s="61" t="str">
        <f>IF($D$48,[1]!obget([1]!obcall("",$C504,"get",[1]!obMake("","int",COLUMN()))),"")</f>
        <v/>
      </c>
      <c r="S504" s="50"/>
      <c r="T504" s="50"/>
      <c r="U504" s="50"/>
      <c r="V504" s="50"/>
      <c r="W504" s="50"/>
      <c r="X504" s="50"/>
      <c r="AH504" s="36"/>
      <c r="AI504" s="36"/>
      <c r="IW504" s="50"/>
      <c r="IX504" s="50"/>
    </row>
    <row r="505" spans="1:258" x14ac:dyDescent="0.3">
      <c r="A505" s="50" t="str">
        <f t="shared" si="14"/>
        <v/>
      </c>
      <c r="D505" s="94"/>
      <c r="E505" s="72"/>
      <c r="F505" s="72"/>
      <c r="G505" s="74"/>
      <c r="H505" s="74"/>
      <c r="I505" s="74"/>
      <c r="J505" s="61"/>
      <c r="K505" s="61"/>
      <c r="L505" s="61"/>
      <c r="M505" s="61"/>
      <c r="N505" s="61"/>
      <c r="O505" s="61"/>
      <c r="P505" s="61" t="str">
        <f>IF($D$48,[1]!obget([1]!obcall("",$C505,"get",[1]!obMake("","int",COLUMN()))),"")</f>
        <v/>
      </c>
      <c r="Q505" s="61" t="str">
        <f>IF($D$48,[1]!obget([1]!obcall("",$C505,"get",[1]!obMake("","int",COLUMN()))),"")</f>
        <v/>
      </c>
      <c r="R505" s="61" t="str">
        <f>IF($D$48,[1]!obget([1]!obcall("",$C505,"get",[1]!obMake("","int",COLUMN()))),"")</f>
        <v/>
      </c>
      <c r="S505" s="50"/>
      <c r="T505" s="50"/>
      <c r="U505" s="50"/>
      <c r="V505" s="50"/>
      <c r="W505" s="50"/>
      <c r="X505" s="50"/>
      <c r="AH505" s="36"/>
      <c r="AI505" s="36"/>
      <c r="IW505" s="50"/>
      <c r="IX505" s="50"/>
    </row>
    <row r="506" spans="1:258" x14ac:dyDescent="0.3">
      <c r="A506" s="50" t="str">
        <f t="shared" si="14"/>
        <v/>
      </c>
      <c r="D506" s="94"/>
      <c r="E506" s="72"/>
      <c r="F506" s="72"/>
      <c r="G506" s="74"/>
      <c r="H506" s="74"/>
      <c r="I506" s="74"/>
      <c r="J506" s="61"/>
      <c r="K506" s="61"/>
      <c r="L506" s="61"/>
      <c r="M506" s="61"/>
      <c r="N506" s="61"/>
      <c r="O506" s="61"/>
      <c r="P506" s="61" t="str">
        <f>IF($D$48,[1]!obget([1]!obcall("",$C506,"get",[1]!obMake("","int",COLUMN()))),"")</f>
        <v/>
      </c>
      <c r="Q506" s="61" t="str">
        <f>IF($D$48,[1]!obget([1]!obcall("",$C506,"get",[1]!obMake("","int",COLUMN()))),"")</f>
        <v/>
      </c>
      <c r="R506" s="61" t="str">
        <f>IF($D$48,[1]!obget([1]!obcall("",$C506,"get",[1]!obMake("","int",COLUMN()))),"")</f>
        <v/>
      </c>
      <c r="S506" s="50"/>
      <c r="T506" s="50"/>
      <c r="U506" s="50"/>
      <c r="V506" s="50"/>
      <c r="W506" s="50"/>
      <c r="X506" s="50"/>
      <c r="AH506" s="36"/>
      <c r="AI506" s="36"/>
      <c r="IW506" s="50"/>
      <c r="IX506" s="50"/>
    </row>
    <row r="507" spans="1:258" x14ac:dyDescent="0.3">
      <c r="A507" s="50" t="str">
        <f t="shared" si="14"/>
        <v/>
      </c>
      <c r="D507" s="94"/>
      <c r="E507" s="72"/>
      <c r="F507" s="72"/>
      <c r="G507" s="74"/>
      <c r="H507" s="74"/>
      <c r="I507" s="74"/>
      <c r="J507" s="61"/>
      <c r="K507" s="61"/>
      <c r="L507" s="61"/>
      <c r="M507" s="61"/>
      <c r="N507" s="61"/>
      <c r="O507" s="61"/>
      <c r="P507" s="61" t="str">
        <f>IF($D$48,[1]!obget([1]!obcall("",$C507,"get",[1]!obMake("","int",COLUMN()))),"")</f>
        <v/>
      </c>
      <c r="Q507" s="61" t="str">
        <f>IF($D$48,[1]!obget([1]!obcall("",$C507,"get",[1]!obMake("","int",COLUMN()))),"")</f>
        <v/>
      </c>
      <c r="R507" s="61" t="str">
        <f>IF($D$48,[1]!obget([1]!obcall("",$C507,"get",[1]!obMake("","int",COLUMN()))),"")</f>
        <v/>
      </c>
      <c r="S507" s="50"/>
      <c r="T507" s="50"/>
      <c r="U507" s="50"/>
      <c r="V507" s="50"/>
      <c r="W507" s="50"/>
      <c r="X507" s="50"/>
      <c r="AH507" s="36"/>
      <c r="AI507" s="36"/>
      <c r="IW507" s="50"/>
      <c r="IX507" s="50"/>
    </row>
    <row r="508" spans="1:258" x14ac:dyDescent="0.3">
      <c r="A508" s="50" t="str">
        <f t="shared" si="14"/>
        <v/>
      </c>
      <c r="D508" s="94"/>
      <c r="E508" s="72"/>
      <c r="F508" s="72"/>
      <c r="G508" s="74"/>
      <c r="H508" s="74"/>
      <c r="I508" s="74"/>
      <c r="J508" s="61"/>
      <c r="K508" s="61"/>
      <c r="L508" s="61"/>
      <c r="M508" s="61"/>
      <c r="N508" s="61"/>
      <c r="O508" s="61"/>
      <c r="P508" s="61" t="str">
        <f>IF($D$48,[1]!obget([1]!obcall("",$C508,"get",[1]!obMake("","int",COLUMN()))),"")</f>
        <v/>
      </c>
      <c r="Q508" s="61" t="str">
        <f>IF($D$48,[1]!obget([1]!obcall("",$C508,"get",[1]!obMake("","int",COLUMN()))),"")</f>
        <v/>
      </c>
      <c r="R508" s="61" t="str">
        <f>IF($D$48,[1]!obget([1]!obcall("",$C508,"get",[1]!obMake("","int",COLUMN()))),"")</f>
        <v/>
      </c>
      <c r="S508" s="50"/>
      <c r="T508" s="50"/>
      <c r="U508" s="50"/>
      <c r="V508" s="50"/>
      <c r="W508" s="50"/>
      <c r="X508" s="50"/>
      <c r="AH508" s="36"/>
      <c r="AI508" s="36"/>
      <c r="IW508" s="50"/>
      <c r="IX508" s="50"/>
    </row>
    <row r="509" spans="1:258" x14ac:dyDescent="0.3">
      <c r="A509" s="50" t="str">
        <f t="shared" si="14"/>
        <v/>
      </c>
      <c r="D509" s="94"/>
      <c r="E509" s="72"/>
      <c r="F509" s="72"/>
      <c r="G509" s="74"/>
      <c r="H509" s="74"/>
      <c r="I509" s="74"/>
      <c r="J509" s="61"/>
      <c r="K509" s="61"/>
      <c r="L509" s="61"/>
      <c r="M509" s="61"/>
      <c r="N509" s="61"/>
      <c r="O509" s="61"/>
      <c r="P509" s="61" t="str">
        <f>IF($D$48,[1]!obget([1]!obcall("",$C509,"get",[1]!obMake("","int",COLUMN()))),"")</f>
        <v/>
      </c>
      <c r="Q509" s="61" t="str">
        <f>IF($D$48,[1]!obget([1]!obcall("",$C509,"get",[1]!obMake("","int",COLUMN()))),"")</f>
        <v/>
      </c>
      <c r="R509" s="61" t="str">
        <f>IF($D$48,[1]!obget([1]!obcall("",$C509,"get",[1]!obMake("","int",COLUMN()))),"")</f>
        <v/>
      </c>
      <c r="S509" s="50"/>
      <c r="T509" s="50"/>
      <c r="U509" s="50"/>
      <c r="V509" s="50"/>
      <c r="W509" s="50"/>
      <c r="X509" s="50"/>
      <c r="AH509" s="36"/>
      <c r="AI509" s="36"/>
      <c r="IW509" s="50"/>
      <c r="IX509" s="50"/>
    </row>
    <row r="510" spans="1:258" x14ac:dyDescent="0.3">
      <c r="A510" s="50" t="str">
        <f t="shared" si="14"/>
        <v/>
      </c>
      <c r="D510" s="94"/>
      <c r="E510" s="72"/>
      <c r="F510" s="72"/>
      <c r="G510" s="74"/>
      <c r="H510" s="74"/>
      <c r="I510" s="74"/>
      <c r="J510" s="61"/>
      <c r="K510" s="61"/>
      <c r="L510" s="61"/>
      <c r="M510" s="61"/>
      <c r="N510" s="61"/>
      <c r="O510" s="61"/>
      <c r="P510" s="61" t="str">
        <f>IF($D$48,[1]!obget([1]!obcall("",$C510,"get",[1]!obMake("","int",COLUMN()))),"")</f>
        <v/>
      </c>
      <c r="Q510" s="61" t="str">
        <f>IF($D$48,[1]!obget([1]!obcall("",$C510,"get",[1]!obMake("","int",COLUMN()))),"")</f>
        <v/>
      </c>
      <c r="R510" s="61" t="str">
        <f>IF($D$48,[1]!obget([1]!obcall("",$C510,"get",[1]!obMake("","int",COLUMN()))),"")</f>
        <v/>
      </c>
      <c r="S510" s="50"/>
      <c r="T510" s="50"/>
      <c r="U510" s="50"/>
      <c r="V510" s="50"/>
      <c r="W510" s="50"/>
      <c r="X510" s="50"/>
      <c r="AH510" s="36"/>
      <c r="AI510" s="36"/>
      <c r="IW510" s="50"/>
      <c r="IX510" s="50"/>
    </row>
    <row r="511" spans="1:258" x14ac:dyDescent="0.3">
      <c r="A511" s="50" t="str">
        <f t="shared" si="14"/>
        <v/>
      </c>
      <c r="D511" s="94"/>
      <c r="E511" s="72"/>
      <c r="F511" s="72"/>
      <c r="G511" s="74"/>
      <c r="H511" s="74"/>
      <c r="I511" s="74"/>
      <c r="J511" s="61"/>
      <c r="K511" s="61"/>
      <c r="L511" s="61"/>
      <c r="M511" s="61"/>
      <c r="N511" s="61"/>
      <c r="O511" s="61"/>
      <c r="P511" s="61" t="str">
        <f>IF($D$48,[1]!obget([1]!obcall("",$C511,"get",[1]!obMake("","int",COLUMN()))),"")</f>
        <v/>
      </c>
      <c r="Q511" s="61" t="str">
        <f>IF($D$48,[1]!obget([1]!obcall("",$C511,"get",[1]!obMake("","int",COLUMN()))),"")</f>
        <v/>
      </c>
      <c r="R511" s="61" t="str">
        <f>IF($D$48,[1]!obget([1]!obcall("",$C511,"get",[1]!obMake("","int",COLUMN()))),"")</f>
        <v/>
      </c>
      <c r="S511" s="50"/>
      <c r="T511" s="50"/>
      <c r="U511" s="50"/>
      <c r="V511" s="50"/>
      <c r="W511" s="50"/>
      <c r="X511" s="50"/>
      <c r="AH511" s="36"/>
      <c r="AI511" s="36"/>
      <c r="IW511" s="50"/>
      <c r="IX511" s="50"/>
    </row>
    <row r="512" spans="1:258" x14ac:dyDescent="0.3">
      <c r="A512" s="50" t="str">
        <f t="shared" si="14"/>
        <v/>
      </c>
      <c r="D512" s="94"/>
      <c r="E512" s="72"/>
      <c r="F512" s="72"/>
      <c r="G512" s="74"/>
      <c r="H512" s="74"/>
      <c r="I512" s="74"/>
      <c r="J512" s="61"/>
      <c r="K512" s="61"/>
      <c r="L512" s="61"/>
      <c r="M512" s="61"/>
      <c r="N512" s="61"/>
      <c r="O512" s="61"/>
      <c r="P512" s="61" t="str">
        <f>IF($D$48,[1]!obget([1]!obcall("",$C512,"get",[1]!obMake("","int",COLUMN()))),"")</f>
        <v/>
      </c>
      <c r="Q512" s="61" t="str">
        <f>IF($D$48,[1]!obget([1]!obcall("",$C512,"get",[1]!obMake("","int",COLUMN()))),"")</f>
        <v/>
      </c>
      <c r="R512" s="61" t="str">
        <f>IF($D$48,[1]!obget([1]!obcall("",$C512,"get",[1]!obMake("","int",COLUMN()))),"")</f>
        <v/>
      </c>
      <c r="S512" s="50"/>
      <c r="T512" s="50"/>
      <c r="U512" s="50"/>
      <c r="V512" s="50"/>
      <c r="W512" s="50"/>
      <c r="X512" s="50"/>
      <c r="AH512" s="36"/>
      <c r="AI512" s="36"/>
      <c r="IW512" s="50"/>
      <c r="IX512" s="50"/>
    </row>
    <row r="513" spans="1:258" x14ac:dyDescent="0.3">
      <c r="A513" s="50" t="str">
        <f t="shared" si="14"/>
        <v/>
      </c>
      <c r="D513" s="94"/>
      <c r="E513" s="72"/>
      <c r="F513" s="72"/>
      <c r="G513" s="74"/>
      <c r="H513" s="74"/>
      <c r="I513" s="74"/>
      <c r="J513" s="61"/>
      <c r="K513" s="61"/>
      <c r="L513" s="61"/>
      <c r="M513" s="61"/>
      <c r="N513" s="61"/>
      <c r="O513" s="61"/>
      <c r="P513" s="61" t="str">
        <f>IF($D$48,[1]!obget([1]!obcall("",$C513,"get",[1]!obMake("","int",COLUMN()))),"")</f>
        <v/>
      </c>
      <c r="Q513" s="61" t="str">
        <f>IF($D$48,[1]!obget([1]!obcall("",$C513,"get",[1]!obMake("","int",COLUMN()))),"")</f>
        <v/>
      </c>
      <c r="R513" s="61" t="str">
        <f>IF($D$48,[1]!obget([1]!obcall("",$C513,"get",[1]!obMake("","int",COLUMN()))),"")</f>
        <v/>
      </c>
      <c r="S513" s="50"/>
      <c r="T513" s="50"/>
      <c r="U513" s="50"/>
      <c r="V513" s="50"/>
      <c r="W513" s="50"/>
      <c r="X513" s="50"/>
      <c r="AH513" s="36"/>
      <c r="AI513" s="36"/>
      <c r="IW513" s="50"/>
      <c r="IX513" s="50"/>
    </row>
    <row r="514" spans="1:258" x14ac:dyDescent="0.3">
      <c r="A514" s="50" t="str">
        <f t="shared" si="14"/>
        <v/>
      </c>
      <c r="D514" s="94"/>
      <c r="E514" s="72"/>
      <c r="F514" s="72"/>
      <c r="G514" s="74"/>
      <c r="H514" s="74"/>
      <c r="I514" s="74"/>
      <c r="J514" s="61"/>
      <c r="K514" s="61"/>
      <c r="L514" s="61"/>
      <c r="M514" s="61"/>
      <c r="N514" s="61"/>
      <c r="O514" s="61"/>
      <c r="P514" s="61" t="str">
        <f>IF($D$48,[1]!obget([1]!obcall("",$C514,"get",[1]!obMake("","int",COLUMN()))),"")</f>
        <v/>
      </c>
      <c r="Q514" s="61" t="str">
        <f>IF($D$48,[1]!obget([1]!obcall("",$C514,"get",[1]!obMake("","int",COLUMN()))),"")</f>
        <v/>
      </c>
      <c r="R514" s="61" t="str">
        <f>IF($D$48,[1]!obget([1]!obcall("",$C514,"get",[1]!obMake("","int",COLUMN()))),"")</f>
        <v/>
      </c>
      <c r="S514" s="50"/>
      <c r="T514" s="50"/>
      <c r="U514" s="50"/>
      <c r="V514" s="50"/>
      <c r="W514" s="50"/>
      <c r="X514" s="50"/>
      <c r="AH514" s="36"/>
      <c r="AI514" s="36"/>
      <c r="IW514" s="50"/>
      <c r="IX514" s="50"/>
    </row>
    <row r="515" spans="1:258" x14ac:dyDescent="0.3">
      <c r="A515" s="50" t="str">
        <f t="shared" si="14"/>
        <v/>
      </c>
      <c r="D515" s="94"/>
      <c r="E515" s="72"/>
      <c r="F515" s="72"/>
      <c r="G515" s="74"/>
      <c r="H515" s="74"/>
      <c r="I515" s="74"/>
      <c r="J515" s="61"/>
      <c r="K515" s="61"/>
      <c r="L515" s="61"/>
      <c r="M515" s="61"/>
      <c r="N515" s="61"/>
      <c r="O515" s="61"/>
      <c r="P515" s="61" t="str">
        <f>IF($D$48,[1]!obget([1]!obcall("",$C515,"get",[1]!obMake("","int",COLUMN()))),"")</f>
        <v/>
      </c>
      <c r="Q515" s="61" t="str">
        <f>IF($D$48,[1]!obget([1]!obcall("",$C515,"get",[1]!obMake("","int",COLUMN()))),"")</f>
        <v/>
      </c>
      <c r="R515" s="61" t="str">
        <f>IF($D$48,[1]!obget([1]!obcall("",$C515,"get",[1]!obMake("","int",COLUMN()))),"")</f>
        <v/>
      </c>
      <c r="S515" s="50"/>
      <c r="T515" s="50"/>
      <c r="U515" s="50"/>
      <c r="V515" s="50"/>
      <c r="W515" s="50"/>
      <c r="X515" s="50"/>
      <c r="AH515" s="36"/>
      <c r="AI515" s="36"/>
      <c r="IW515" s="50"/>
      <c r="IX515" s="50"/>
    </row>
    <row r="516" spans="1:258" x14ac:dyDescent="0.3">
      <c r="A516" s="50" t="str">
        <f t="shared" si="14"/>
        <v/>
      </c>
      <c r="D516" s="94"/>
      <c r="E516" s="72"/>
      <c r="F516" s="72"/>
      <c r="G516" s="74"/>
      <c r="H516" s="74"/>
      <c r="I516" s="74"/>
      <c r="J516" s="61"/>
      <c r="K516" s="61"/>
      <c r="L516" s="61"/>
      <c r="M516" s="61"/>
      <c r="N516" s="61"/>
      <c r="O516" s="61"/>
      <c r="P516" s="61" t="str">
        <f>IF($D$48,[1]!obget([1]!obcall("",$C516,"get",[1]!obMake("","int",COLUMN()))),"")</f>
        <v/>
      </c>
      <c r="Q516" s="61" t="str">
        <f>IF($D$48,[1]!obget([1]!obcall("",$C516,"get",[1]!obMake("","int",COLUMN()))),"")</f>
        <v/>
      </c>
      <c r="R516" s="61" t="str">
        <f>IF($D$48,[1]!obget([1]!obcall("",$C516,"get",[1]!obMake("","int",COLUMN()))),"")</f>
        <v/>
      </c>
      <c r="S516" s="50"/>
      <c r="T516" s="50"/>
      <c r="U516" s="50"/>
      <c r="V516" s="50"/>
      <c r="W516" s="50"/>
      <c r="X516" s="50"/>
      <c r="AH516" s="36"/>
      <c r="AI516" s="36"/>
      <c r="IW516" s="50"/>
      <c r="IX516" s="50"/>
    </row>
    <row r="517" spans="1:258" x14ac:dyDescent="0.3">
      <c r="A517" s="50" t="str">
        <f t="shared" si="14"/>
        <v/>
      </c>
      <c r="D517" s="94"/>
      <c r="E517" s="72"/>
      <c r="F517" s="72"/>
      <c r="G517" s="74"/>
      <c r="H517" s="74"/>
      <c r="I517" s="74"/>
      <c r="J517" s="61"/>
      <c r="K517" s="61"/>
      <c r="L517" s="61"/>
      <c r="M517" s="61"/>
      <c r="N517" s="61"/>
      <c r="O517" s="61"/>
      <c r="P517" s="61" t="str">
        <f>IF($D$48,[1]!obget([1]!obcall("",$C517,"get",[1]!obMake("","int",COLUMN()))),"")</f>
        <v/>
      </c>
      <c r="Q517" s="61" t="str">
        <f>IF($D$48,[1]!obget([1]!obcall("",$C517,"get",[1]!obMake("","int",COLUMN()))),"")</f>
        <v/>
      </c>
      <c r="R517" s="61" t="str">
        <f>IF($D$48,[1]!obget([1]!obcall("",$C517,"get",[1]!obMake("","int",COLUMN()))),"")</f>
        <v/>
      </c>
      <c r="S517" s="50"/>
      <c r="T517" s="50"/>
      <c r="U517" s="50"/>
      <c r="V517" s="50"/>
      <c r="W517" s="50"/>
      <c r="X517" s="50"/>
      <c r="AH517" s="36"/>
      <c r="AI517" s="36"/>
      <c r="IW517" s="50"/>
      <c r="IX517" s="50"/>
    </row>
    <row r="518" spans="1:258" x14ac:dyDescent="0.3">
      <c r="A518" s="50" t="str">
        <f t="shared" si="14"/>
        <v/>
      </c>
      <c r="D518" s="94"/>
      <c r="E518" s="72"/>
      <c r="F518" s="72"/>
      <c r="G518" s="74"/>
      <c r="H518" s="74"/>
      <c r="I518" s="74"/>
      <c r="J518" s="61"/>
      <c r="K518" s="61"/>
      <c r="L518" s="61"/>
      <c r="M518" s="61"/>
      <c r="N518" s="61"/>
      <c r="O518" s="61"/>
      <c r="P518" s="61" t="str">
        <f>IF($D$48,[1]!obget([1]!obcall("",$C518,"get",[1]!obMake("","int",COLUMN()))),"")</f>
        <v/>
      </c>
      <c r="Q518" s="61" t="str">
        <f>IF($D$48,[1]!obget([1]!obcall("",$C518,"get",[1]!obMake("","int",COLUMN()))),"")</f>
        <v/>
      </c>
      <c r="R518" s="61" t="str">
        <f>IF($D$48,[1]!obget([1]!obcall("",$C518,"get",[1]!obMake("","int",COLUMN()))),"")</f>
        <v/>
      </c>
      <c r="S518" s="50"/>
      <c r="T518" s="50"/>
      <c r="U518" s="50"/>
      <c r="V518" s="50"/>
      <c r="W518" s="50"/>
      <c r="X518" s="50"/>
      <c r="AH518" s="36"/>
      <c r="AI518" s="36"/>
      <c r="IW518" s="50"/>
      <c r="IX518" s="50"/>
    </row>
    <row r="519" spans="1:258" x14ac:dyDescent="0.3">
      <c r="A519" s="50" t="str">
        <f t="shared" si="14"/>
        <v/>
      </c>
      <c r="D519" s="94"/>
      <c r="E519" s="72"/>
      <c r="F519" s="72"/>
      <c r="G519" s="74"/>
      <c r="H519" s="74"/>
      <c r="I519" s="74"/>
      <c r="J519" s="61"/>
      <c r="K519" s="61"/>
      <c r="L519" s="61"/>
      <c r="M519" s="61"/>
      <c r="N519" s="61"/>
      <c r="O519" s="61"/>
      <c r="P519" s="61" t="str">
        <f>IF($D$48,[1]!obget([1]!obcall("",$C519,"get",[1]!obMake("","int",COLUMN()))),"")</f>
        <v/>
      </c>
      <c r="Q519" s="61" t="str">
        <f>IF($D$48,[1]!obget([1]!obcall("",$C519,"get",[1]!obMake("","int",COLUMN()))),"")</f>
        <v/>
      </c>
      <c r="R519" s="61" t="str">
        <f>IF($D$48,[1]!obget([1]!obcall("",$C519,"get",[1]!obMake("","int",COLUMN()))),"")</f>
        <v/>
      </c>
      <c r="S519" s="50"/>
      <c r="T519" s="50"/>
      <c r="U519" s="50"/>
      <c r="V519" s="50"/>
      <c r="W519" s="50"/>
      <c r="X519" s="50"/>
      <c r="AH519" s="36"/>
      <c r="AI519" s="36"/>
      <c r="IW519" s="50"/>
      <c r="IX519" s="50"/>
    </row>
    <row r="520" spans="1:258" x14ac:dyDescent="0.3">
      <c r="A520" s="50" t="str">
        <f t="shared" si="14"/>
        <v/>
      </c>
      <c r="D520" s="94"/>
      <c r="E520" s="72"/>
      <c r="F520" s="72"/>
      <c r="G520" s="74"/>
      <c r="H520" s="74"/>
      <c r="I520" s="74"/>
      <c r="J520" s="61"/>
      <c r="K520" s="61"/>
      <c r="L520" s="61"/>
      <c r="M520" s="61"/>
      <c r="N520" s="61"/>
      <c r="O520" s="61"/>
      <c r="P520" s="61" t="str">
        <f>IF($D$48,[1]!obget([1]!obcall("",$C520,"get",[1]!obMake("","int",COLUMN()))),"")</f>
        <v/>
      </c>
      <c r="Q520" s="61" t="str">
        <f>IF($D$48,[1]!obget([1]!obcall("",$C520,"get",[1]!obMake("","int",COLUMN()))),"")</f>
        <v/>
      </c>
      <c r="R520" s="61" t="str">
        <f>IF($D$48,[1]!obget([1]!obcall("",$C520,"get",[1]!obMake("","int",COLUMN()))),"")</f>
        <v/>
      </c>
      <c r="S520" s="50"/>
      <c r="T520" s="50"/>
      <c r="U520" s="50"/>
      <c r="V520" s="50"/>
      <c r="W520" s="50"/>
      <c r="X520" s="50"/>
      <c r="AH520" s="36"/>
      <c r="AI520" s="36"/>
      <c r="IW520" s="50"/>
      <c r="IX520" s="50"/>
    </row>
    <row r="521" spans="1:258" x14ac:dyDescent="0.3">
      <c r="A521" s="50" t="str">
        <f t="shared" si="14"/>
        <v/>
      </c>
      <c r="D521" s="94"/>
      <c r="E521" s="72"/>
      <c r="F521" s="72"/>
      <c r="G521" s="74"/>
      <c r="H521" s="74"/>
      <c r="I521" s="74"/>
      <c r="J521" s="61"/>
      <c r="K521" s="61"/>
      <c r="L521" s="61"/>
      <c r="M521" s="61"/>
      <c r="N521" s="61"/>
      <c r="O521" s="61"/>
      <c r="P521" s="61" t="str">
        <f>IF($D$48,[1]!obget([1]!obcall("",$C521,"get",[1]!obMake("","int",COLUMN()))),"")</f>
        <v/>
      </c>
      <c r="Q521" s="61" t="str">
        <f>IF($D$48,[1]!obget([1]!obcall("",$C521,"get",[1]!obMake("","int",COLUMN()))),"")</f>
        <v/>
      </c>
      <c r="R521" s="61" t="str">
        <f>IF($D$48,[1]!obget([1]!obcall("",$C521,"get",[1]!obMake("","int",COLUMN()))),"")</f>
        <v/>
      </c>
      <c r="S521" s="50"/>
      <c r="T521" s="50"/>
      <c r="U521" s="50"/>
      <c r="V521" s="50"/>
      <c r="W521" s="50"/>
      <c r="X521" s="50"/>
      <c r="AH521" s="36"/>
      <c r="AI521" s="36"/>
      <c r="IW521" s="50"/>
      <c r="IX521" s="50"/>
    </row>
    <row r="522" spans="1:258" x14ac:dyDescent="0.3">
      <c r="A522" s="50" t="str">
        <f t="shared" si="14"/>
        <v/>
      </c>
      <c r="D522" s="94"/>
      <c r="E522" s="72"/>
      <c r="F522" s="72"/>
      <c r="G522" s="74"/>
      <c r="H522" s="74"/>
      <c r="I522" s="74"/>
      <c r="J522" s="61"/>
      <c r="K522" s="61"/>
      <c r="L522" s="61"/>
      <c r="M522" s="61"/>
      <c r="N522" s="61"/>
      <c r="O522" s="61"/>
      <c r="P522" s="61" t="str">
        <f>IF($D$48,[1]!obget([1]!obcall("",$C522,"get",[1]!obMake("","int",COLUMN()))),"")</f>
        <v/>
      </c>
      <c r="Q522" s="61" t="str">
        <f>IF($D$48,[1]!obget([1]!obcall("",$C522,"get",[1]!obMake("","int",COLUMN()))),"")</f>
        <v/>
      </c>
      <c r="R522" s="61" t="str">
        <f>IF($D$48,[1]!obget([1]!obcall("",$C522,"get",[1]!obMake("","int",COLUMN()))),"")</f>
        <v/>
      </c>
      <c r="S522" s="50"/>
      <c r="T522" s="50"/>
      <c r="U522" s="50"/>
      <c r="V522" s="50"/>
      <c r="W522" s="50"/>
      <c r="X522" s="50"/>
      <c r="AH522" s="36"/>
      <c r="AI522" s="36"/>
      <c r="IW522" s="50"/>
      <c r="IX522" s="50"/>
    </row>
    <row r="523" spans="1:258" x14ac:dyDescent="0.3">
      <c r="A523" s="50" t="str">
        <f t="shared" si="14"/>
        <v/>
      </c>
      <c r="D523" s="94"/>
      <c r="E523" s="72"/>
      <c r="F523" s="72"/>
      <c r="G523" s="74"/>
      <c r="H523" s="74"/>
      <c r="I523" s="74"/>
      <c r="J523" s="61"/>
      <c r="K523" s="61"/>
      <c r="L523" s="61"/>
      <c r="M523" s="61"/>
      <c r="N523" s="61"/>
      <c r="O523" s="61"/>
      <c r="P523" s="61" t="str">
        <f>IF($D$48,[1]!obget([1]!obcall("",$C523,"get",[1]!obMake("","int",COLUMN()))),"")</f>
        <v/>
      </c>
      <c r="Q523" s="61" t="str">
        <f>IF($D$48,[1]!obget([1]!obcall("",$C523,"get",[1]!obMake("","int",COLUMN()))),"")</f>
        <v/>
      </c>
      <c r="R523" s="61" t="str">
        <f>IF($D$48,[1]!obget([1]!obcall("",$C523,"get",[1]!obMake("","int",COLUMN()))),"")</f>
        <v/>
      </c>
      <c r="S523" s="50"/>
      <c r="T523" s="50"/>
      <c r="U523" s="50"/>
      <c r="V523" s="50"/>
      <c r="W523" s="50"/>
      <c r="X523" s="50"/>
      <c r="AH523" s="36"/>
      <c r="AI523" s="36"/>
      <c r="IW523" s="50"/>
      <c r="IX523" s="50"/>
    </row>
    <row r="524" spans="1:258" x14ac:dyDescent="0.3">
      <c r="A524" s="50" t="str">
        <f t="shared" si="14"/>
        <v/>
      </c>
      <c r="D524" s="94"/>
      <c r="E524" s="72"/>
      <c r="F524" s="72"/>
      <c r="G524" s="74"/>
      <c r="H524" s="74"/>
      <c r="I524" s="74"/>
      <c r="J524" s="61"/>
      <c r="K524" s="61"/>
      <c r="L524" s="61"/>
      <c r="M524" s="61"/>
      <c r="N524" s="61"/>
      <c r="O524" s="61"/>
      <c r="P524" s="61" t="str">
        <f>IF($D$48,[1]!obget([1]!obcall("",$C524,"get",[1]!obMake("","int",COLUMN()))),"")</f>
        <v/>
      </c>
      <c r="Q524" s="61" t="str">
        <f>IF($D$48,[1]!obget([1]!obcall("",$C524,"get",[1]!obMake("","int",COLUMN()))),"")</f>
        <v/>
      </c>
      <c r="R524" s="61" t="str">
        <f>IF($D$48,[1]!obget([1]!obcall("",$C524,"get",[1]!obMake("","int",COLUMN()))),"")</f>
        <v/>
      </c>
      <c r="S524" s="50"/>
      <c r="T524" s="50"/>
      <c r="U524" s="50"/>
      <c r="V524" s="50"/>
      <c r="W524" s="50"/>
      <c r="X524" s="50"/>
      <c r="AH524" s="36"/>
      <c r="AI524" s="36"/>
      <c r="IW524" s="50"/>
      <c r="IX524" s="50"/>
    </row>
    <row r="525" spans="1:258" x14ac:dyDescent="0.3">
      <c r="A525" s="50" t="str">
        <f t="shared" si="14"/>
        <v/>
      </c>
      <c r="D525" s="94"/>
      <c r="E525" s="72"/>
      <c r="F525" s="72"/>
      <c r="G525" s="74"/>
      <c r="H525" s="74"/>
      <c r="I525" s="74"/>
      <c r="J525" s="61"/>
      <c r="K525" s="61"/>
      <c r="L525" s="61"/>
      <c r="M525" s="61"/>
      <c r="N525" s="61"/>
      <c r="O525" s="61"/>
      <c r="P525" s="61" t="str">
        <f>IF($D$48,[1]!obget([1]!obcall("",$C525,"get",[1]!obMake("","int",COLUMN()))),"")</f>
        <v/>
      </c>
      <c r="Q525" s="61" t="str">
        <f>IF($D$48,[1]!obget([1]!obcall("",$C525,"get",[1]!obMake("","int",COLUMN()))),"")</f>
        <v/>
      </c>
      <c r="R525" s="61" t="str">
        <f>IF($D$48,[1]!obget([1]!obcall("",$C525,"get",[1]!obMake("","int",COLUMN()))),"")</f>
        <v/>
      </c>
      <c r="S525" s="50"/>
      <c r="T525" s="50"/>
      <c r="U525" s="50"/>
      <c r="V525" s="50"/>
      <c r="W525" s="50"/>
      <c r="X525" s="50"/>
      <c r="AH525" s="36"/>
      <c r="AI525" s="36"/>
      <c r="IW525" s="50"/>
      <c r="IX525" s="50"/>
    </row>
    <row r="526" spans="1:258" x14ac:dyDescent="0.3">
      <c r="A526" s="50" t="str">
        <f t="shared" si="14"/>
        <v/>
      </c>
      <c r="D526" s="94"/>
      <c r="E526" s="72"/>
      <c r="F526" s="72"/>
      <c r="G526" s="74"/>
      <c r="H526" s="74"/>
      <c r="I526" s="74"/>
      <c r="J526" s="61"/>
      <c r="K526" s="61"/>
      <c r="L526" s="61"/>
      <c r="M526" s="61"/>
      <c r="N526" s="61"/>
      <c r="O526" s="61"/>
      <c r="P526" s="61" t="str">
        <f>IF($D$48,[1]!obget([1]!obcall("",$C526,"get",[1]!obMake("","int",COLUMN()))),"")</f>
        <v/>
      </c>
      <c r="Q526" s="61" t="str">
        <f>IF($D$48,[1]!obget([1]!obcall("",$C526,"get",[1]!obMake("","int",COLUMN()))),"")</f>
        <v/>
      </c>
      <c r="R526" s="61" t="str">
        <f>IF($D$48,[1]!obget([1]!obcall("",$C526,"get",[1]!obMake("","int",COLUMN()))),"")</f>
        <v/>
      </c>
      <c r="S526" s="50"/>
      <c r="T526" s="50"/>
      <c r="U526" s="50"/>
      <c r="V526" s="50"/>
      <c r="W526" s="50"/>
      <c r="X526" s="50"/>
      <c r="AH526" s="36"/>
      <c r="AI526" s="36"/>
      <c r="IW526" s="50"/>
      <c r="IX526" s="50"/>
    </row>
    <row r="527" spans="1:258" x14ac:dyDescent="0.3">
      <c r="A527" s="50" t="str">
        <f t="shared" si="14"/>
        <v/>
      </c>
      <c r="D527" s="94"/>
      <c r="E527" s="72"/>
      <c r="F527" s="72"/>
      <c r="G527" s="74"/>
      <c r="H527" s="74"/>
      <c r="I527" s="74"/>
      <c r="J527" s="61"/>
      <c r="K527" s="61"/>
      <c r="L527" s="61"/>
      <c r="M527" s="61"/>
      <c r="N527" s="61"/>
      <c r="O527" s="61"/>
      <c r="P527" s="61" t="str">
        <f>IF($D$48,[1]!obget([1]!obcall("",$C527,"get",[1]!obMake("","int",COLUMN()))),"")</f>
        <v/>
      </c>
      <c r="Q527" s="61" t="str">
        <f>IF($D$48,[1]!obget([1]!obcall("",$C527,"get",[1]!obMake("","int",COLUMN()))),"")</f>
        <v/>
      </c>
      <c r="R527" s="61" t="str">
        <f>IF($D$48,[1]!obget([1]!obcall("",$C527,"get",[1]!obMake("","int",COLUMN()))),"")</f>
        <v/>
      </c>
      <c r="S527" s="50"/>
      <c r="T527" s="50"/>
      <c r="U527" s="50"/>
      <c r="V527" s="50"/>
      <c r="W527" s="50"/>
      <c r="X527" s="50"/>
      <c r="AH527" s="36"/>
      <c r="AI527" s="36"/>
      <c r="IW527" s="50"/>
      <c r="IX527" s="50"/>
    </row>
    <row r="528" spans="1:258" x14ac:dyDescent="0.3">
      <c r="A528" s="50" t="str">
        <f t="shared" si="14"/>
        <v/>
      </c>
      <c r="D528" s="94"/>
      <c r="E528" s="72"/>
      <c r="F528" s="72"/>
      <c r="G528" s="74"/>
      <c r="H528" s="74"/>
      <c r="I528" s="74"/>
      <c r="J528" s="61"/>
      <c r="K528" s="61"/>
      <c r="L528" s="61"/>
      <c r="M528" s="61"/>
      <c r="N528" s="61"/>
      <c r="O528" s="61"/>
      <c r="P528" s="61" t="str">
        <f>IF($D$48,[1]!obget([1]!obcall("",$C528,"get",[1]!obMake("","int",COLUMN()))),"")</f>
        <v/>
      </c>
      <c r="Q528" s="61" t="str">
        <f>IF($D$48,[1]!obget([1]!obcall("",$C528,"get",[1]!obMake("","int",COLUMN()))),"")</f>
        <v/>
      </c>
      <c r="R528" s="61" t="str">
        <f>IF($D$48,[1]!obget([1]!obcall("",$C528,"get",[1]!obMake("","int",COLUMN()))),"")</f>
        <v/>
      </c>
      <c r="S528" s="50"/>
      <c r="T528" s="50"/>
      <c r="U528" s="50"/>
      <c r="V528" s="50"/>
      <c r="W528" s="50"/>
      <c r="X528" s="50"/>
      <c r="AH528" s="36"/>
      <c r="AI528" s="36"/>
      <c r="IW528" s="50"/>
      <c r="IX528" s="50"/>
    </row>
    <row r="529" spans="1:258" x14ac:dyDescent="0.3">
      <c r="A529" s="50" t="str">
        <f t="shared" si="14"/>
        <v/>
      </c>
      <c r="D529" s="94"/>
      <c r="E529" s="72"/>
      <c r="F529" s="72"/>
      <c r="G529" s="74"/>
      <c r="H529" s="74"/>
      <c r="I529" s="74"/>
      <c r="J529" s="61"/>
      <c r="K529" s="61"/>
      <c r="L529" s="61"/>
      <c r="M529" s="61"/>
      <c r="N529" s="61"/>
      <c r="O529" s="61"/>
      <c r="P529" s="61" t="str">
        <f>IF($D$48,[1]!obget([1]!obcall("",$C529,"get",[1]!obMake("","int",COLUMN()))),"")</f>
        <v/>
      </c>
      <c r="Q529" s="61" t="str">
        <f>IF($D$48,[1]!obget([1]!obcall("",$C529,"get",[1]!obMake("","int",COLUMN()))),"")</f>
        <v/>
      </c>
      <c r="R529" s="61" t="str">
        <f>IF($D$48,[1]!obget([1]!obcall("",$C529,"get",[1]!obMake("","int",COLUMN()))),"")</f>
        <v/>
      </c>
      <c r="S529" s="50"/>
      <c r="T529" s="50"/>
      <c r="U529" s="50"/>
      <c r="V529" s="50"/>
      <c r="W529" s="50"/>
      <c r="X529" s="50"/>
      <c r="AH529" s="36"/>
      <c r="AI529" s="36"/>
      <c r="IW529" s="50"/>
      <c r="IX529" s="50"/>
    </row>
    <row r="530" spans="1:258" x14ac:dyDescent="0.3">
      <c r="A530" s="50" t="str">
        <f t="shared" si="14"/>
        <v/>
      </c>
      <c r="D530" s="94"/>
      <c r="E530" s="72"/>
      <c r="F530" s="72"/>
      <c r="G530" s="74"/>
      <c r="H530" s="74"/>
      <c r="I530" s="74"/>
      <c r="J530" s="61"/>
      <c r="K530" s="61"/>
      <c r="L530" s="61"/>
      <c r="M530" s="61"/>
      <c r="N530" s="61"/>
      <c r="O530" s="61"/>
      <c r="P530" s="61" t="str">
        <f>IF($D$48,[1]!obget([1]!obcall("",$C530,"get",[1]!obMake("","int",COLUMN()))),"")</f>
        <v/>
      </c>
      <c r="Q530" s="61" t="str">
        <f>IF($D$48,[1]!obget([1]!obcall("",$C530,"get",[1]!obMake("","int",COLUMN()))),"")</f>
        <v/>
      </c>
      <c r="R530" s="61" t="str">
        <f>IF($D$48,[1]!obget([1]!obcall("",$C530,"get",[1]!obMake("","int",COLUMN()))),"")</f>
        <v/>
      </c>
      <c r="S530" s="50"/>
      <c r="T530" s="50"/>
      <c r="U530" s="50"/>
      <c r="V530" s="50"/>
      <c r="W530" s="50"/>
      <c r="X530" s="50"/>
      <c r="AH530" s="36"/>
      <c r="AI530" s="36"/>
      <c r="IW530" s="50"/>
      <c r="IX530" s="50"/>
    </row>
    <row r="531" spans="1:258" x14ac:dyDescent="0.3">
      <c r="A531" s="50" t="str">
        <f t="shared" si="14"/>
        <v/>
      </c>
      <c r="D531" s="94"/>
      <c r="E531" s="72"/>
      <c r="F531" s="72"/>
      <c r="G531" s="74"/>
      <c r="H531" s="74"/>
      <c r="I531" s="74"/>
      <c r="J531" s="61"/>
      <c r="K531" s="61"/>
      <c r="L531" s="61"/>
      <c r="M531" s="61"/>
      <c r="N531" s="61"/>
      <c r="O531" s="61"/>
      <c r="P531" s="61" t="str">
        <f>IF($D$48,[1]!obget([1]!obcall("",$C531,"get",[1]!obMake("","int",COLUMN()))),"")</f>
        <v/>
      </c>
      <c r="Q531" s="61" t="str">
        <f>IF($D$48,[1]!obget([1]!obcall("",$C531,"get",[1]!obMake("","int",COLUMN()))),"")</f>
        <v/>
      </c>
      <c r="R531" s="61" t="str">
        <f>IF($D$48,[1]!obget([1]!obcall("",$C531,"get",[1]!obMake("","int",COLUMN()))),"")</f>
        <v/>
      </c>
      <c r="S531" s="50"/>
      <c r="T531" s="50"/>
      <c r="U531" s="50"/>
      <c r="V531" s="50"/>
      <c r="W531" s="50"/>
      <c r="X531" s="50"/>
      <c r="AH531" s="36"/>
      <c r="AI531" s="36"/>
      <c r="IW531" s="50"/>
      <c r="IX531" s="50"/>
    </row>
    <row r="532" spans="1:258" x14ac:dyDescent="0.3">
      <c r="A532" s="50" t="str">
        <f t="shared" si="14"/>
        <v/>
      </c>
      <c r="D532" s="94"/>
      <c r="E532" s="72"/>
      <c r="F532" s="72"/>
      <c r="G532" s="74"/>
      <c r="H532" s="74"/>
      <c r="I532" s="74"/>
      <c r="J532" s="61"/>
      <c r="K532" s="61"/>
      <c r="L532" s="61"/>
      <c r="M532" s="61"/>
      <c r="N532" s="61"/>
      <c r="O532" s="61"/>
      <c r="P532" s="61" t="str">
        <f>IF($D$48,[1]!obget([1]!obcall("",$C532,"get",[1]!obMake("","int",COLUMN()))),"")</f>
        <v/>
      </c>
      <c r="Q532" s="61" t="str">
        <f>IF($D$48,[1]!obget([1]!obcall("",$C532,"get",[1]!obMake("","int",COLUMN()))),"")</f>
        <v/>
      </c>
      <c r="R532" s="61" t="str">
        <f>IF($D$48,[1]!obget([1]!obcall("",$C532,"get",[1]!obMake("","int",COLUMN()))),"")</f>
        <v/>
      </c>
      <c r="S532" s="50"/>
      <c r="T532" s="50"/>
      <c r="U532" s="50"/>
      <c r="V532" s="50"/>
      <c r="W532" s="50"/>
      <c r="X532" s="50"/>
      <c r="AH532" s="36"/>
      <c r="AI532" s="36"/>
      <c r="IW532" s="50"/>
      <c r="IX532" s="50"/>
    </row>
    <row r="533" spans="1:258" x14ac:dyDescent="0.3">
      <c r="A533" s="50" t="str">
        <f t="shared" si="14"/>
        <v/>
      </c>
      <c r="D533" s="94"/>
      <c r="E533" s="72"/>
      <c r="F533" s="72"/>
      <c r="G533" s="74"/>
      <c r="H533" s="74"/>
      <c r="I533" s="74"/>
      <c r="J533" s="61"/>
      <c r="K533" s="61"/>
      <c r="L533" s="61"/>
      <c r="M533" s="61"/>
      <c r="N533" s="61"/>
      <c r="O533" s="61"/>
      <c r="P533" s="61" t="str">
        <f>IF($D$48,[1]!obget([1]!obcall("",$C533,"get",[1]!obMake("","int",COLUMN()))),"")</f>
        <v/>
      </c>
      <c r="Q533" s="61" t="str">
        <f>IF($D$48,[1]!obget([1]!obcall("",$C533,"get",[1]!obMake("","int",COLUMN()))),"")</f>
        <v/>
      </c>
      <c r="R533" s="61" t="str">
        <f>IF($D$48,[1]!obget([1]!obcall("",$C533,"get",[1]!obMake("","int",COLUMN()))),"")</f>
        <v/>
      </c>
      <c r="S533" s="50"/>
      <c r="T533" s="50"/>
      <c r="U533" s="50"/>
      <c r="V533" s="50"/>
      <c r="W533" s="50"/>
      <c r="X533" s="50"/>
      <c r="AH533" s="36"/>
      <c r="AI533" s="36"/>
      <c r="IW533" s="50"/>
      <c r="IX533" s="50"/>
    </row>
    <row r="534" spans="1:258" x14ac:dyDescent="0.3">
      <c r="A534" s="50" t="str">
        <f t="shared" si="14"/>
        <v/>
      </c>
      <c r="D534" s="94"/>
      <c r="E534" s="72"/>
      <c r="F534" s="72"/>
      <c r="G534" s="74"/>
      <c r="H534" s="74"/>
      <c r="I534" s="74"/>
      <c r="J534" s="61"/>
      <c r="K534" s="61"/>
      <c r="L534" s="61"/>
      <c r="M534" s="61"/>
      <c r="N534" s="61"/>
      <c r="O534" s="61"/>
      <c r="P534" s="61" t="str">
        <f>IF($D$48,[1]!obget([1]!obcall("",$C534,"get",[1]!obMake("","int",COLUMN()))),"")</f>
        <v/>
      </c>
      <c r="Q534" s="61" t="str">
        <f>IF($D$48,[1]!obget([1]!obcall("",$C534,"get",[1]!obMake("","int",COLUMN()))),"")</f>
        <v/>
      </c>
      <c r="R534" s="61" t="str">
        <f>IF($D$48,[1]!obget([1]!obcall("",$C534,"get",[1]!obMake("","int",COLUMN()))),"")</f>
        <v/>
      </c>
      <c r="S534" s="50"/>
      <c r="T534" s="50"/>
      <c r="U534" s="50"/>
      <c r="V534" s="50"/>
      <c r="W534" s="50"/>
      <c r="X534" s="50"/>
      <c r="AH534" s="36"/>
      <c r="AI534" s="36"/>
      <c r="IW534" s="50"/>
      <c r="IX534" s="50"/>
    </row>
    <row r="535" spans="1:258" x14ac:dyDescent="0.3">
      <c r="A535" s="50" t="str">
        <f t="shared" si="14"/>
        <v/>
      </c>
      <c r="D535" s="94"/>
      <c r="E535" s="72"/>
      <c r="F535" s="72"/>
      <c r="G535" s="74"/>
      <c r="H535" s="74"/>
      <c r="I535" s="74"/>
      <c r="J535" s="61"/>
      <c r="K535" s="61"/>
      <c r="L535" s="61"/>
      <c r="M535" s="61"/>
      <c r="N535" s="61"/>
      <c r="O535" s="61"/>
      <c r="P535" s="61" t="str">
        <f>IF($D$48,[1]!obget([1]!obcall("",$C535,"get",[1]!obMake("","int",COLUMN()))),"")</f>
        <v/>
      </c>
      <c r="Q535" s="61" t="str">
        <f>IF($D$48,[1]!obget([1]!obcall("",$C535,"get",[1]!obMake("","int",COLUMN()))),"")</f>
        <v/>
      </c>
      <c r="R535" s="61" t="str">
        <f>IF($D$48,[1]!obget([1]!obcall("",$C535,"get",[1]!obMake("","int",COLUMN()))),"")</f>
        <v/>
      </c>
      <c r="S535" s="50"/>
      <c r="T535" s="50"/>
      <c r="U535" s="50"/>
      <c r="V535" s="50"/>
      <c r="W535" s="50"/>
      <c r="X535" s="50"/>
      <c r="AH535" s="36"/>
      <c r="AI535" s="36"/>
      <c r="IW535" s="50"/>
      <c r="IX535" s="50"/>
    </row>
    <row r="536" spans="1:258" x14ac:dyDescent="0.3">
      <c r="A536" s="50" t="str">
        <f t="shared" si="14"/>
        <v/>
      </c>
      <c r="D536" s="94"/>
      <c r="E536" s="72"/>
      <c r="F536" s="72"/>
      <c r="G536" s="74"/>
      <c r="H536" s="74"/>
      <c r="I536" s="74"/>
      <c r="J536" s="61"/>
      <c r="K536" s="61"/>
      <c r="L536" s="61"/>
      <c r="M536" s="61"/>
      <c r="N536" s="61"/>
      <c r="O536" s="61"/>
      <c r="P536" s="61" t="str">
        <f>IF($D$48,[1]!obget([1]!obcall("",$C536,"get",[1]!obMake("","int",COLUMN()))),"")</f>
        <v/>
      </c>
      <c r="Q536" s="61" t="str">
        <f>IF($D$48,[1]!obget([1]!obcall("",$C536,"get",[1]!obMake("","int",COLUMN()))),"")</f>
        <v/>
      </c>
      <c r="R536" s="61" t="str">
        <f>IF($D$48,[1]!obget([1]!obcall("",$C536,"get",[1]!obMake("","int",COLUMN()))),"")</f>
        <v/>
      </c>
      <c r="S536" s="50"/>
      <c r="T536" s="50"/>
      <c r="U536" s="50"/>
      <c r="V536" s="50"/>
      <c r="W536" s="50"/>
      <c r="X536" s="50"/>
      <c r="AH536" s="36"/>
      <c r="AI536" s="36"/>
      <c r="IW536" s="50"/>
      <c r="IX536" s="50"/>
    </row>
    <row r="537" spans="1:258" x14ac:dyDescent="0.3">
      <c r="A537" s="50" t="str">
        <f t="shared" si="14"/>
        <v/>
      </c>
      <c r="D537" s="94"/>
      <c r="E537" s="72"/>
      <c r="F537" s="72"/>
      <c r="G537" s="74"/>
      <c r="H537" s="74"/>
      <c r="I537" s="74"/>
      <c r="J537" s="61"/>
      <c r="K537" s="61"/>
      <c r="L537" s="61"/>
      <c r="M537" s="61"/>
      <c r="N537" s="61"/>
      <c r="O537" s="61"/>
      <c r="P537" s="61" t="str">
        <f>IF($D$48,[1]!obget([1]!obcall("",$C537,"get",[1]!obMake("","int",COLUMN()))),"")</f>
        <v/>
      </c>
      <c r="Q537" s="61" t="str">
        <f>IF($D$48,[1]!obget([1]!obcall("",$C537,"get",[1]!obMake("","int",COLUMN()))),"")</f>
        <v/>
      </c>
      <c r="R537" s="61" t="str">
        <f>IF($D$48,[1]!obget([1]!obcall("",$C537,"get",[1]!obMake("","int",COLUMN()))),"")</f>
        <v/>
      </c>
      <c r="S537" s="50"/>
      <c r="T537" s="50"/>
      <c r="U537" s="50"/>
      <c r="V537" s="50"/>
      <c r="W537" s="50"/>
      <c r="X537" s="50"/>
      <c r="AH537" s="36"/>
      <c r="AI537" s="36"/>
      <c r="IW537" s="50"/>
      <c r="IX537" s="50"/>
    </row>
    <row r="538" spans="1:258" x14ac:dyDescent="0.3">
      <c r="A538" s="50" t="str">
        <f t="shared" si="14"/>
        <v/>
      </c>
      <c r="D538" s="94"/>
      <c r="E538" s="72"/>
      <c r="F538" s="72"/>
      <c r="G538" s="74"/>
      <c r="H538" s="74"/>
      <c r="I538" s="74"/>
      <c r="J538" s="61"/>
      <c r="K538" s="61"/>
      <c r="L538" s="61"/>
      <c r="M538" s="61"/>
      <c r="N538" s="61"/>
      <c r="O538" s="61"/>
      <c r="P538" s="61" t="str">
        <f>IF($D$48,[1]!obget([1]!obcall("",$C538,"get",[1]!obMake("","int",COLUMN()))),"")</f>
        <v/>
      </c>
      <c r="Q538" s="61" t="str">
        <f>IF($D$48,[1]!obget([1]!obcall("",$C538,"get",[1]!obMake("","int",COLUMN()))),"")</f>
        <v/>
      </c>
      <c r="R538" s="61" t="str">
        <f>IF($D$48,[1]!obget([1]!obcall("",$C538,"get",[1]!obMake("","int",COLUMN()))),"")</f>
        <v/>
      </c>
      <c r="S538" s="50"/>
      <c r="T538" s="50"/>
      <c r="U538" s="50"/>
      <c r="V538" s="50"/>
      <c r="W538" s="50"/>
      <c r="X538" s="50"/>
      <c r="AH538" s="36"/>
      <c r="AI538" s="36"/>
      <c r="IW538" s="50"/>
      <c r="IX538" s="50"/>
    </row>
    <row r="539" spans="1:258" x14ac:dyDescent="0.3">
      <c r="A539" s="50" t="str">
        <f t="shared" si="14"/>
        <v/>
      </c>
      <c r="D539" s="94"/>
      <c r="E539" s="72"/>
      <c r="F539" s="72"/>
      <c r="G539" s="74"/>
      <c r="H539" s="74"/>
      <c r="I539" s="74"/>
      <c r="J539" s="61"/>
      <c r="K539" s="61"/>
      <c r="L539" s="61"/>
      <c r="M539" s="61"/>
      <c r="N539" s="61"/>
      <c r="O539" s="61"/>
      <c r="P539" s="61" t="str">
        <f>IF($D$48,[1]!obget([1]!obcall("",$C539,"get",[1]!obMake("","int",COLUMN()))),"")</f>
        <v/>
      </c>
      <c r="Q539" s="61" t="str">
        <f>IF($D$48,[1]!obget([1]!obcall("",$C539,"get",[1]!obMake("","int",COLUMN()))),"")</f>
        <v/>
      </c>
      <c r="R539" s="61" t="str">
        <f>IF($D$48,[1]!obget([1]!obcall("",$C539,"get",[1]!obMake("","int",COLUMN()))),"")</f>
        <v/>
      </c>
      <c r="S539" s="50"/>
      <c r="T539" s="50"/>
      <c r="U539" s="50"/>
      <c r="V539" s="50"/>
      <c r="W539" s="50"/>
      <c r="X539" s="50"/>
      <c r="AH539" s="36"/>
      <c r="AI539" s="36"/>
      <c r="IW539" s="50"/>
      <c r="IX539" s="50"/>
    </row>
    <row r="540" spans="1:258" x14ac:dyDescent="0.3">
      <c r="A540" s="50" t="str">
        <f t="shared" si="14"/>
        <v/>
      </c>
      <c r="D540" s="94"/>
      <c r="E540" s="72"/>
      <c r="F540" s="72"/>
      <c r="G540" s="74"/>
      <c r="H540" s="74"/>
      <c r="I540" s="74"/>
      <c r="J540" s="61"/>
      <c r="K540" s="61"/>
      <c r="L540" s="61"/>
      <c r="M540" s="61"/>
      <c r="N540" s="61"/>
      <c r="O540" s="61"/>
      <c r="P540" s="61" t="str">
        <f>IF($D$48,[1]!obget([1]!obcall("",$C540,"get",[1]!obMake("","int",COLUMN()))),"")</f>
        <v/>
      </c>
      <c r="Q540" s="61" t="str">
        <f>IF($D$48,[1]!obget([1]!obcall("",$C540,"get",[1]!obMake("","int",COLUMN()))),"")</f>
        <v/>
      </c>
      <c r="R540" s="61" t="str">
        <f>IF($D$48,[1]!obget([1]!obcall("",$C540,"get",[1]!obMake("","int",COLUMN()))),"")</f>
        <v/>
      </c>
      <c r="S540" s="50"/>
      <c r="T540" s="50"/>
      <c r="U540" s="50"/>
      <c r="V540" s="50"/>
      <c r="W540" s="50"/>
      <c r="X540" s="50"/>
      <c r="AH540" s="36"/>
      <c r="AI540" s="36"/>
      <c r="IW540" s="50"/>
      <c r="IX540" s="50"/>
    </row>
    <row r="541" spans="1:258" x14ac:dyDescent="0.3">
      <c r="A541" s="50" t="str">
        <f t="shared" si="14"/>
        <v/>
      </c>
      <c r="D541" s="94"/>
      <c r="E541" s="72"/>
      <c r="F541" s="72"/>
      <c r="G541" s="74"/>
      <c r="H541" s="74"/>
      <c r="I541" s="74"/>
      <c r="J541" s="61"/>
      <c r="K541" s="61"/>
      <c r="L541" s="61"/>
      <c r="M541" s="61"/>
      <c r="N541" s="61"/>
      <c r="O541" s="61"/>
      <c r="P541" s="61" t="str">
        <f>IF($D$48,[1]!obget([1]!obcall("",$C541,"get",[1]!obMake("","int",COLUMN()))),"")</f>
        <v/>
      </c>
      <c r="Q541" s="61" t="str">
        <f>IF($D$48,[1]!obget([1]!obcall("",$C541,"get",[1]!obMake("","int",COLUMN()))),"")</f>
        <v/>
      </c>
      <c r="R541" s="61" t="str">
        <f>IF($D$48,[1]!obget([1]!obcall("",$C541,"get",[1]!obMake("","int",COLUMN()))),"")</f>
        <v/>
      </c>
      <c r="S541" s="50"/>
      <c r="T541" s="50"/>
      <c r="U541" s="50"/>
      <c r="V541" s="50"/>
      <c r="W541" s="50"/>
      <c r="X541" s="50"/>
      <c r="AH541" s="36"/>
      <c r="AI541" s="36"/>
      <c r="IW541" s="50"/>
      <c r="IX541" s="50"/>
    </row>
    <row r="542" spans="1:258" x14ac:dyDescent="0.3">
      <c r="A542" s="50" t="str">
        <f t="shared" si="14"/>
        <v/>
      </c>
      <c r="D542" s="94"/>
      <c r="E542" s="72"/>
      <c r="F542" s="72"/>
      <c r="G542" s="74"/>
      <c r="H542" s="74"/>
      <c r="I542" s="74"/>
      <c r="J542" s="61"/>
      <c r="K542" s="61"/>
      <c r="L542" s="61"/>
      <c r="M542" s="61"/>
      <c r="N542" s="61"/>
      <c r="O542" s="61"/>
      <c r="P542" s="61" t="str">
        <f>IF($D$48,[1]!obget([1]!obcall("",$C542,"get",[1]!obMake("","int",COLUMN()))),"")</f>
        <v/>
      </c>
      <c r="Q542" s="61" t="str">
        <f>IF($D$48,[1]!obget([1]!obcall("",$C542,"get",[1]!obMake("","int",COLUMN()))),"")</f>
        <v/>
      </c>
      <c r="R542" s="61" t="str">
        <f>IF($D$48,[1]!obget([1]!obcall("",$C542,"get",[1]!obMake("","int",COLUMN()))),"")</f>
        <v/>
      </c>
      <c r="S542" s="50"/>
      <c r="T542" s="50"/>
      <c r="U542" s="50"/>
      <c r="V542" s="50"/>
      <c r="W542" s="50"/>
      <c r="X542" s="50"/>
      <c r="AH542" s="36"/>
      <c r="AI542" s="36"/>
      <c r="IW542" s="50"/>
      <c r="IX542" s="50"/>
    </row>
    <row r="543" spans="1:258" x14ac:dyDescent="0.3">
      <c r="A543" s="50" t="str">
        <f t="shared" si="14"/>
        <v/>
      </c>
      <c r="D543" s="94"/>
      <c r="E543" s="72"/>
      <c r="F543" s="72"/>
      <c r="G543" s="74"/>
      <c r="H543" s="74"/>
      <c r="I543" s="74"/>
      <c r="J543" s="61"/>
      <c r="K543" s="61"/>
      <c r="L543" s="61"/>
      <c r="M543" s="61"/>
      <c r="N543" s="61"/>
      <c r="O543" s="61"/>
      <c r="P543" s="61" t="str">
        <f>IF($D$48,[1]!obget([1]!obcall("",$C543,"get",[1]!obMake("","int",COLUMN()))),"")</f>
        <v/>
      </c>
      <c r="Q543" s="61" t="str">
        <f>IF($D$48,[1]!obget([1]!obcall("",$C543,"get",[1]!obMake("","int",COLUMN()))),"")</f>
        <v/>
      </c>
      <c r="R543" s="61" t="str">
        <f>IF($D$48,[1]!obget([1]!obcall("",$C543,"get",[1]!obMake("","int",COLUMN()))),"")</f>
        <v/>
      </c>
      <c r="S543" s="50"/>
      <c r="T543" s="50"/>
      <c r="U543" s="50"/>
      <c r="V543" s="50"/>
      <c r="W543" s="50"/>
      <c r="X543" s="50"/>
      <c r="AH543" s="36"/>
      <c r="AI543" s="36"/>
      <c r="IW543" s="50"/>
      <c r="IX543" s="50"/>
    </row>
    <row r="544" spans="1:258" x14ac:dyDescent="0.3">
      <c r="A544" s="50" t="str">
        <f t="shared" si="14"/>
        <v/>
      </c>
      <c r="D544" s="94"/>
      <c r="E544" s="72"/>
      <c r="F544" s="72"/>
      <c r="G544" s="74"/>
      <c r="H544" s="74"/>
      <c r="I544" s="74"/>
      <c r="J544" s="61"/>
      <c r="K544" s="61"/>
      <c r="L544" s="61"/>
      <c r="M544" s="61"/>
      <c r="N544" s="61"/>
      <c r="O544" s="61"/>
      <c r="P544" s="61" t="str">
        <f>IF($D$48,[1]!obget([1]!obcall("",$C544,"get",[1]!obMake("","int",COLUMN()))),"")</f>
        <v/>
      </c>
      <c r="Q544" s="61" t="str">
        <f>IF($D$48,[1]!obget([1]!obcall("",$C544,"get",[1]!obMake("","int",COLUMN()))),"")</f>
        <v/>
      </c>
      <c r="R544" s="61" t="str">
        <f>IF($D$48,[1]!obget([1]!obcall("",$C544,"get",[1]!obMake("","int",COLUMN()))),"")</f>
        <v/>
      </c>
      <c r="S544" s="50"/>
      <c r="T544" s="50"/>
      <c r="U544" s="50"/>
      <c r="V544" s="50"/>
      <c r="W544" s="50"/>
      <c r="X544" s="50"/>
      <c r="AH544" s="36"/>
      <c r="AI544" s="36"/>
      <c r="IW544" s="50"/>
      <c r="IX544" s="50"/>
    </row>
    <row r="545" spans="1:258" x14ac:dyDescent="0.3">
      <c r="A545" s="50" t="str">
        <f t="shared" si="14"/>
        <v/>
      </c>
      <c r="D545" s="94"/>
      <c r="E545" s="72"/>
      <c r="F545" s="72"/>
      <c r="G545" s="74"/>
      <c r="H545" s="74"/>
      <c r="I545" s="74"/>
      <c r="J545" s="61"/>
      <c r="K545" s="61"/>
      <c r="L545" s="61"/>
      <c r="M545" s="61"/>
      <c r="N545" s="61"/>
      <c r="O545" s="61"/>
      <c r="P545" s="61" t="str">
        <f>IF($D$48,[1]!obget([1]!obcall("",$C545,"get",[1]!obMake("","int",COLUMN()))),"")</f>
        <v/>
      </c>
      <c r="Q545" s="61" t="str">
        <f>IF($D$48,[1]!obget([1]!obcall("",$C545,"get",[1]!obMake("","int",COLUMN()))),"")</f>
        <v/>
      </c>
      <c r="R545" s="61" t="str">
        <f>IF($D$48,[1]!obget([1]!obcall("",$C545,"get",[1]!obMake("","int",COLUMN()))),"")</f>
        <v/>
      </c>
      <c r="S545" s="50"/>
      <c r="T545" s="50"/>
      <c r="U545" s="50"/>
      <c r="V545" s="50"/>
      <c r="W545" s="50"/>
      <c r="X545" s="50"/>
      <c r="AH545" s="36"/>
      <c r="AI545" s="36"/>
      <c r="IW545" s="50"/>
      <c r="IX545" s="50"/>
    </row>
    <row r="546" spans="1:258" x14ac:dyDescent="0.3">
      <c r="A546" s="50" t="str">
        <f t="shared" si="14"/>
        <v/>
      </c>
      <c r="D546" s="94"/>
      <c r="E546" s="72"/>
      <c r="F546" s="72"/>
      <c r="G546" s="74"/>
      <c r="H546" s="74"/>
      <c r="I546" s="74"/>
      <c r="J546" s="61"/>
      <c r="K546" s="61"/>
      <c r="L546" s="61"/>
      <c r="M546" s="61"/>
      <c r="N546" s="61"/>
      <c r="O546" s="61"/>
      <c r="P546" s="61" t="str">
        <f>IF($D$48,[1]!obget([1]!obcall("",$C546,"get",[1]!obMake("","int",COLUMN()))),"")</f>
        <v/>
      </c>
      <c r="Q546" s="61" t="str">
        <f>IF($D$48,[1]!obget([1]!obcall("",$C546,"get",[1]!obMake("","int",COLUMN()))),"")</f>
        <v/>
      </c>
      <c r="R546" s="61" t="str">
        <f>IF($D$48,[1]!obget([1]!obcall("",$C546,"get",[1]!obMake("","int",COLUMN()))),"")</f>
        <v/>
      </c>
      <c r="S546" s="50"/>
      <c r="T546" s="50"/>
      <c r="U546" s="50"/>
      <c r="V546" s="50"/>
      <c r="W546" s="50"/>
      <c r="X546" s="50"/>
      <c r="AH546" s="36"/>
      <c r="AI546" s="36"/>
      <c r="IW546" s="50"/>
      <c r="IX546" s="50"/>
    </row>
    <row r="547" spans="1:258" x14ac:dyDescent="0.3">
      <c r="A547" s="50" t="str">
        <f t="shared" si="14"/>
        <v/>
      </c>
      <c r="D547" s="94"/>
      <c r="E547" s="72"/>
      <c r="F547" s="72"/>
      <c r="G547" s="74"/>
      <c r="H547" s="74"/>
      <c r="I547" s="74"/>
      <c r="J547" s="61"/>
      <c r="K547" s="61"/>
      <c r="L547" s="61"/>
      <c r="M547" s="61"/>
      <c r="N547" s="61"/>
      <c r="O547" s="61"/>
      <c r="P547" s="61" t="str">
        <f>IF($D$48,[1]!obget([1]!obcall("",$C547,"get",[1]!obMake("","int",COLUMN()))),"")</f>
        <v/>
      </c>
      <c r="Q547" s="61" t="str">
        <f>IF($D$48,[1]!obget([1]!obcall("",$C547,"get",[1]!obMake("","int",COLUMN()))),"")</f>
        <v/>
      </c>
      <c r="R547" s="61" t="str">
        <f>IF($D$48,[1]!obget([1]!obcall("",$C547,"get",[1]!obMake("","int",COLUMN()))),"")</f>
        <v/>
      </c>
      <c r="S547" s="50"/>
      <c r="T547" s="50"/>
      <c r="U547" s="50"/>
      <c r="V547" s="50"/>
      <c r="W547" s="50"/>
      <c r="X547" s="50"/>
      <c r="AH547" s="36"/>
      <c r="AI547" s="36"/>
      <c r="IW547" s="50"/>
      <c r="IX547" s="50"/>
    </row>
    <row r="548" spans="1:258" x14ac:dyDescent="0.3">
      <c r="A548" s="50" t="str">
        <f t="shared" si="14"/>
        <v/>
      </c>
      <c r="D548" s="94"/>
      <c r="E548" s="72"/>
      <c r="F548" s="72"/>
      <c r="G548" s="74"/>
      <c r="H548" s="74"/>
      <c r="I548" s="74"/>
      <c r="J548" s="61"/>
      <c r="K548" s="61"/>
      <c r="L548" s="61"/>
      <c r="M548" s="61"/>
      <c r="N548" s="61"/>
      <c r="O548" s="61"/>
      <c r="P548" s="61" t="str">
        <f>IF($D$48,[1]!obget([1]!obcall("",$C548,"get",[1]!obMake("","int",COLUMN()))),"")</f>
        <v/>
      </c>
      <c r="Q548" s="61" t="str">
        <f>IF($D$48,[1]!obget([1]!obcall("",$C548,"get",[1]!obMake("","int",COLUMN()))),"")</f>
        <v/>
      </c>
      <c r="R548" s="61" t="str">
        <f>IF($D$48,[1]!obget([1]!obcall("",$C548,"get",[1]!obMake("","int",COLUMN()))),"")</f>
        <v/>
      </c>
      <c r="S548" s="50"/>
      <c r="T548" s="50"/>
      <c r="U548" s="50"/>
      <c r="V548" s="50"/>
      <c r="W548" s="50"/>
      <c r="X548" s="50"/>
      <c r="AH548" s="36"/>
      <c r="AI548" s="36"/>
      <c r="IW548" s="50"/>
      <c r="IX548" s="50"/>
    </row>
    <row r="549" spans="1:258" x14ac:dyDescent="0.3">
      <c r="A549" s="50" t="str">
        <f t="shared" si="14"/>
        <v/>
      </c>
      <c r="D549" s="94"/>
      <c r="E549" s="72"/>
      <c r="F549" s="72"/>
      <c r="G549" s="74"/>
      <c r="H549" s="74"/>
      <c r="I549" s="74"/>
      <c r="J549" s="61"/>
      <c r="K549" s="61"/>
      <c r="L549" s="61"/>
      <c r="M549" s="61"/>
      <c r="N549" s="61"/>
      <c r="O549" s="61"/>
      <c r="P549" s="61" t="str">
        <f>IF($D$48,[1]!obget([1]!obcall("",$C549,"get",[1]!obMake("","int",COLUMN()))),"")</f>
        <v/>
      </c>
      <c r="Q549" s="61" t="str">
        <f>IF($D$48,[1]!obget([1]!obcall("",$C549,"get",[1]!obMake("","int",COLUMN()))),"")</f>
        <v/>
      </c>
      <c r="R549" s="61" t="str">
        <f>IF($D$48,[1]!obget([1]!obcall("",$C549,"get",[1]!obMake("","int",COLUMN()))),"")</f>
        <v/>
      </c>
      <c r="S549" s="50"/>
      <c r="T549" s="50"/>
      <c r="U549" s="50"/>
      <c r="V549" s="50"/>
      <c r="W549" s="50"/>
      <c r="X549" s="50"/>
      <c r="AH549" s="36"/>
      <c r="AI549" s="36"/>
      <c r="IW549" s="50"/>
      <c r="IX549" s="50"/>
    </row>
    <row r="550" spans="1:258" x14ac:dyDescent="0.3">
      <c r="A550" s="50" t="str">
        <f t="shared" si="14"/>
        <v/>
      </c>
      <c r="D550" s="94"/>
      <c r="E550" s="72"/>
      <c r="F550" s="72"/>
      <c r="G550" s="74"/>
      <c r="H550" s="74"/>
      <c r="I550" s="74"/>
      <c r="J550" s="61"/>
      <c r="K550" s="61"/>
      <c r="L550" s="61"/>
      <c r="M550" s="61"/>
      <c r="N550" s="61"/>
      <c r="O550" s="61"/>
      <c r="P550" s="61" t="str">
        <f>IF($D$48,[1]!obget([1]!obcall("",$C550,"get",[1]!obMake("","int",COLUMN()))),"")</f>
        <v/>
      </c>
      <c r="Q550" s="61" t="str">
        <f>IF($D$48,[1]!obget([1]!obcall("",$C550,"get",[1]!obMake("","int",COLUMN()))),"")</f>
        <v/>
      </c>
      <c r="R550" s="61" t="str">
        <f>IF($D$48,[1]!obget([1]!obcall("",$C550,"get",[1]!obMake("","int",COLUMN()))),"")</f>
        <v/>
      </c>
      <c r="S550" s="50"/>
      <c r="T550" s="50"/>
      <c r="U550" s="50"/>
      <c r="V550" s="50"/>
      <c r="W550" s="50"/>
      <c r="X550" s="50"/>
      <c r="AH550" s="36"/>
      <c r="AI550" s="36"/>
      <c r="IW550" s="50"/>
      <c r="IX550" s="50"/>
    </row>
    <row r="551" spans="1:258" x14ac:dyDescent="0.3">
      <c r="A551" s="50" t="str">
        <f t="shared" si="14"/>
        <v/>
      </c>
      <c r="D551" s="94"/>
      <c r="E551" s="72"/>
      <c r="F551" s="72"/>
      <c r="G551" s="74"/>
      <c r="H551" s="74"/>
      <c r="I551" s="74"/>
      <c r="J551" s="61"/>
      <c r="K551" s="61"/>
      <c r="L551" s="61"/>
      <c r="M551" s="61"/>
      <c r="N551" s="61"/>
      <c r="O551" s="61"/>
      <c r="P551" s="61" t="str">
        <f>IF($D$48,[1]!obget([1]!obcall("",$C551,"get",[1]!obMake("","int",COLUMN()))),"")</f>
        <v/>
      </c>
      <c r="Q551" s="61" t="str">
        <f>IF($D$48,[1]!obget([1]!obcall("",$C551,"get",[1]!obMake("","int",COLUMN()))),"")</f>
        <v/>
      </c>
      <c r="R551" s="61" t="str">
        <f>IF($D$48,[1]!obget([1]!obcall("",$C551,"get",[1]!obMake("","int",COLUMN()))),"")</f>
        <v/>
      </c>
      <c r="S551" s="50"/>
      <c r="T551" s="50"/>
      <c r="U551" s="50"/>
      <c r="V551" s="50"/>
      <c r="W551" s="50"/>
      <c r="X551" s="50"/>
      <c r="AH551" s="36"/>
      <c r="AI551" s="36"/>
      <c r="IW551" s="50"/>
      <c r="IX551" s="50"/>
    </row>
    <row r="552" spans="1:258" x14ac:dyDescent="0.3">
      <c r="A552" s="50" t="str">
        <f t="shared" si="14"/>
        <v/>
      </c>
      <c r="D552" s="94"/>
      <c r="E552" s="72"/>
      <c r="F552" s="72"/>
      <c r="G552" s="74"/>
      <c r="H552" s="74"/>
      <c r="I552" s="74"/>
      <c r="J552" s="61"/>
      <c r="K552" s="61"/>
      <c r="L552" s="61"/>
      <c r="M552" s="61"/>
      <c r="N552" s="61"/>
      <c r="O552" s="61"/>
      <c r="P552" s="61" t="str">
        <f>IF($D$48,[1]!obget([1]!obcall("",$C552,"get",[1]!obMake("","int",COLUMN()))),"")</f>
        <v/>
      </c>
      <c r="Q552" s="61" t="str">
        <f>IF($D$48,[1]!obget([1]!obcall("",$C552,"get",[1]!obMake("","int",COLUMN()))),"")</f>
        <v/>
      </c>
      <c r="R552" s="61" t="str">
        <f>IF($D$48,[1]!obget([1]!obcall("",$C552,"get",[1]!obMake("","int",COLUMN()))),"")</f>
        <v/>
      </c>
      <c r="S552" s="50"/>
      <c r="T552" s="50"/>
      <c r="U552" s="50"/>
      <c r="V552" s="50"/>
      <c r="W552" s="50"/>
      <c r="X552" s="50"/>
      <c r="AH552" s="36"/>
      <c r="AI552" s="36"/>
      <c r="IW552" s="50"/>
      <c r="IX552" s="50"/>
    </row>
    <row r="553" spans="1:258" x14ac:dyDescent="0.3">
      <c r="A553" s="50" t="str">
        <f t="shared" si="14"/>
        <v/>
      </c>
      <c r="D553" s="94"/>
      <c r="E553" s="72"/>
      <c r="F553" s="72"/>
      <c r="G553" s="74"/>
      <c r="H553" s="74"/>
      <c r="I553" s="74"/>
      <c r="J553" s="61"/>
      <c r="K553" s="61"/>
      <c r="L553" s="61"/>
      <c r="M553" s="61"/>
      <c r="N553" s="61"/>
      <c r="O553" s="61"/>
      <c r="P553" s="61" t="str">
        <f>IF($D$48,[1]!obget([1]!obcall("",$C553,"get",[1]!obMake("","int",COLUMN()))),"")</f>
        <v/>
      </c>
      <c r="Q553" s="61" t="str">
        <f>IF($D$48,[1]!obget([1]!obcall("",$C553,"get",[1]!obMake("","int",COLUMN()))),"")</f>
        <v/>
      </c>
      <c r="R553" s="61" t="str">
        <f>IF($D$48,[1]!obget([1]!obcall("",$C553,"get",[1]!obMake("","int",COLUMN()))),"")</f>
        <v/>
      </c>
      <c r="S553" s="50"/>
      <c r="T553" s="50"/>
      <c r="U553" s="50"/>
      <c r="V553" s="50"/>
      <c r="W553" s="50"/>
      <c r="X553" s="50"/>
      <c r="AH553" s="36"/>
      <c r="AI553" s="36"/>
      <c r="IW553" s="50"/>
      <c r="IX553" s="50"/>
    </row>
    <row r="554" spans="1:258" x14ac:dyDescent="0.3">
      <c r="A554" s="50" t="str">
        <f t="shared" si="14"/>
        <v/>
      </c>
      <c r="D554" s="94"/>
      <c r="E554" s="72"/>
      <c r="F554" s="72"/>
      <c r="G554" s="74"/>
      <c r="H554" s="74"/>
      <c r="I554" s="74"/>
      <c r="J554" s="61"/>
      <c r="K554" s="61"/>
      <c r="L554" s="61"/>
      <c r="M554" s="61"/>
      <c r="N554" s="61"/>
      <c r="O554" s="61"/>
      <c r="P554" s="61" t="str">
        <f>IF($D$48,[1]!obget([1]!obcall("",$C554,"get",[1]!obMake("","int",COLUMN()))),"")</f>
        <v/>
      </c>
      <c r="Q554" s="61" t="str">
        <f>IF($D$48,[1]!obget([1]!obcall("",$C554,"get",[1]!obMake("","int",COLUMN()))),"")</f>
        <v/>
      </c>
      <c r="R554" s="61" t="str">
        <f>IF($D$48,[1]!obget([1]!obcall("",$C554,"get",[1]!obMake("","int",COLUMN()))),"")</f>
        <v/>
      </c>
      <c r="S554" s="50"/>
      <c r="T554" s="50"/>
      <c r="U554" s="50"/>
      <c r="V554" s="50"/>
      <c r="W554" s="50"/>
      <c r="X554" s="50"/>
      <c r="AH554" s="36"/>
      <c r="AI554" s="36"/>
      <c r="IW554" s="50"/>
      <c r="IX554" s="50"/>
    </row>
    <row r="555" spans="1:258" x14ac:dyDescent="0.3">
      <c r="A555" s="50" t="str">
        <f t="shared" si="14"/>
        <v/>
      </c>
      <c r="D555" s="94"/>
      <c r="E555" s="72"/>
      <c r="F555" s="72"/>
      <c r="G555" s="74"/>
      <c r="H555" s="74"/>
      <c r="I555" s="74"/>
      <c r="J555" s="61"/>
      <c r="K555" s="61"/>
      <c r="L555" s="61"/>
      <c r="M555" s="61"/>
      <c r="N555" s="61"/>
      <c r="O555" s="61"/>
      <c r="P555" s="61" t="str">
        <f>IF($D$48,[1]!obget([1]!obcall("",$C555,"get",[1]!obMake("","int",COLUMN()))),"")</f>
        <v/>
      </c>
      <c r="Q555" s="61" t="str">
        <f>IF($D$48,[1]!obget([1]!obcall("",$C555,"get",[1]!obMake("","int",COLUMN()))),"")</f>
        <v/>
      </c>
      <c r="R555" s="61" t="str">
        <f>IF($D$48,[1]!obget([1]!obcall("",$C555,"get",[1]!obMake("","int",COLUMN()))),"")</f>
        <v/>
      </c>
      <c r="S555" s="50"/>
      <c r="T555" s="50"/>
      <c r="U555" s="50"/>
      <c r="V555" s="50"/>
      <c r="W555" s="50"/>
      <c r="X555" s="50"/>
      <c r="AH555" s="36"/>
      <c r="AI555" s="36"/>
      <c r="IW555" s="50"/>
      <c r="IX555" s="50"/>
    </row>
    <row r="556" spans="1:258" x14ac:dyDescent="0.3">
      <c r="A556" s="50" t="str">
        <f t="shared" si="14"/>
        <v/>
      </c>
      <c r="D556" s="94"/>
      <c r="E556" s="72"/>
      <c r="F556" s="72"/>
      <c r="G556" s="74"/>
      <c r="H556" s="74"/>
      <c r="I556" s="74"/>
      <c r="J556" s="61"/>
      <c r="K556" s="61"/>
      <c r="L556" s="61"/>
      <c r="M556" s="61"/>
      <c r="N556" s="61"/>
      <c r="O556" s="61"/>
      <c r="P556" s="61" t="str">
        <f>IF($D$48,[1]!obget([1]!obcall("",$C556,"get",[1]!obMake("","int",COLUMN()))),"")</f>
        <v/>
      </c>
      <c r="Q556" s="61" t="str">
        <f>IF($D$48,[1]!obget([1]!obcall("",$C556,"get",[1]!obMake("","int",COLUMN()))),"")</f>
        <v/>
      </c>
      <c r="R556" s="61" t="str">
        <f>IF($D$48,[1]!obget([1]!obcall("",$C556,"get",[1]!obMake("","int",COLUMN()))),"")</f>
        <v/>
      </c>
      <c r="S556" s="50"/>
      <c r="T556" s="50"/>
      <c r="U556" s="50"/>
      <c r="V556" s="50"/>
      <c r="W556" s="50"/>
      <c r="X556" s="50"/>
      <c r="AH556" s="36"/>
      <c r="AI556" s="36"/>
      <c r="IW556" s="50"/>
      <c r="IX556" s="50"/>
    </row>
    <row r="557" spans="1:258" x14ac:dyDescent="0.3">
      <c r="A557" s="50" t="str">
        <f t="shared" si="14"/>
        <v/>
      </c>
      <c r="D557" s="94"/>
      <c r="E557" s="72"/>
      <c r="F557" s="72"/>
      <c r="G557" s="74"/>
      <c r="H557" s="74"/>
      <c r="I557" s="74"/>
      <c r="J557" s="61"/>
      <c r="K557" s="61"/>
      <c r="L557" s="61"/>
      <c r="M557" s="61"/>
      <c r="N557" s="61"/>
      <c r="O557" s="61"/>
      <c r="P557" s="61" t="str">
        <f>IF($D$48,[1]!obget([1]!obcall("",$C557,"get",[1]!obMake("","int",COLUMN()))),"")</f>
        <v/>
      </c>
      <c r="Q557" s="61" t="str">
        <f>IF($D$48,[1]!obget([1]!obcall("",$C557,"get",[1]!obMake("","int",COLUMN()))),"")</f>
        <v/>
      </c>
      <c r="R557" s="61" t="str">
        <f>IF($D$48,[1]!obget([1]!obcall("",$C557,"get",[1]!obMake("","int",COLUMN()))),"")</f>
        <v/>
      </c>
      <c r="S557" s="50"/>
      <c r="T557" s="50"/>
      <c r="U557" s="50"/>
      <c r="V557" s="50"/>
      <c r="W557" s="50"/>
      <c r="X557" s="50"/>
      <c r="AH557" s="36"/>
      <c r="AI557" s="36"/>
      <c r="IW557" s="50"/>
      <c r="IX557" s="50"/>
    </row>
    <row r="558" spans="1:258" x14ac:dyDescent="0.3">
      <c r="A558" s="50" t="str">
        <f t="shared" si="14"/>
        <v/>
      </c>
      <c r="D558" s="94"/>
      <c r="E558" s="72"/>
      <c r="F558" s="72"/>
      <c r="G558" s="74"/>
      <c r="H558" s="74"/>
      <c r="I558" s="74"/>
      <c r="J558" s="61"/>
      <c r="K558" s="61"/>
      <c r="L558" s="61"/>
      <c r="M558" s="61"/>
      <c r="N558" s="61"/>
      <c r="O558" s="61"/>
      <c r="P558" s="61" t="str">
        <f>IF($D$48,[1]!obget([1]!obcall("",$C558,"get",[1]!obMake("","int",COLUMN()))),"")</f>
        <v/>
      </c>
      <c r="Q558" s="61" t="str">
        <f>IF($D$48,[1]!obget([1]!obcall("",$C558,"get",[1]!obMake("","int",COLUMN()))),"")</f>
        <v/>
      </c>
      <c r="R558" s="61" t="str">
        <f>IF($D$48,[1]!obget([1]!obcall("",$C558,"get",[1]!obMake("","int",COLUMN()))),"")</f>
        <v/>
      </c>
      <c r="S558" s="50"/>
      <c r="T558" s="50"/>
      <c r="U558" s="50"/>
      <c r="V558" s="50"/>
      <c r="W558" s="50"/>
      <c r="X558" s="50"/>
      <c r="AH558" s="36"/>
      <c r="AI558" s="36"/>
      <c r="IW558" s="50"/>
      <c r="IX558" s="50"/>
    </row>
    <row r="559" spans="1:258" x14ac:dyDescent="0.3">
      <c r="A559" s="50" t="str">
        <f t="shared" si="14"/>
        <v/>
      </c>
      <c r="D559" s="94"/>
      <c r="E559" s="72"/>
      <c r="F559" s="72"/>
      <c r="G559" s="74"/>
      <c r="H559" s="74"/>
      <c r="I559" s="74"/>
      <c r="J559" s="61"/>
      <c r="K559" s="61"/>
      <c r="L559" s="61"/>
      <c r="M559" s="61"/>
      <c r="N559" s="61"/>
      <c r="O559" s="61"/>
      <c r="P559" s="61" t="str">
        <f>IF($D$48,[1]!obget([1]!obcall("",$C559,"get",[1]!obMake("","int",COLUMN()))),"")</f>
        <v/>
      </c>
      <c r="Q559" s="61" t="str">
        <f>IF($D$48,[1]!obget([1]!obcall("",$C559,"get",[1]!obMake("","int",COLUMN()))),"")</f>
        <v/>
      </c>
      <c r="R559" s="61" t="str">
        <f>IF($D$48,[1]!obget([1]!obcall("",$C559,"get",[1]!obMake("","int",COLUMN()))),"")</f>
        <v/>
      </c>
      <c r="S559" s="50"/>
      <c r="T559" s="50"/>
      <c r="U559" s="50"/>
      <c r="V559" s="50"/>
      <c r="W559" s="50"/>
      <c r="X559" s="50"/>
      <c r="AH559" s="36"/>
      <c r="AI559" s="36"/>
      <c r="IW559" s="50"/>
      <c r="IX559" s="50"/>
    </row>
    <row r="560" spans="1:258" x14ac:dyDescent="0.3">
      <c r="A560" s="50" t="str">
        <f t="shared" si="14"/>
        <v/>
      </c>
      <c r="D560" s="94"/>
      <c r="E560" s="72"/>
      <c r="F560" s="72"/>
      <c r="G560" s="74"/>
      <c r="H560" s="74"/>
      <c r="I560" s="74"/>
      <c r="J560" s="61"/>
      <c r="K560" s="61"/>
      <c r="L560" s="61"/>
      <c r="M560" s="61"/>
      <c r="N560" s="61"/>
      <c r="O560" s="61"/>
      <c r="P560" s="61" t="str">
        <f>IF($D$48,[1]!obget([1]!obcall("",$C560,"get",[1]!obMake("","int",COLUMN()))),"")</f>
        <v/>
      </c>
      <c r="Q560" s="61" t="str">
        <f>IF($D$48,[1]!obget([1]!obcall("",$C560,"get",[1]!obMake("","int",COLUMN()))),"")</f>
        <v/>
      </c>
      <c r="R560" s="61" t="str">
        <f>IF($D$48,[1]!obget([1]!obcall("",$C560,"get",[1]!obMake("","int",COLUMN()))),"")</f>
        <v/>
      </c>
      <c r="S560" s="50"/>
      <c r="T560" s="50"/>
      <c r="U560" s="50"/>
      <c r="V560" s="50"/>
      <c r="W560" s="50"/>
      <c r="X560" s="50"/>
      <c r="AH560" s="36"/>
      <c r="AI560" s="36"/>
      <c r="IW560" s="50"/>
      <c r="IX560" s="50"/>
    </row>
    <row r="561" spans="1:258" x14ac:dyDescent="0.3">
      <c r="A561" s="50" t="str">
        <f t="shared" si="14"/>
        <v/>
      </c>
      <c r="D561" s="94"/>
      <c r="E561" s="72"/>
      <c r="F561" s="72"/>
      <c r="G561" s="74"/>
      <c r="H561" s="74"/>
      <c r="I561" s="74"/>
      <c r="J561" s="61"/>
      <c r="K561" s="61"/>
      <c r="L561" s="61"/>
      <c r="M561" s="61"/>
      <c r="N561" s="61"/>
      <c r="O561" s="61"/>
      <c r="P561" s="61" t="str">
        <f>IF($D$48,[1]!obget([1]!obcall("",$C561,"get",[1]!obMake("","int",COLUMN()))),"")</f>
        <v/>
      </c>
      <c r="Q561" s="61" t="str">
        <f>IF($D$48,[1]!obget([1]!obcall("",$C561,"get",[1]!obMake("","int",COLUMN()))),"")</f>
        <v/>
      </c>
      <c r="R561" s="61" t="str">
        <f>IF($D$48,[1]!obget([1]!obcall("",$C561,"get",[1]!obMake("","int",COLUMN()))),"")</f>
        <v/>
      </c>
      <c r="S561" s="50"/>
      <c r="T561" s="50"/>
      <c r="U561" s="50"/>
      <c r="V561" s="50"/>
      <c r="W561" s="50"/>
      <c r="X561" s="50"/>
      <c r="AH561" s="36"/>
      <c r="AI561" s="36"/>
      <c r="IW561" s="50"/>
      <c r="IX561" s="50"/>
    </row>
    <row r="562" spans="1:258" x14ac:dyDescent="0.3">
      <c r="A562" s="50" t="str">
        <f t="shared" si="14"/>
        <v/>
      </c>
      <c r="D562" s="94"/>
      <c r="E562" s="72"/>
      <c r="F562" s="72"/>
      <c r="G562" s="74"/>
      <c r="H562" s="74"/>
      <c r="I562" s="74"/>
      <c r="J562" s="61"/>
      <c r="K562" s="61"/>
      <c r="L562" s="61"/>
      <c r="M562" s="61"/>
      <c r="N562" s="61"/>
      <c r="O562" s="61"/>
      <c r="P562" s="61" t="str">
        <f>IF($D$48,[1]!obget([1]!obcall("",$C562,"get",[1]!obMake("","int",COLUMN()))),"")</f>
        <v/>
      </c>
      <c r="Q562" s="61" t="str">
        <f>IF($D$48,[1]!obget([1]!obcall("",$C562,"get",[1]!obMake("","int",COLUMN()))),"")</f>
        <v/>
      </c>
      <c r="R562" s="61" t="str">
        <f>IF($D$48,[1]!obget([1]!obcall("",$C562,"get",[1]!obMake("","int",COLUMN()))),"")</f>
        <v/>
      </c>
      <c r="S562" s="50"/>
      <c r="T562" s="50"/>
      <c r="U562" s="50"/>
      <c r="V562" s="50"/>
      <c r="W562" s="50"/>
      <c r="X562" s="50"/>
      <c r="AH562" s="36"/>
      <c r="AI562" s="36"/>
      <c r="IW562" s="50"/>
      <c r="IX562" s="50"/>
    </row>
    <row r="563" spans="1:258" x14ac:dyDescent="0.3">
      <c r="A563" s="50" t="str">
        <f t="shared" si="14"/>
        <v/>
      </c>
      <c r="D563" s="94"/>
      <c r="E563" s="72"/>
      <c r="F563" s="72"/>
      <c r="G563" s="74"/>
      <c r="H563" s="74"/>
      <c r="I563" s="74"/>
      <c r="J563" s="61"/>
      <c r="K563" s="61"/>
      <c r="L563" s="61"/>
      <c r="M563" s="61"/>
      <c r="N563" s="61"/>
      <c r="O563" s="61"/>
      <c r="P563" s="61" t="str">
        <f>IF($D$48,[1]!obget([1]!obcall("",$C563,"get",[1]!obMake("","int",COLUMN()))),"")</f>
        <v/>
      </c>
      <c r="Q563" s="61" t="str">
        <f>IF($D$48,[1]!obget([1]!obcall("",$C563,"get",[1]!obMake("","int",COLUMN()))),"")</f>
        <v/>
      </c>
      <c r="R563" s="61" t="str">
        <f>IF($D$48,[1]!obget([1]!obcall("",$C563,"get",[1]!obMake("","int",COLUMN()))),"")</f>
        <v/>
      </c>
      <c r="S563" s="50"/>
      <c r="T563" s="50"/>
      <c r="U563" s="50"/>
      <c r="V563" s="50"/>
      <c r="W563" s="50"/>
      <c r="X563" s="50"/>
      <c r="AH563" s="36"/>
      <c r="AI563" s="36"/>
      <c r="IW563" s="50"/>
      <c r="IX563" s="50"/>
    </row>
    <row r="564" spans="1:258" x14ac:dyDescent="0.3">
      <c r="A564" s="50" t="str">
        <f t="shared" si="14"/>
        <v/>
      </c>
      <c r="D564" s="94"/>
      <c r="E564" s="72"/>
      <c r="F564" s="72"/>
      <c r="G564" s="74"/>
      <c r="H564" s="74"/>
      <c r="I564" s="74"/>
      <c r="J564" s="61"/>
      <c r="K564" s="61"/>
      <c r="L564" s="61"/>
      <c r="M564" s="61"/>
      <c r="N564" s="61"/>
      <c r="O564" s="61"/>
      <c r="P564" s="61" t="str">
        <f>IF($D$48,[1]!obget([1]!obcall("",$C564,"get",[1]!obMake("","int",COLUMN()))),"")</f>
        <v/>
      </c>
      <c r="Q564" s="61" t="str">
        <f>IF($D$48,[1]!obget([1]!obcall("",$C564,"get",[1]!obMake("","int",COLUMN()))),"")</f>
        <v/>
      </c>
      <c r="R564" s="61" t="str">
        <f>IF($D$48,[1]!obget([1]!obcall("",$C564,"get",[1]!obMake("","int",COLUMN()))),"")</f>
        <v/>
      </c>
      <c r="S564" s="50"/>
      <c r="T564" s="50"/>
      <c r="U564" s="50"/>
      <c r="V564" s="50"/>
      <c r="W564" s="50"/>
      <c r="X564" s="50"/>
      <c r="AH564" s="36"/>
      <c r="AI564" s="36"/>
      <c r="IW564" s="50"/>
      <c r="IX564" s="50"/>
    </row>
    <row r="565" spans="1:258" x14ac:dyDescent="0.3">
      <c r="A565" s="50" t="str">
        <f t="shared" si="14"/>
        <v/>
      </c>
      <c r="D565" s="94"/>
      <c r="E565" s="72"/>
      <c r="F565" s="72"/>
      <c r="G565" s="74"/>
      <c r="H565" s="74"/>
      <c r="I565" s="74"/>
      <c r="J565" s="61"/>
      <c r="K565" s="61"/>
      <c r="L565" s="61"/>
      <c r="M565" s="61"/>
      <c r="N565" s="61"/>
      <c r="O565" s="61"/>
      <c r="P565" s="61" t="str">
        <f>IF($D$48,[1]!obget([1]!obcall("",$C565,"get",[1]!obMake("","int",COLUMN()))),"")</f>
        <v/>
      </c>
      <c r="Q565" s="61" t="str">
        <f>IF($D$48,[1]!obget([1]!obcall("",$C565,"get",[1]!obMake("","int",COLUMN()))),"")</f>
        <v/>
      </c>
      <c r="R565" s="61" t="str">
        <f>IF($D$48,[1]!obget([1]!obcall("",$C565,"get",[1]!obMake("","int",COLUMN()))),"")</f>
        <v/>
      </c>
      <c r="S565" s="50"/>
      <c r="T565" s="50"/>
      <c r="U565" s="50"/>
      <c r="V565" s="50"/>
      <c r="W565" s="50"/>
      <c r="X565" s="50"/>
      <c r="AH565" s="36"/>
      <c r="AI565" s="36"/>
      <c r="IW565" s="50"/>
      <c r="IX565" s="50"/>
    </row>
    <row r="566" spans="1:258" x14ac:dyDescent="0.3">
      <c r="A566" s="50" t="str">
        <f t="shared" si="14"/>
        <v/>
      </c>
      <c r="D566" s="94"/>
      <c r="E566" s="72"/>
      <c r="F566" s="72"/>
      <c r="G566" s="74"/>
      <c r="H566" s="74"/>
      <c r="I566" s="74"/>
      <c r="J566" s="61"/>
      <c r="K566" s="61"/>
      <c r="L566" s="61"/>
      <c r="M566" s="61"/>
      <c r="N566" s="61"/>
      <c r="O566" s="61"/>
      <c r="P566" s="61" t="str">
        <f>IF($D$48,[1]!obget([1]!obcall("",$C566,"get",[1]!obMake("","int",COLUMN()))),"")</f>
        <v/>
      </c>
      <c r="Q566" s="61" t="str">
        <f>IF($D$48,[1]!obget([1]!obcall("",$C566,"get",[1]!obMake("","int",COLUMN()))),"")</f>
        <v/>
      </c>
      <c r="R566" s="61" t="str">
        <f>IF($D$48,[1]!obget([1]!obcall("",$C566,"get",[1]!obMake("","int",COLUMN()))),"")</f>
        <v/>
      </c>
      <c r="S566" s="50"/>
      <c r="T566" s="50"/>
      <c r="U566" s="50"/>
      <c r="V566" s="50"/>
      <c r="W566" s="50"/>
      <c r="X566" s="50"/>
      <c r="AH566" s="36"/>
      <c r="AI566" s="36"/>
      <c r="IW566" s="50"/>
      <c r="IX566" s="50"/>
    </row>
    <row r="567" spans="1:258" x14ac:dyDescent="0.3">
      <c r="A567" s="50" t="str">
        <f t="shared" ref="A567:A598" si="15">IF(OR($D$48,$D$47,$D$46),IF(MOD((ROW(A567)-ROW($A$54))*$E$44,$F$44/9)&lt;0.0001,(ROW(A567)-ROW($A$54))*$E$44,""),"")</f>
        <v/>
      </c>
      <c r="D567" s="94"/>
      <c r="E567" s="72"/>
      <c r="F567" s="72"/>
      <c r="G567" s="74"/>
      <c r="H567" s="74"/>
      <c r="I567" s="74"/>
      <c r="J567" s="61"/>
      <c r="K567" s="61"/>
      <c r="L567" s="61"/>
      <c r="M567" s="61"/>
      <c r="N567" s="61"/>
      <c r="O567" s="61"/>
      <c r="P567" s="61" t="str">
        <f>IF($D$48,[1]!obget([1]!obcall("",$C567,"get",[1]!obMake("","int",COLUMN()))),"")</f>
        <v/>
      </c>
      <c r="Q567" s="61" t="str">
        <f>IF($D$48,[1]!obget([1]!obcall("",$C567,"get",[1]!obMake("","int",COLUMN()))),"")</f>
        <v/>
      </c>
      <c r="R567" s="61" t="str">
        <f>IF($D$48,[1]!obget([1]!obcall("",$C567,"get",[1]!obMake("","int",COLUMN()))),"")</f>
        <v/>
      </c>
      <c r="S567" s="50"/>
      <c r="T567" s="50"/>
      <c r="U567" s="50"/>
      <c r="V567" s="50"/>
      <c r="W567" s="50"/>
      <c r="X567" s="50"/>
      <c r="AH567" s="36"/>
      <c r="AI567" s="36"/>
      <c r="IW567" s="50"/>
      <c r="IX567" s="50"/>
    </row>
    <row r="568" spans="1:258" x14ac:dyDescent="0.3">
      <c r="A568" s="50" t="str">
        <f t="shared" si="15"/>
        <v/>
      </c>
      <c r="D568" s="94"/>
      <c r="E568" s="72"/>
      <c r="F568" s="72"/>
      <c r="G568" s="74"/>
      <c r="H568" s="74"/>
      <c r="I568" s="74"/>
      <c r="J568" s="61"/>
      <c r="K568" s="61"/>
      <c r="L568" s="61"/>
      <c r="M568" s="61"/>
      <c r="N568" s="61"/>
      <c r="O568" s="61"/>
      <c r="P568" s="61" t="str">
        <f>IF($D$48,[1]!obget([1]!obcall("",$C568,"get",[1]!obMake("","int",COLUMN()))),"")</f>
        <v/>
      </c>
      <c r="Q568" s="61" t="str">
        <f>IF($D$48,[1]!obget([1]!obcall("",$C568,"get",[1]!obMake("","int",COLUMN()))),"")</f>
        <v/>
      </c>
      <c r="R568" s="61" t="str">
        <f>IF($D$48,[1]!obget([1]!obcall("",$C568,"get",[1]!obMake("","int",COLUMN()))),"")</f>
        <v/>
      </c>
      <c r="S568" s="50"/>
      <c r="T568" s="50"/>
      <c r="U568" s="50"/>
      <c r="V568" s="50"/>
      <c r="W568" s="50"/>
      <c r="X568" s="50"/>
      <c r="AH568" s="36"/>
      <c r="AI568" s="36"/>
      <c r="IW568" s="50"/>
      <c r="IX568" s="50"/>
    </row>
    <row r="569" spans="1:258" x14ac:dyDescent="0.3">
      <c r="A569" s="50" t="str">
        <f t="shared" si="15"/>
        <v/>
      </c>
      <c r="D569" s="94"/>
      <c r="E569" s="72"/>
      <c r="F569" s="72"/>
      <c r="G569" s="74"/>
      <c r="H569" s="74"/>
      <c r="I569" s="74"/>
      <c r="J569" s="61"/>
      <c r="K569" s="61"/>
      <c r="L569" s="61"/>
      <c r="M569" s="61"/>
      <c r="N569" s="61"/>
      <c r="O569" s="61"/>
      <c r="P569" s="61" t="str">
        <f>IF($D$48,[1]!obget([1]!obcall("",$C569,"get",[1]!obMake("","int",COLUMN()))),"")</f>
        <v/>
      </c>
      <c r="Q569" s="61" t="str">
        <f>IF($D$48,[1]!obget([1]!obcall("",$C569,"get",[1]!obMake("","int",COLUMN()))),"")</f>
        <v/>
      </c>
      <c r="R569" s="61" t="str">
        <f>IF($D$48,[1]!obget([1]!obcall("",$C569,"get",[1]!obMake("","int",COLUMN()))),"")</f>
        <v/>
      </c>
      <c r="S569" s="50"/>
      <c r="T569" s="50"/>
      <c r="U569" s="50"/>
      <c r="V569" s="50"/>
      <c r="W569" s="50"/>
      <c r="X569" s="50"/>
      <c r="AH569" s="36"/>
      <c r="AI569" s="36"/>
      <c r="IW569" s="50"/>
      <c r="IX569" s="50"/>
    </row>
    <row r="570" spans="1:258" x14ac:dyDescent="0.3">
      <c r="A570" s="50" t="str">
        <f t="shared" si="15"/>
        <v/>
      </c>
      <c r="D570" s="94"/>
      <c r="E570" s="72"/>
      <c r="F570" s="72"/>
      <c r="G570" s="74"/>
      <c r="H570" s="74"/>
      <c r="I570" s="74"/>
      <c r="J570" s="61"/>
      <c r="K570" s="61"/>
      <c r="L570" s="61"/>
      <c r="M570" s="61"/>
      <c r="N570" s="61"/>
      <c r="O570" s="61"/>
      <c r="P570" s="61" t="str">
        <f>IF($D$48,[1]!obget([1]!obcall("",$C570,"get",[1]!obMake("","int",COLUMN()))),"")</f>
        <v/>
      </c>
      <c r="Q570" s="61" t="str">
        <f>IF($D$48,[1]!obget([1]!obcall("",$C570,"get",[1]!obMake("","int",COLUMN()))),"")</f>
        <v/>
      </c>
      <c r="R570" s="61" t="str">
        <f>IF($D$48,[1]!obget([1]!obcall("",$C570,"get",[1]!obMake("","int",COLUMN()))),"")</f>
        <v/>
      </c>
      <c r="S570" s="50"/>
      <c r="T570" s="50"/>
      <c r="U570" s="50"/>
      <c r="V570" s="50"/>
      <c r="W570" s="50"/>
      <c r="X570" s="50"/>
      <c r="AH570" s="36"/>
      <c r="AI570" s="36"/>
      <c r="IW570" s="50"/>
      <c r="IX570" s="50"/>
    </row>
    <row r="571" spans="1:258" x14ac:dyDescent="0.3">
      <c r="A571" s="50" t="str">
        <f t="shared" si="15"/>
        <v/>
      </c>
      <c r="D571" s="94"/>
      <c r="E571" s="72"/>
      <c r="F571" s="72"/>
      <c r="G571" s="74"/>
      <c r="H571" s="74"/>
      <c r="I571" s="74"/>
      <c r="J571" s="61"/>
      <c r="K571" s="61"/>
      <c r="L571" s="61"/>
      <c r="M571" s="61"/>
      <c r="N571" s="61"/>
      <c r="O571" s="61"/>
      <c r="P571" s="61" t="str">
        <f>IF($D$48,[1]!obget([1]!obcall("",$C571,"get",[1]!obMake("","int",COLUMN()))),"")</f>
        <v/>
      </c>
      <c r="Q571" s="61" t="str">
        <f>IF($D$48,[1]!obget([1]!obcall("",$C571,"get",[1]!obMake("","int",COLUMN()))),"")</f>
        <v/>
      </c>
      <c r="R571" s="61" t="str">
        <f>IF($D$48,[1]!obget([1]!obcall("",$C571,"get",[1]!obMake("","int",COLUMN()))),"")</f>
        <v/>
      </c>
      <c r="S571" s="50"/>
      <c r="T571" s="50"/>
      <c r="U571" s="50"/>
      <c r="V571" s="50"/>
      <c r="W571" s="50"/>
      <c r="X571" s="50"/>
      <c r="AH571" s="36"/>
      <c r="AI571" s="36"/>
      <c r="IW571" s="50"/>
      <c r="IX571" s="50"/>
    </row>
    <row r="572" spans="1:258" x14ac:dyDescent="0.3">
      <c r="A572" s="50" t="str">
        <f t="shared" si="15"/>
        <v/>
      </c>
      <c r="D572" s="94"/>
      <c r="E572" s="72"/>
      <c r="F572" s="72"/>
      <c r="G572" s="74"/>
      <c r="H572" s="74"/>
      <c r="I572" s="74"/>
      <c r="J572" s="61"/>
      <c r="K572" s="61"/>
      <c r="L572" s="61"/>
      <c r="M572" s="61"/>
      <c r="N572" s="61"/>
      <c r="O572" s="61"/>
      <c r="P572" s="61" t="str">
        <f>IF($D$48,[1]!obget([1]!obcall("",$C572,"get",[1]!obMake("","int",COLUMN()))),"")</f>
        <v/>
      </c>
      <c r="Q572" s="61" t="str">
        <f>IF($D$48,[1]!obget([1]!obcall("",$C572,"get",[1]!obMake("","int",COLUMN()))),"")</f>
        <v/>
      </c>
      <c r="R572" s="61" t="str">
        <f>IF($D$48,[1]!obget([1]!obcall("",$C572,"get",[1]!obMake("","int",COLUMN()))),"")</f>
        <v/>
      </c>
      <c r="S572" s="50"/>
      <c r="T572" s="50"/>
      <c r="U572" s="50"/>
      <c r="V572" s="50"/>
      <c r="W572" s="50"/>
      <c r="X572" s="50"/>
      <c r="AH572" s="36"/>
      <c r="AI572" s="36"/>
      <c r="IW572" s="50"/>
      <c r="IX572" s="50"/>
    </row>
    <row r="573" spans="1:258" x14ac:dyDescent="0.3">
      <c r="A573" s="50" t="str">
        <f t="shared" si="15"/>
        <v/>
      </c>
      <c r="D573" s="94"/>
      <c r="E573" s="72"/>
      <c r="F573" s="72"/>
      <c r="G573" s="74"/>
      <c r="H573" s="74"/>
      <c r="I573" s="74"/>
      <c r="J573" s="61"/>
      <c r="K573" s="61"/>
      <c r="L573" s="61"/>
      <c r="M573" s="61"/>
      <c r="N573" s="61"/>
      <c r="O573" s="61"/>
      <c r="P573" s="61" t="str">
        <f>IF($D$48,[1]!obget([1]!obcall("",$C573,"get",[1]!obMake("","int",COLUMN()))),"")</f>
        <v/>
      </c>
      <c r="Q573" s="61" t="str">
        <f>IF($D$48,[1]!obget([1]!obcall("",$C573,"get",[1]!obMake("","int",COLUMN()))),"")</f>
        <v/>
      </c>
      <c r="R573" s="61" t="str">
        <f>IF($D$48,[1]!obget([1]!obcall("",$C573,"get",[1]!obMake("","int",COLUMN()))),"")</f>
        <v/>
      </c>
      <c r="S573" s="50"/>
      <c r="T573" s="50"/>
      <c r="U573" s="50"/>
      <c r="V573" s="50"/>
      <c r="W573" s="50"/>
      <c r="X573" s="50"/>
      <c r="AH573" s="36"/>
      <c r="AI573" s="36"/>
      <c r="IW573" s="50"/>
      <c r="IX573" s="50"/>
    </row>
    <row r="574" spans="1:258" x14ac:dyDescent="0.3">
      <c r="A574" s="50" t="str">
        <f t="shared" si="15"/>
        <v/>
      </c>
      <c r="D574" s="94"/>
      <c r="E574" s="72"/>
      <c r="F574" s="72"/>
      <c r="G574" s="74"/>
      <c r="H574" s="74"/>
      <c r="I574" s="74"/>
      <c r="J574" s="61"/>
      <c r="K574" s="61"/>
      <c r="L574" s="61"/>
      <c r="M574" s="61"/>
      <c r="N574" s="61"/>
      <c r="O574" s="61"/>
      <c r="P574" s="61" t="str">
        <f>IF($D$48,[1]!obget([1]!obcall("",$C574,"get",[1]!obMake("","int",COLUMN()))),"")</f>
        <v/>
      </c>
      <c r="Q574" s="61" t="str">
        <f>IF($D$48,[1]!obget([1]!obcall("",$C574,"get",[1]!obMake("","int",COLUMN()))),"")</f>
        <v/>
      </c>
      <c r="R574" s="61" t="str">
        <f>IF($D$48,[1]!obget([1]!obcall("",$C574,"get",[1]!obMake("","int",COLUMN()))),"")</f>
        <v/>
      </c>
      <c r="S574" s="50"/>
      <c r="T574" s="50"/>
      <c r="U574" s="50"/>
      <c r="V574" s="50"/>
      <c r="W574" s="50"/>
      <c r="X574" s="50"/>
      <c r="AH574" s="36"/>
      <c r="AI574" s="36"/>
      <c r="IW574" s="50"/>
      <c r="IX574" s="50"/>
    </row>
    <row r="575" spans="1:258" x14ac:dyDescent="0.3">
      <c r="A575" s="50" t="str">
        <f t="shared" si="15"/>
        <v/>
      </c>
      <c r="D575" s="94"/>
      <c r="E575" s="72"/>
      <c r="F575" s="72"/>
      <c r="G575" s="74"/>
      <c r="H575" s="74"/>
      <c r="I575" s="74"/>
      <c r="J575" s="61"/>
      <c r="K575" s="61"/>
      <c r="L575" s="61"/>
      <c r="M575" s="61"/>
      <c r="N575" s="61"/>
      <c r="O575" s="61"/>
      <c r="P575" s="61" t="str">
        <f>IF($D$48,[1]!obget([1]!obcall("",$C575,"get",[1]!obMake("","int",COLUMN()))),"")</f>
        <v/>
      </c>
      <c r="Q575" s="61" t="str">
        <f>IF($D$48,[1]!obget([1]!obcall("",$C575,"get",[1]!obMake("","int",COLUMN()))),"")</f>
        <v/>
      </c>
      <c r="R575" s="61" t="str">
        <f>IF($D$48,[1]!obget([1]!obcall("",$C575,"get",[1]!obMake("","int",COLUMN()))),"")</f>
        <v/>
      </c>
      <c r="S575" s="50"/>
      <c r="T575" s="50"/>
      <c r="U575" s="50"/>
      <c r="V575" s="50"/>
      <c r="W575" s="50"/>
      <c r="X575" s="50"/>
      <c r="AH575" s="36"/>
      <c r="AI575" s="36"/>
      <c r="IW575" s="50"/>
      <c r="IX575" s="50"/>
    </row>
    <row r="576" spans="1:258" x14ac:dyDescent="0.3">
      <c r="A576" s="50" t="str">
        <f t="shared" si="15"/>
        <v/>
      </c>
      <c r="D576" s="94"/>
      <c r="E576" s="72"/>
      <c r="F576" s="72"/>
      <c r="G576" s="74"/>
      <c r="H576" s="74"/>
      <c r="I576" s="74"/>
      <c r="J576" s="61"/>
      <c r="K576" s="61"/>
      <c r="L576" s="61"/>
      <c r="M576" s="61"/>
      <c r="N576" s="61"/>
      <c r="O576" s="61"/>
      <c r="P576" s="61" t="str">
        <f>IF($D$48,[1]!obget([1]!obcall("",$C576,"get",[1]!obMake("","int",COLUMN()))),"")</f>
        <v/>
      </c>
      <c r="Q576" s="61" t="str">
        <f>IF($D$48,[1]!obget([1]!obcall("",$C576,"get",[1]!obMake("","int",COLUMN()))),"")</f>
        <v/>
      </c>
      <c r="R576" s="61" t="str">
        <f>IF($D$48,[1]!obget([1]!obcall("",$C576,"get",[1]!obMake("","int",COLUMN()))),"")</f>
        <v/>
      </c>
      <c r="S576" s="50"/>
      <c r="T576" s="50"/>
      <c r="U576" s="50"/>
      <c r="V576" s="50"/>
      <c r="W576" s="50"/>
      <c r="X576" s="50"/>
      <c r="AH576" s="36"/>
      <c r="AI576" s="36"/>
      <c r="IW576" s="50"/>
      <c r="IX576" s="50"/>
    </row>
    <row r="577" spans="1:258" x14ac:dyDescent="0.3">
      <c r="A577" s="50" t="str">
        <f t="shared" si="15"/>
        <v/>
      </c>
      <c r="D577" s="94"/>
      <c r="E577" s="72"/>
      <c r="F577" s="72"/>
      <c r="G577" s="74"/>
      <c r="H577" s="74"/>
      <c r="I577" s="74"/>
      <c r="J577" s="61"/>
      <c r="K577" s="61"/>
      <c r="L577" s="61"/>
      <c r="M577" s="61"/>
      <c r="N577" s="61"/>
      <c r="O577" s="61"/>
      <c r="P577" s="61" t="str">
        <f>IF($D$48,[1]!obget([1]!obcall("",$C577,"get",[1]!obMake("","int",COLUMN()))),"")</f>
        <v/>
      </c>
      <c r="Q577" s="61" t="str">
        <f>IF($D$48,[1]!obget([1]!obcall("",$C577,"get",[1]!obMake("","int",COLUMN()))),"")</f>
        <v/>
      </c>
      <c r="R577" s="61" t="str">
        <f>IF($D$48,[1]!obget([1]!obcall("",$C577,"get",[1]!obMake("","int",COLUMN()))),"")</f>
        <v/>
      </c>
      <c r="S577" s="50"/>
      <c r="T577" s="50"/>
      <c r="U577" s="50"/>
      <c r="V577" s="50"/>
      <c r="W577" s="50"/>
      <c r="X577" s="50"/>
      <c r="AH577" s="36"/>
      <c r="AI577" s="36"/>
      <c r="IW577" s="50"/>
      <c r="IX577" s="50"/>
    </row>
    <row r="578" spans="1:258" x14ac:dyDescent="0.3">
      <c r="A578" s="50" t="str">
        <f t="shared" si="15"/>
        <v/>
      </c>
      <c r="D578" s="94"/>
      <c r="E578" s="72"/>
      <c r="F578" s="72"/>
      <c r="G578" s="74"/>
      <c r="H578" s="74"/>
      <c r="I578" s="74"/>
      <c r="J578" s="61"/>
      <c r="K578" s="61"/>
      <c r="L578" s="61"/>
      <c r="M578" s="61"/>
      <c r="N578" s="61"/>
      <c r="O578" s="61"/>
      <c r="P578" s="61" t="str">
        <f>IF($D$48,[1]!obget([1]!obcall("",$C578,"get",[1]!obMake("","int",COLUMN()))),"")</f>
        <v/>
      </c>
      <c r="Q578" s="61" t="str">
        <f>IF($D$48,[1]!obget([1]!obcall("",$C578,"get",[1]!obMake("","int",COLUMN()))),"")</f>
        <v/>
      </c>
      <c r="R578" s="61" t="str">
        <f>IF($D$48,[1]!obget([1]!obcall("",$C578,"get",[1]!obMake("","int",COLUMN()))),"")</f>
        <v/>
      </c>
      <c r="S578" s="50"/>
      <c r="T578" s="50"/>
      <c r="U578" s="50"/>
      <c r="V578" s="50"/>
      <c r="W578" s="50"/>
      <c r="X578" s="50"/>
      <c r="AH578" s="36"/>
      <c r="AI578" s="36"/>
      <c r="IW578" s="50"/>
      <c r="IX578" s="50"/>
    </row>
    <row r="579" spans="1:258" x14ac:dyDescent="0.3">
      <c r="A579" s="50" t="str">
        <f t="shared" si="15"/>
        <v/>
      </c>
      <c r="D579" s="94"/>
      <c r="E579" s="72"/>
      <c r="F579" s="72"/>
      <c r="G579" s="74"/>
      <c r="H579" s="74"/>
      <c r="I579" s="74"/>
      <c r="J579" s="61"/>
      <c r="K579" s="61"/>
      <c r="L579" s="61"/>
      <c r="M579" s="61"/>
      <c r="N579" s="61"/>
      <c r="O579" s="61"/>
      <c r="P579" s="61" t="str">
        <f>IF($D$48,[1]!obget([1]!obcall("",$C579,"get",[1]!obMake("","int",COLUMN()))),"")</f>
        <v/>
      </c>
      <c r="Q579" s="61" t="str">
        <f>IF($D$48,[1]!obget([1]!obcall("",$C579,"get",[1]!obMake("","int",COLUMN()))),"")</f>
        <v/>
      </c>
      <c r="R579" s="61" t="str">
        <f>IF($D$48,[1]!obget([1]!obcall("",$C579,"get",[1]!obMake("","int",COLUMN()))),"")</f>
        <v/>
      </c>
      <c r="S579" s="50"/>
      <c r="T579" s="50"/>
      <c r="U579" s="50"/>
      <c r="V579" s="50"/>
      <c r="W579" s="50"/>
      <c r="X579" s="50"/>
      <c r="AH579" s="36"/>
      <c r="AI579" s="36"/>
      <c r="IW579" s="50"/>
      <c r="IX579" s="50"/>
    </row>
    <row r="580" spans="1:258" x14ac:dyDescent="0.3">
      <c r="A580" s="50" t="str">
        <f t="shared" si="15"/>
        <v/>
      </c>
      <c r="D580" s="94"/>
      <c r="E580" s="72"/>
      <c r="F580" s="72"/>
      <c r="G580" s="74"/>
      <c r="H580" s="74"/>
      <c r="I580" s="74"/>
      <c r="J580" s="61"/>
      <c r="K580" s="61"/>
      <c r="L580" s="61"/>
      <c r="M580" s="61"/>
      <c r="N580" s="61"/>
      <c r="O580" s="61"/>
      <c r="P580" s="61" t="str">
        <f>IF($D$48,[1]!obget([1]!obcall("",$C580,"get",[1]!obMake("","int",COLUMN()))),"")</f>
        <v/>
      </c>
      <c r="Q580" s="61" t="str">
        <f>IF($D$48,[1]!obget([1]!obcall("",$C580,"get",[1]!obMake("","int",COLUMN()))),"")</f>
        <v/>
      </c>
      <c r="R580" s="61" t="str">
        <f>IF($D$48,[1]!obget([1]!obcall("",$C580,"get",[1]!obMake("","int",COLUMN()))),"")</f>
        <v/>
      </c>
      <c r="S580" s="50"/>
      <c r="T580" s="50"/>
      <c r="U580" s="50"/>
      <c r="V580" s="50"/>
      <c r="W580" s="50"/>
      <c r="X580" s="50"/>
      <c r="AH580" s="36"/>
      <c r="AI580" s="36"/>
      <c r="IW580" s="50"/>
      <c r="IX580" s="50"/>
    </row>
    <row r="581" spans="1:258" x14ac:dyDescent="0.3">
      <c r="A581" s="50" t="str">
        <f t="shared" si="15"/>
        <v/>
      </c>
      <c r="D581" s="94"/>
      <c r="E581" s="72"/>
      <c r="F581" s="72"/>
      <c r="G581" s="74"/>
      <c r="H581" s="74"/>
      <c r="I581" s="74"/>
      <c r="J581" s="61"/>
      <c r="K581" s="61"/>
      <c r="L581" s="61"/>
      <c r="M581" s="61"/>
      <c r="N581" s="61"/>
      <c r="O581" s="61"/>
      <c r="P581" s="61" t="str">
        <f>IF($D$48,[1]!obget([1]!obcall("",$C581,"get",[1]!obMake("","int",COLUMN()))),"")</f>
        <v/>
      </c>
      <c r="Q581" s="61" t="str">
        <f>IF($D$48,[1]!obget([1]!obcall("",$C581,"get",[1]!obMake("","int",COLUMN()))),"")</f>
        <v/>
      </c>
      <c r="R581" s="61" t="str">
        <f>IF($D$48,[1]!obget([1]!obcall("",$C581,"get",[1]!obMake("","int",COLUMN()))),"")</f>
        <v/>
      </c>
      <c r="S581" s="50"/>
      <c r="T581" s="50"/>
      <c r="U581" s="50"/>
      <c r="V581" s="50"/>
      <c r="W581" s="50"/>
      <c r="X581" s="50"/>
      <c r="AH581" s="36"/>
      <c r="AI581" s="36"/>
      <c r="IW581" s="50"/>
      <c r="IX581" s="50"/>
    </row>
    <row r="582" spans="1:258" x14ac:dyDescent="0.3">
      <c r="A582" s="50" t="str">
        <f t="shared" si="15"/>
        <v/>
      </c>
      <c r="D582" s="94"/>
      <c r="E582" s="72"/>
      <c r="F582" s="72"/>
      <c r="G582" s="74"/>
      <c r="H582" s="74"/>
      <c r="I582" s="74"/>
      <c r="J582" s="61"/>
      <c r="K582" s="61"/>
      <c r="L582" s="61"/>
      <c r="M582" s="61"/>
      <c r="N582" s="61"/>
      <c r="O582" s="61"/>
      <c r="P582" s="61" t="str">
        <f>IF($D$48,[1]!obget([1]!obcall("",$C582,"get",[1]!obMake("","int",COLUMN()))),"")</f>
        <v/>
      </c>
      <c r="Q582" s="61" t="str">
        <f>IF($D$48,[1]!obget([1]!obcall("",$C582,"get",[1]!obMake("","int",COLUMN()))),"")</f>
        <v/>
      </c>
      <c r="R582" s="61" t="str">
        <f>IF($D$48,[1]!obget([1]!obcall("",$C582,"get",[1]!obMake("","int",COLUMN()))),"")</f>
        <v/>
      </c>
      <c r="S582" s="50"/>
      <c r="T582" s="50"/>
      <c r="U582" s="50"/>
      <c r="V582" s="50"/>
      <c r="W582" s="50"/>
      <c r="X582" s="50"/>
      <c r="AH582" s="36"/>
      <c r="AI582" s="36"/>
      <c r="IW582" s="50"/>
      <c r="IX582" s="50"/>
    </row>
    <row r="583" spans="1:258" x14ac:dyDescent="0.3">
      <c r="A583" s="50" t="str">
        <f t="shared" si="15"/>
        <v/>
      </c>
      <c r="D583" s="94"/>
      <c r="E583" s="72"/>
      <c r="F583" s="72"/>
      <c r="G583" s="74"/>
      <c r="H583" s="74"/>
      <c r="I583" s="74"/>
      <c r="J583" s="61"/>
      <c r="K583" s="61"/>
      <c r="L583" s="61"/>
      <c r="M583" s="61"/>
      <c r="N583" s="61"/>
      <c r="O583" s="61"/>
      <c r="P583" s="61" t="str">
        <f>IF($D$48,[1]!obget([1]!obcall("",$C583,"get",[1]!obMake("","int",COLUMN()))),"")</f>
        <v/>
      </c>
      <c r="Q583" s="61" t="str">
        <f>IF($D$48,[1]!obget([1]!obcall("",$C583,"get",[1]!obMake("","int",COLUMN()))),"")</f>
        <v/>
      </c>
      <c r="R583" s="61" t="str">
        <f>IF($D$48,[1]!obget([1]!obcall("",$C583,"get",[1]!obMake("","int",COLUMN()))),"")</f>
        <v/>
      </c>
      <c r="S583" s="50"/>
      <c r="T583" s="50"/>
      <c r="U583" s="50"/>
      <c r="V583" s="50"/>
      <c r="W583" s="50"/>
      <c r="X583" s="50"/>
      <c r="AH583" s="36"/>
      <c r="AI583" s="36"/>
      <c r="IW583" s="50"/>
      <c r="IX583" s="50"/>
    </row>
    <row r="584" spans="1:258" x14ac:dyDescent="0.3">
      <c r="A584" s="50" t="str">
        <f t="shared" si="15"/>
        <v/>
      </c>
      <c r="D584" s="94"/>
      <c r="E584" s="72"/>
      <c r="F584" s="72"/>
      <c r="G584" s="74"/>
      <c r="H584" s="74"/>
      <c r="I584" s="74"/>
      <c r="J584" s="61"/>
      <c r="K584" s="61"/>
      <c r="L584" s="61"/>
      <c r="M584" s="61"/>
      <c r="N584" s="61"/>
      <c r="O584" s="61"/>
      <c r="P584" s="61" t="str">
        <f>IF($D$48,[1]!obget([1]!obcall("",$C584,"get",[1]!obMake("","int",COLUMN()))),"")</f>
        <v/>
      </c>
      <c r="Q584" s="61" t="str">
        <f>IF($D$48,[1]!obget([1]!obcall("",$C584,"get",[1]!obMake("","int",COLUMN()))),"")</f>
        <v/>
      </c>
      <c r="R584" s="61" t="str">
        <f>IF($D$48,[1]!obget([1]!obcall("",$C584,"get",[1]!obMake("","int",COLUMN()))),"")</f>
        <v/>
      </c>
      <c r="S584" s="50"/>
      <c r="T584" s="50"/>
      <c r="U584" s="50"/>
      <c r="V584" s="50"/>
      <c r="W584" s="50"/>
      <c r="X584" s="50"/>
      <c r="AH584" s="36"/>
      <c r="AI584" s="36"/>
      <c r="IW584" s="50"/>
      <c r="IX584" s="50"/>
    </row>
    <row r="585" spans="1:258" x14ac:dyDescent="0.3">
      <c r="A585" s="50" t="str">
        <f t="shared" si="15"/>
        <v/>
      </c>
      <c r="D585" s="94"/>
      <c r="E585" s="72"/>
      <c r="F585" s="72"/>
      <c r="G585" s="74"/>
      <c r="H585" s="74"/>
      <c r="I585" s="74"/>
      <c r="J585" s="61"/>
      <c r="K585" s="61"/>
      <c r="L585" s="61"/>
      <c r="M585" s="61"/>
      <c r="N585" s="61"/>
      <c r="O585" s="61"/>
      <c r="P585" s="61" t="str">
        <f>IF($D$48,[1]!obget([1]!obcall("",$C585,"get",[1]!obMake("","int",COLUMN()))),"")</f>
        <v/>
      </c>
      <c r="Q585" s="61" t="str">
        <f>IF($D$48,[1]!obget([1]!obcall("",$C585,"get",[1]!obMake("","int",COLUMN()))),"")</f>
        <v/>
      </c>
      <c r="R585" s="61" t="str">
        <f>IF($D$48,[1]!obget([1]!obcall("",$C585,"get",[1]!obMake("","int",COLUMN()))),"")</f>
        <v/>
      </c>
      <c r="S585" s="50"/>
      <c r="T585" s="50"/>
      <c r="U585" s="50"/>
      <c r="V585" s="50"/>
      <c r="W585" s="50"/>
      <c r="X585" s="50"/>
      <c r="AH585" s="36"/>
      <c r="AI585" s="36"/>
      <c r="IW585" s="50"/>
      <c r="IX585" s="50"/>
    </row>
    <row r="586" spans="1:258" x14ac:dyDescent="0.3">
      <c r="A586" s="50" t="str">
        <f t="shared" si="15"/>
        <v/>
      </c>
      <c r="D586" s="94"/>
      <c r="E586" s="72"/>
      <c r="F586" s="72"/>
      <c r="G586" s="74"/>
      <c r="H586" s="74"/>
      <c r="I586" s="74"/>
      <c r="J586" s="61"/>
      <c r="K586" s="61"/>
      <c r="L586" s="61"/>
      <c r="M586" s="61"/>
      <c r="N586" s="61"/>
      <c r="O586" s="61"/>
      <c r="P586" s="61" t="str">
        <f>IF($D$48,[1]!obget([1]!obcall("",$C586,"get",[1]!obMake("","int",COLUMN()))),"")</f>
        <v/>
      </c>
      <c r="Q586" s="61" t="str">
        <f>IF($D$48,[1]!obget([1]!obcall("",$C586,"get",[1]!obMake("","int",COLUMN()))),"")</f>
        <v/>
      </c>
      <c r="R586" s="61" t="str">
        <f>IF($D$48,[1]!obget([1]!obcall("",$C586,"get",[1]!obMake("","int",COLUMN()))),"")</f>
        <v/>
      </c>
      <c r="S586" s="50"/>
      <c r="T586" s="50"/>
      <c r="U586" s="50"/>
      <c r="V586" s="50"/>
      <c r="W586" s="50"/>
      <c r="X586" s="50"/>
      <c r="AH586" s="36"/>
      <c r="AI586" s="36"/>
      <c r="IW586" s="50"/>
      <c r="IX586" s="50"/>
    </row>
    <row r="587" spans="1:258" x14ac:dyDescent="0.3">
      <c r="A587" s="50" t="str">
        <f t="shared" si="15"/>
        <v/>
      </c>
      <c r="D587" s="94"/>
      <c r="E587" s="72"/>
      <c r="F587" s="72"/>
      <c r="G587" s="74"/>
      <c r="H587" s="74"/>
      <c r="I587" s="74"/>
      <c r="J587" s="61"/>
      <c r="K587" s="61"/>
      <c r="L587" s="61"/>
      <c r="M587" s="61"/>
      <c r="N587" s="61"/>
      <c r="O587" s="61"/>
      <c r="P587" s="61" t="str">
        <f>IF($D$48,[1]!obget([1]!obcall("",$C587,"get",[1]!obMake("","int",COLUMN()))),"")</f>
        <v/>
      </c>
      <c r="Q587" s="61" t="str">
        <f>IF($D$48,[1]!obget([1]!obcall("",$C587,"get",[1]!obMake("","int",COLUMN()))),"")</f>
        <v/>
      </c>
      <c r="R587" s="61" t="str">
        <f>IF($D$48,[1]!obget([1]!obcall("",$C587,"get",[1]!obMake("","int",COLUMN()))),"")</f>
        <v/>
      </c>
      <c r="S587" s="50"/>
      <c r="T587" s="50"/>
      <c r="U587" s="50"/>
      <c r="V587" s="50"/>
      <c r="W587" s="50"/>
      <c r="X587" s="50"/>
      <c r="AH587" s="36"/>
      <c r="AI587" s="36"/>
      <c r="IW587" s="50"/>
      <c r="IX587" s="50"/>
    </row>
    <row r="588" spans="1:258" x14ac:dyDescent="0.3">
      <c r="A588" s="50" t="str">
        <f t="shared" si="15"/>
        <v/>
      </c>
      <c r="D588" s="94"/>
      <c r="E588" s="72"/>
      <c r="F588" s="72"/>
      <c r="G588" s="74"/>
      <c r="H588" s="74"/>
      <c r="I588" s="74"/>
      <c r="J588" s="61"/>
      <c r="K588" s="61"/>
      <c r="L588" s="61"/>
      <c r="M588" s="61"/>
      <c r="N588" s="61"/>
      <c r="O588" s="61"/>
      <c r="P588" s="61" t="str">
        <f>IF($D$48,[1]!obget([1]!obcall("",$C588,"get",[1]!obMake("","int",COLUMN()))),"")</f>
        <v/>
      </c>
      <c r="Q588" s="61" t="str">
        <f>IF($D$48,[1]!obget([1]!obcall("",$C588,"get",[1]!obMake("","int",COLUMN()))),"")</f>
        <v/>
      </c>
      <c r="R588" s="61" t="str">
        <f>IF($D$48,[1]!obget([1]!obcall("",$C588,"get",[1]!obMake("","int",COLUMN()))),"")</f>
        <v/>
      </c>
      <c r="S588" s="50"/>
      <c r="T588" s="50"/>
      <c r="U588" s="50"/>
      <c r="V588" s="50"/>
      <c r="W588" s="50"/>
      <c r="X588" s="50"/>
      <c r="AH588" s="36"/>
      <c r="AI588" s="36"/>
      <c r="IW588" s="50"/>
      <c r="IX588" s="50"/>
    </row>
    <row r="589" spans="1:258" x14ac:dyDescent="0.3">
      <c r="A589" s="50" t="str">
        <f t="shared" si="15"/>
        <v/>
      </c>
      <c r="D589" s="94"/>
      <c r="E589" s="72"/>
      <c r="F589" s="72"/>
      <c r="G589" s="74"/>
      <c r="H589" s="74"/>
      <c r="I589" s="74"/>
      <c r="J589" s="61"/>
      <c r="K589" s="61"/>
      <c r="L589" s="61"/>
      <c r="M589" s="61"/>
      <c r="N589" s="61"/>
      <c r="O589" s="61"/>
      <c r="P589" s="61" t="str">
        <f>IF($D$48,[1]!obget([1]!obcall("",$C589,"get",[1]!obMake("","int",COLUMN()))),"")</f>
        <v/>
      </c>
      <c r="Q589" s="61" t="str">
        <f>IF($D$48,[1]!obget([1]!obcall("",$C589,"get",[1]!obMake("","int",COLUMN()))),"")</f>
        <v/>
      </c>
      <c r="R589" s="61" t="str">
        <f>IF($D$48,[1]!obget([1]!obcall("",$C589,"get",[1]!obMake("","int",COLUMN()))),"")</f>
        <v/>
      </c>
      <c r="S589" s="50"/>
      <c r="T589" s="50"/>
      <c r="U589" s="50"/>
      <c r="V589" s="50"/>
      <c r="W589" s="50"/>
      <c r="X589" s="50"/>
      <c r="AH589" s="36"/>
      <c r="AI589" s="36"/>
      <c r="IW589" s="50"/>
      <c r="IX589" s="50"/>
    </row>
    <row r="590" spans="1:258" x14ac:dyDescent="0.3">
      <c r="A590" s="50" t="str">
        <f t="shared" si="15"/>
        <v/>
      </c>
      <c r="D590" s="94"/>
      <c r="E590" s="72"/>
      <c r="F590" s="72"/>
      <c r="G590" s="74"/>
      <c r="H590" s="74"/>
      <c r="I590" s="74"/>
      <c r="J590" s="61"/>
      <c r="K590" s="61"/>
      <c r="L590" s="61"/>
      <c r="M590" s="61"/>
      <c r="N590" s="61"/>
      <c r="O590" s="61"/>
      <c r="P590" s="61" t="str">
        <f>IF($D$48,[1]!obget([1]!obcall("",$C590,"get",[1]!obMake("","int",COLUMN()))),"")</f>
        <v/>
      </c>
      <c r="Q590" s="61" t="str">
        <f>IF($D$48,[1]!obget([1]!obcall("",$C590,"get",[1]!obMake("","int",COLUMN()))),"")</f>
        <v/>
      </c>
      <c r="R590" s="61" t="str">
        <f>IF($D$48,[1]!obget([1]!obcall("",$C590,"get",[1]!obMake("","int",COLUMN()))),"")</f>
        <v/>
      </c>
      <c r="S590" s="50"/>
      <c r="T590" s="50"/>
      <c r="U590" s="50"/>
      <c r="V590" s="50"/>
      <c r="W590" s="50"/>
      <c r="X590" s="50"/>
      <c r="AH590" s="36"/>
      <c r="AI590" s="36"/>
      <c r="IW590" s="50"/>
      <c r="IX590" s="50"/>
    </row>
    <row r="591" spans="1:258" x14ac:dyDescent="0.3">
      <c r="A591" s="50" t="str">
        <f t="shared" si="15"/>
        <v/>
      </c>
      <c r="D591" s="94"/>
      <c r="E591" s="72"/>
      <c r="F591" s="72"/>
      <c r="G591" s="74"/>
      <c r="H591" s="74"/>
      <c r="I591" s="74"/>
      <c r="J591" s="61"/>
      <c r="K591" s="61"/>
      <c r="L591" s="61"/>
      <c r="M591" s="61"/>
      <c r="N591" s="61"/>
      <c r="O591" s="61"/>
      <c r="P591" s="61" t="str">
        <f>IF($D$48,[1]!obget([1]!obcall("",$C591,"get",[1]!obMake("","int",COLUMN()))),"")</f>
        <v/>
      </c>
      <c r="Q591" s="61" t="str">
        <f>IF($D$48,[1]!obget([1]!obcall("",$C591,"get",[1]!obMake("","int",COLUMN()))),"")</f>
        <v/>
      </c>
      <c r="R591" s="61" t="str">
        <f>IF($D$48,[1]!obget([1]!obcall("",$C591,"get",[1]!obMake("","int",COLUMN()))),"")</f>
        <v/>
      </c>
      <c r="S591" s="50"/>
      <c r="T591" s="50"/>
      <c r="U591" s="50"/>
      <c r="V591" s="50"/>
      <c r="W591" s="50"/>
      <c r="X591" s="50"/>
      <c r="AH591" s="36"/>
      <c r="AI591" s="36"/>
      <c r="IW591" s="50"/>
      <c r="IX591" s="50"/>
    </row>
    <row r="592" spans="1:258" x14ac:dyDescent="0.3">
      <c r="A592" s="50" t="str">
        <f t="shared" si="15"/>
        <v/>
      </c>
      <c r="D592" s="94"/>
      <c r="E592" s="72"/>
      <c r="F592" s="72"/>
      <c r="G592" s="74"/>
      <c r="H592" s="74"/>
      <c r="I592" s="74"/>
      <c r="J592" s="61"/>
      <c r="K592" s="61"/>
      <c r="L592" s="61"/>
      <c r="M592" s="61"/>
      <c r="N592" s="61"/>
      <c r="O592" s="61"/>
      <c r="P592" s="61" t="str">
        <f>IF($D$48,[1]!obget([1]!obcall("",$C592,"get",[1]!obMake("","int",COLUMN()))),"")</f>
        <v/>
      </c>
      <c r="Q592" s="61" t="str">
        <f>IF($D$48,[1]!obget([1]!obcall("",$C592,"get",[1]!obMake("","int",COLUMN()))),"")</f>
        <v/>
      </c>
      <c r="R592" s="61" t="str">
        <f>IF($D$48,[1]!obget([1]!obcall("",$C592,"get",[1]!obMake("","int",COLUMN()))),"")</f>
        <v/>
      </c>
      <c r="S592" s="50"/>
      <c r="T592" s="50"/>
      <c r="U592" s="50"/>
      <c r="V592" s="50"/>
      <c r="W592" s="50"/>
      <c r="X592" s="50"/>
      <c r="AH592" s="36"/>
      <c r="AI592" s="36"/>
      <c r="IW592" s="50"/>
      <c r="IX592" s="50"/>
    </row>
    <row r="593" spans="1:258" x14ac:dyDescent="0.3">
      <c r="A593" s="50" t="str">
        <f t="shared" si="15"/>
        <v/>
      </c>
      <c r="D593" s="94"/>
      <c r="E593" s="72"/>
      <c r="F593" s="72"/>
      <c r="G593" s="74"/>
      <c r="H593" s="74"/>
      <c r="I593" s="74"/>
      <c r="J593" s="61"/>
      <c r="K593" s="61"/>
      <c r="L593" s="61"/>
      <c r="M593" s="61"/>
      <c r="N593" s="61"/>
      <c r="O593" s="61"/>
      <c r="P593" s="61" t="str">
        <f>IF($D$48,[1]!obget([1]!obcall("",$C593,"get",[1]!obMake("","int",COLUMN()))),"")</f>
        <v/>
      </c>
      <c r="Q593" s="61" t="str">
        <f>IF($D$48,[1]!obget([1]!obcall("",$C593,"get",[1]!obMake("","int",COLUMN()))),"")</f>
        <v/>
      </c>
      <c r="R593" s="61" t="str">
        <f>IF($D$48,[1]!obget([1]!obcall("",$C593,"get",[1]!obMake("","int",COLUMN()))),"")</f>
        <v/>
      </c>
      <c r="S593" s="50"/>
      <c r="T593" s="50"/>
      <c r="U593" s="50"/>
      <c r="V593" s="50"/>
      <c r="W593" s="50"/>
      <c r="X593" s="50"/>
      <c r="AH593" s="36"/>
      <c r="AI593" s="36"/>
      <c r="IW593" s="50"/>
      <c r="IX593" s="50"/>
    </row>
    <row r="594" spans="1:258" x14ac:dyDescent="0.3">
      <c r="A594" s="50" t="str">
        <f t="shared" si="15"/>
        <v/>
      </c>
      <c r="D594" s="94"/>
      <c r="E594" s="72"/>
      <c r="F594" s="72"/>
      <c r="G594" s="74"/>
      <c r="H594" s="74"/>
      <c r="I594" s="74"/>
      <c r="J594" s="61"/>
      <c r="K594" s="61"/>
      <c r="L594" s="61"/>
      <c r="M594" s="61"/>
      <c r="N594" s="61"/>
      <c r="O594" s="61"/>
      <c r="P594" s="61" t="str">
        <f>IF($D$48,[1]!obget([1]!obcall("",$C594,"get",[1]!obMake("","int",COLUMN()))),"")</f>
        <v/>
      </c>
      <c r="Q594" s="61" t="str">
        <f>IF($D$48,[1]!obget([1]!obcall("",$C594,"get",[1]!obMake("","int",COLUMN()))),"")</f>
        <v/>
      </c>
      <c r="R594" s="61" t="str">
        <f>IF($D$48,[1]!obget([1]!obcall("",$C594,"get",[1]!obMake("","int",COLUMN()))),"")</f>
        <v/>
      </c>
      <c r="S594" s="50"/>
      <c r="T594" s="50"/>
      <c r="U594" s="50"/>
      <c r="V594" s="50"/>
      <c r="W594" s="50"/>
      <c r="X594" s="50"/>
      <c r="AH594" s="36"/>
      <c r="AI594" s="36"/>
      <c r="IW594" s="50"/>
      <c r="IX594" s="50"/>
    </row>
    <row r="595" spans="1:258" x14ac:dyDescent="0.3">
      <c r="A595" s="50" t="str">
        <f t="shared" si="15"/>
        <v/>
      </c>
      <c r="D595" s="94"/>
      <c r="E595" s="72"/>
      <c r="F595" s="72"/>
      <c r="G595" s="74"/>
      <c r="H595" s="74"/>
      <c r="I595" s="74"/>
      <c r="J595" s="61"/>
      <c r="K595" s="61"/>
      <c r="L595" s="61"/>
      <c r="M595" s="61"/>
      <c r="N595" s="61"/>
      <c r="O595" s="61"/>
      <c r="P595" s="61" t="str">
        <f>IF($D$48,[1]!obget([1]!obcall("",$C595,"get",[1]!obMake("","int",COLUMN()))),"")</f>
        <v/>
      </c>
      <c r="Q595" s="61" t="str">
        <f>IF($D$48,[1]!obget([1]!obcall("",$C595,"get",[1]!obMake("","int",COLUMN()))),"")</f>
        <v/>
      </c>
      <c r="R595" s="61" t="str">
        <f>IF($D$48,[1]!obget([1]!obcall("",$C595,"get",[1]!obMake("","int",COLUMN()))),"")</f>
        <v/>
      </c>
      <c r="S595" s="50"/>
      <c r="T595" s="50"/>
      <c r="U595" s="50"/>
      <c r="V595" s="50"/>
      <c r="W595" s="50"/>
      <c r="X595" s="50"/>
      <c r="AH595" s="36"/>
      <c r="AI595" s="36"/>
      <c r="IW595" s="50"/>
      <c r="IX595" s="50"/>
    </row>
    <row r="596" spans="1:258" x14ac:dyDescent="0.3">
      <c r="A596" s="50" t="str">
        <f t="shared" si="15"/>
        <v/>
      </c>
      <c r="D596" s="94"/>
      <c r="E596" s="72"/>
      <c r="F596" s="72"/>
      <c r="G596" s="74"/>
      <c r="H596" s="74"/>
      <c r="I596" s="74"/>
      <c r="J596" s="61"/>
      <c r="K596" s="61"/>
      <c r="L596" s="61"/>
      <c r="M596" s="61"/>
      <c r="N596" s="61"/>
      <c r="O596" s="61"/>
      <c r="P596" s="61" t="str">
        <f>IF($D$48,[1]!obget([1]!obcall("",$C596,"get",[1]!obMake("","int",COLUMN()))),"")</f>
        <v/>
      </c>
      <c r="Q596" s="61" t="str">
        <f>IF($D$48,[1]!obget([1]!obcall("",$C596,"get",[1]!obMake("","int",COLUMN()))),"")</f>
        <v/>
      </c>
      <c r="R596" s="61" t="str">
        <f>IF($D$48,[1]!obget([1]!obcall("",$C596,"get",[1]!obMake("","int",COLUMN()))),"")</f>
        <v/>
      </c>
      <c r="S596" s="50"/>
      <c r="T596" s="50"/>
      <c r="U596" s="50"/>
      <c r="V596" s="50"/>
      <c r="W596" s="50"/>
      <c r="X596" s="50"/>
      <c r="AH596" s="36"/>
      <c r="AI596" s="36"/>
      <c r="IW596" s="50"/>
      <c r="IX596" s="50"/>
    </row>
    <row r="597" spans="1:258" x14ac:dyDescent="0.3">
      <c r="A597" s="50" t="str">
        <f t="shared" si="15"/>
        <v/>
      </c>
      <c r="D597" s="74"/>
      <c r="E597" s="72"/>
      <c r="F597" s="72"/>
      <c r="G597" s="74"/>
      <c r="H597" s="74"/>
      <c r="I597" s="74"/>
      <c r="J597" s="61"/>
      <c r="K597" s="61"/>
      <c r="L597" s="61"/>
      <c r="M597" s="61"/>
      <c r="N597" s="61"/>
      <c r="O597" s="61"/>
      <c r="P597" s="61" t="str">
        <f>IF($D$48,[1]!obget([1]!obcall("",$C597,"get",[1]!obMake("","int",COLUMN()))),"")</f>
        <v/>
      </c>
      <c r="Q597" s="61" t="str">
        <f>IF($D$48,[1]!obget([1]!obcall("",$C597,"get",[1]!obMake("","int",COLUMN()))),"")</f>
        <v/>
      </c>
      <c r="R597" s="61" t="str">
        <f>IF($D$48,[1]!obget([1]!obcall("",$C597,"get",[1]!obMake("","int",COLUMN()))),"")</f>
        <v/>
      </c>
      <c r="S597" s="50"/>
      <c r="T597" s="50"/>
      <c r="U597" s="50"/>
      <c r="V597" s="50"/>
      <c r="W597" s="50"/>
      <c r="X597" s="50"/>
      <c r="AH597" s="36"/>
      <c r="IW597" s="50"/>
    </row>
    <row r="598" spans="1:258" x14ac:dyDescent="0.3">
      <c r="A598" s="50" t="str">
        <f t="shared" si="15"/>
        <v/>
      </c>
      <c r="D598" s="74"/>
      <c r="E598" s="72"/>
      <c r="F598" s="72"/>
      <c r="G598" s="74"/>
      <c r="H598" s="74"/>
      <c r="I598" s="74"/>
      <c r="J598" s="61"/>
      <c r="K598" s="61"/>
      <c r="L598" s="61"/>
      <c r="M598" s="61"/>
      <c r="N598" s="61"/>
      <c r="O598" s="61"/>
      <c r="P598" s="61" t="str">
        <f>IF($D$48,[1]!obget([1]!obcall("",$C598,"get",[1]!obMake("","int",COLUMN()))),"")</f>
        <v/>
      </c>
      <c r="Q598" s="61" t="str">
        <f>IF($D$48,[1]!obget([1]!obcall("",$C598,"get",[1]!obMake("","int",COLUMN()))),"")</f>
        <v/>
      </c>
      <c r="R598" s="61" t="str">
        <f>IF($D$48,[1]!obget([1]!obcall("",$C598,"get",[1]!obMake("","int",COLUMN()))),"")</f>
        <v/>
      </c>
      <c r="S598" s="50"/>
      <c r="T598" s="50"/>
      <c r="U598" s="50"/>
      <c r="V598" s="50"/>
      <c r="W598" s="50"/>
      <c r="X598" s="50"/>
      <c r="AH598" s="36"/>
      <c r="IW598" s="50"/>
    </row>
    <row r="599" spans="1:258" x14ac:dyDescent="0.3">
      <c r="D599" s="91"/>
      <c r="E599" s="61"/>
      <c r="G599" s="97"/>
      <c r="AG599" s="50"/>
      <c r="IV599" s="40"/>
    </row>
    <row r="600" spans="1:258" x14ac:dyDescent="0.3">
      <c r="D600" s="91"/>
      <c r="G600" s="97"/>
      <c r="AG600" s="50"/>
      <c r="IV600" s="40"/>
    </row>
    <row r="601" spans="1:258" x14ac:dyDescent="0.3">
      <c r="D601" s="91"/>
      <c r="G601" s="97"/>
      <c r="AG601" s="50"/>
      <c r="IV601" s="40"/>
    </row>
    <row r="602" spans="1:258" x14ac:dyDescent="0.3">
      <c r="D602" s="91"/>
      <c r="G602" s="97"/>
      <c r="AG602" s="50"/>
      <c r="IV602" s="40"/>
    </row>
    <row r="603" spans="1:258" x14ac:dyDescent="0.3">
      <c r="D603" s="91"/>
      <c r="G603" s="97"/>
      <c r="AG603" s="50"/>
      <c r="IV603" s="40"/>
    </row>
    <row r="604" spans="1:258" x14ac:dyDescent="0.3">
      <c r="D604" s="91"/>
      <c r="G604" s="97"/>
      <c r="AG604" s="50"/>
      <c r="IV604" s="40"/>
    </row>
    <row r="605" spans="1:258" x14ac:dyDescent="0.3">
      <c r="D605" s="91"/>
      <c r="G605" s="97"/>
      <c r="AG605" s="50"/>
      <c r="IV605" s="40"/>
    </row>
    <row r="606" spans="1:258" x14ac:dyDescent="0.3">
      <c r="D606" s="91"/>
      <c r="G606" s="97"/>
      <c r="AG606" s="50"/>
      <c r="IV606" s="40"/>
    </row>
    <row r="607" spans="1:258" x14ac:dyDescent="0.3">
      <c r="D607" s="91"/>
      <c r="G607" s="97"/>
      <c r="AG607" s="50"/>
      <c r="IV607" s="40"/>
    </row>
    <row r="608" spans="1:258" x14ac:dyDescent="0.3">
      <c r="D608" s="91"/>
      <c r="G608" s="97"/>
      <c r="AG608" s="50"/>
      <c r="IV608" s="40"/>
    </row>
    <row r="609" spans="4:256" x14ac:dyDescent="0.3">
      <c r="D609" s="91"/>
      <c r="G609" s="97"/>
      <c r="AG609" s="50"/>
      <c r="IV609" s="40"/>
    </row>
    <row r="610" spans="4:256" x14ac:dyDescent="0.3">
      <c r="D610" s="91"/>
      <c r="G610" s="97"/>
      <c r="AG610" s="50"/>
      <c r="IV610" s="40"/>
    </row>
    <row r="611" spans="4:256" x14ac:dyDescent="0.3">
      <c r="D611" s="91"/>
      <c r="G611" s="97"/>
      <c r="AG611" s="50"/>
      <c r="IV611" s="40"/>
    </row>
    <row r="612" spans="4:256" x14ac:dyDescent="0.3">
      <c r="D612" s="91"/>
      <c r="G612" s="97"/>
      <c r="AG612" s="50"/>
      <c r="IV612" s="40"/>
    </row>
    <row r="613" spans="4:256" x14ac:dyDescent="0.3">
      <c r="D613" s="91"/>
      <c r="G613" s="97"/>
      <c r="AG613" s="50"/>
      <c r="IV613" s="40"/>
    </row>
    <row r="614" spans="4:256" x14ac:dyDescent="0.3">
      <c r="D614" s="91"/>
      <c r="G614" s="97"/>
      <c r="AG614" s="50"/>
      <c r="IV614" s="40"/>
    </row>
    <row r="615" spans="4:256" x14ac:dyDescent="0.3">
      <c r="D615" s="91"/>
      <c r="G615" s="97"/>
      <c r="AG615" s="50"/>
      <c r="IV615" s="40"/>
    </row>
    <row r="616" spans="4:256" x14ac:dyDescent="0.3">
      <c r="D616" s="91"/>
      <c r="G616" s="97"/>
      <c r="AG616" s="50"/>
      <c r="IV616" s="40"/>
    </row>
    <row r="617" spans="4:256" x14ac:dyDescent="0.3">
      <c r="D617" s="91"/>
      <c r="AG617" s="50"/>
      <c r="IV617" s="40"/>
    </row>
    <row r="618" spans="4:256" x14ac:dyDescent="0.3">
      <c r="D618" s="91"/>
      <c r="AG618" s="50"/>
      <c r="IV618" s="40"/>
    </row>
    <row r="619" spans="4:256" x14ac:dyDescent="0.3">
      <c r="D619" s="91"/>
      <c r="AG619" s="50"/>
      <c r="IV619" s="40"/>
    </row>
    <row r="620" spans="4:256" x14ac:dyDescent="0.3">
      <c r="D620" s="91"/>
      <c r="AG620" s="50"/>
      <c r="IV620" s="40"/>
    </row>
    <row r="621" spans="4:256" x14ac:dyDescent="0.3">
      <c r="D621" s="91"/>
      <c r="AG621" s="50"/>
      <c r="IV621" s="40"/>
    </row>
    <row r="622" spans="4:256" x14ac:dyDescent="0.3">
      <c r="D622" s="91"/>
      <c r="AG622" s="50"/>
      <c r="IV622" s="40"/>
    </row>
    <row r="623" spans="4:256" x14ac:dyDescent="0.3">
      <c r="D623" s="91"/>
      <c r="AG623" s="50"/>
      <c r="IV623" s="40"/>
    </row>
    <row r="624" spans="4:256" x14ac:dyDescent="0.3">
      <c r="D624" s="91"/>
      <c r="AG624" s="50"/>
      <c r="IV624" s="40"/>
    </row>
    <row r="625" spans="4:256" x14ac:dyDescent="0.3">
      <c r="D625" s="91"/>
      <c r="AG625" s="50"/>
      <c r="IV625" s="40"/>
    </row>
    <row r="626" spans="4:256" x14ac:dyDescent="0.3">
      <c r="D626" s="91"/>
      <c r="AG626" s="50"/>
      <c r="IV626" s="40"/>
    </row>
    <row r="627" spans="4:256" x14ac:dyDescent="0.3">
      <c r="D627" s="91"/>
      <c r="AG627" s="50"/>
      <c r="IV627" s="40"/>
    </row>
    <row r="628" spans="4:256" x14ac:dyDescent="0.3">
      <c r="D628" s="91"/>
      <c r="AG628" s="50"/>
      <c r="IV628" s="40"/>
    </row>
    <row r="629" spans="4:256" x14ac:dyDescent="0.3">
      <c r="D629" s="91"/>
      <c r="AG629" s="50"/>
      <c r="IV629" s="40"/>
    </row>
    <row r="630" spans="4:256" x14ac:dyDescent="0.3">
      <c r="D630" s="91"/>
      <c r="AG630" s="50"/>
      <c r="IV630" s="40"/>
    </row>
    <row r="631" spans="4:256" x14ac:dyDescent="0.3">
      <c r="E631" s="91"/>
    </row>
    <row r="632" spans="4:256" x14ac:dyDescent="0.3">
      <c r="E632" s="91"/>
    </row>
    <row r="633" spans="4:256" x14ac:dyDescent="0.3">
      <c r="E633" s="91"/>
    </row>
    <row r="634" spans="4:256" x14ac:dyDescent="0.3">
      <c r="E634" s="91"/>
    </row>
    <row r="635" spans="4:256" x14ac:dyDescent="0.3">
      <c r="E635" s="91"/>
    </row>
    <row r="636" spans="4:256" x14ac:dyDescent="0.3">
      <c r="E636" s="91"/>
    </row>
    <row r="637" spans="4:256" x14ac:dyDescent="0.3">
      <c r="E637" s="91"/>
    </row>
    <row r="638" spans="4:256" x14ac:dyDescent="0.3">
      <c r="E638" s="91"/>
    </row>
    <row r="639" spans="4:256" x14ac:dyDescent="0.3">
      <c r="E639" s="91"/>
    </row>
    <row r="640" spans="4:256" x14ac:dyDescent="0.3">
      <c r="E640" s="91"/>
    </row>
    <row r="641" spans="5:5" x14ac:dyDescent="0.3">
      <c r="E641" s="91"/>
    </row>
    <row r="642" spans="5:5" x14ac:dyDescent="0.3">
      <c r="E642" s="91"/>
    </row>
    <row r="643" spans="5:5" x14ac:dyDescent="0.3">
      <c r="E643" s="91"/>
    </row>
    <row r="644" spans="5:5" x14ac:dyDescent="0.3">
      <c r="E644" s="91"/>
    </row>
    <row r="645" spans="5:5" x14ac:dyDescent="0.3">
      <c r="E645" s="91"/>
    </row>
    <row r="646" spans="5:5" x14ac:dyDescent="0.3">
      <c r="E646" s="91"/>
    </row>
    <row r="647" spans="5:5" x14ac:dyDescent="0.3">
      <c r="E647" s="91"/>
    </row>
    <row r="648" spans="5:5" x14ac:dyDescent="0.3">
      <c r="E648" s="91"/>
    </row>
    <row r="649" spans="5:5" x14ac:dyDescent="0.3">
      <c r="E649" s="91"/>
    </row>
    <row r="650" spans="5:5" x14ac:dyDescent="0.3">
      <c r="E650" s="91"/>
    </row>
    <row r="651" spans="5:5" x14ac:dyDescent="0.3">
      <c r="E651" s="91"/>
    </row>
    <row r="652" spans="5:5" x14ac:dyDescent="0.3">
      <c r="E652" s="91"/>
    </row>
    <row r="653" spans="5:5" x14ac:dyDescent="0.3">
      <c r="E653" s="91"/>
    </row>
    <row r="654" spans="5:5" x14ac:dyDescent="0.3">
      <c r="E654" s="91"/>
    </row>
    <row r="655" spans="5:5" x14ac:dyDescent="0.3">
      <c r="E655" s="91"/>
    </row>
    <row r="656" spans="5:5" x14ac:dyDescent="0.3">
      <c r="E656" s="91"/>
    </row>
    <row r="657" spans="5:5" x14ac:dyDescent="0.3">
      <c r="E657" s="91"/>
    </row>
    <row r="658" spans="5:5" x14ac:dyDescent="0.3">
      <c r="E658" s="91"/>
    </row>
    <row r="659" spans="5:5" x14ac:dyDescent="0.3">
      <c r="E659" s="91"/>
    </row>
    <row r="660" spans="5:5" x14ac:dyDescent="0.3">
      <c r="E660" s="91"/>
    </row>
    <row r="661" spans="5:5" x14ac:dyDescent="0.3">
      <c r="E661" s="91"/>
    </row>
    <row r="662" spans="5:5" x14ac:dyDescent="0.3">
      <c r="E662" s="91"/>
    </row>
    <row r="663" spans="5:5" x14ac:dyDescent="0.3">
      <c r="E663" s="91"/>
    </row>
    <row r="664" spans="5:5" x14ac:dyDescent="0.3">
      <c r="E664" s="91"/>
    </row>
    <row r="665" spans="5:5" x14ac:dyDescent="0.3">
      <c r="E665" s="91"/>
    </row>
    <row r="666" spans="5:5" x14ac:dyDescent="0.3">
      <c r="E666" s="91"/>
    </row>
    <row r="667" spans="5:5" x14ac:dyDescent="0.3">
      <c r="E667" s="91"/>
    </row>
    <row r="668" spans="5:5" x14ac:dyDescent="0.3">
      <c r="E668" s="91"/>
    </row>
    <row r="669" spans="5:5" x14ac:dyDescent="0.3">
      <c r="E669" s="91"/>
    </row>
    <row r="670" spans="5:5" x14ac:dyDescent="0.3">
      <c r="E670" s="91"/>
    </row>
    <row r="671" spans="5:5" x14ac:dyDescent="0.3">
      <c r="E671" s="91"/>
    </row>
    <row r="672" spans="5:5" x14ac:dyDescent="0.3">
      <c r="E672" s="91"/>
    </row>
    <row r="673" spans="5:5" x14ac:dyDescent="0.3">
      <c r="E673" s="91"/>
    </row>
    <row r="674" spans="5:5" x14ac:dyDescent="0.3">
      <c r="E674" s="91"/>
    </row>
    <row r="675" spans="5:5" x14ac:dyDescent="0.3">
      <c r="E675" s="91"/>
    </row>
    <row r="676" spans="5:5" x14ac:dyDescent="0.3">
      <c r="E676" s="91"/>
    </row>
    <row r="677" spans="5:5" x14ac:dyDescent="0.3">
      <c r="E677" s="91"/>
    </row>
    <row r="678" spans="5:5" x14ac:dyDescent="0.3">
      <c r="E678" s="91"/>
    </row>
    <row r="679" spans="5:5" x14ac:dyDescent="0.3">
      <c r="E679" s="91"/>
    </row>
    <row r="680" spans="5:5" x14ac:dyDescent="0.3">
      <c r="E680" s="91"/>
    </row>
    <row r="681" spans="5:5" x14ac:dyDescent="0.3">
      <c r="E681" s="91"/>
    </row>
    <row r="682" spans="5:5" x14ac:dyDescent="0.3">
      <c r="E682" s="91"/>
    </row>
    <row r="683" spans="5:5" x14ac:dyDescent="0.3">
      <c r="E683" s="91"/>
    </row>
    <row r="684" spans="5:5" x14ac:dyDescent="0.3">
      <c r="E684" s="91"/>
    </row>
    <row r="685" spans="5:5" x14ac:dyDescent="0.3">
      <c r="E685" s="91"/>
    </row>
    <row r="686" spans="5:5" x14ac:dyDescent="0.3">
      <c r="E686" s="91"/>
    </row>
    <row r="687" spans="5:5" x14ac:dyDescent="0.3">
      <c r="E687" s="91"/>
    </row>
    <row r="688" spans="5:5" x14ac:dyDescent="0.3">
      <c r="E688" s="91"/>
    </row>
    <row r="689" spans="5:5" x14ac:dyDescent="0.3">
      <c r="E689" s="91"/>
    </row>
    <row r="690" spans="5:5" x14ac:dyDescent="0.3">
      <c r="E690" s="91"/>
    </row>
    <row r="691" spans="5:5" x14ac:dyDescent="0.3">
      <c r="E691" s="91"/>
    </row>
    <row r="692" spans="5:5" x14ac:dyDescent="0.3">
      <c r="E692" s="91"/>
    </row>
    <row r="693" spans="5:5" x14ac:dyDescent="0.3">
      <c r="E693" s="91"/>
    </row>
    <row r="694" spans="5:5" x14ac:dyDescent="0.3">
      <c r="E694" s="91"/>
    </row>
    <row r="695" spans="5:5" x14ac:dyDescent="0.3">
      <c r="E695" s="91"/>
    </row>
    <row r="696" spans="5:5" x14ac:dyDescent="0.3">
      <c r="E696" s="91"/>
    </row>
    <row r="697" spans="5:5" x14ac:dyDescent="0.3">
      <c r="E697" s="91"/>
    </row>
    <row r="698" spans="5:5" x14ac:dyDescent="0.3">
      <c r="E698" s="91"/>
    </row>
    <row r="699" spans="5:5" x14ac:dyDescent="0.3">
      <c r="E699" s="91"/>
    </row>
    <row r="700" spans="5:5" x14ac:dyDescent="0.3">
      <c r="E700" s="91"/>
    </row>
    <row r="701" spans="5:5" x14ac:dyDescent="0.3">
      <c r="E701" s="91"/>
    </row>
    <row r="702" spans="5:5" x14ac:dyDescent="0.3">
      <c r="E702" s="91"/>
    </row>
    <row r="703" spans="5:5" x14ac:dyDescent="0.3">
      <c r="E703" s="91"/>
    </row>
    <row r="704" spans="5:5" x14ac:dyDescent="0.3">
      <c r="E704" s="91"/>
    </row>
    <row r="705" spans="5:5" x14ac:dyDescent="0.3">
      <c r="E705" s="91"/>
    </row>
    <row r="706" spans="5:5" x14ac:dyDescent="0.3">
      <c r="E706" s="91"/>
    </row>
    <row r="707" spans="5:5" x14ac:dyDescent="0.3">
      <c r="E707" s="91"/>
    </row>
    <row r="708" spans="5:5" x14ac:dyDescent="0.3">
      <c r="E708" s="91"/>
    </row>
    <row r="709" spans="5:5" x14ac:dyDescent="0.3">
      <c r="E709" s="91"/>
    </row>
    <row r="710" spans="5:5" x14ac:dyDescent="0.3">
      <c r="E710" s="91"/>
    </row>
    <row r="711" spans="5:5" x14ac:dyDescent="0.3">
      <c r="E711" s="91"/>
    </row>
    <row r="712" spans="5:5" x14ac:dyDescent="0.3">
      <c r="E712" s="91"/>
    </row>
    <row r="713" spans="5:5" x14ac:dyDescent="0.3">
      <c r="E713" s="91"/>
    </row>
    <row r="714" spans="5:5" x14ac:dyDescent="0.3">
      <c r="E714" s="91"/>
    </row>
    <row r="715" spans="5:5" x14ac:dyDescent="0.3">
      <c r="E715" s="91"/>
    </row>
    <row r="716" spans="5:5" x14ac:dyDescent="0.3">
      <c r="E716" s="91"/>
    </row>
    <row r="717" spans="5:5" x14ac:dyDescent="0.3">
      <c r="E717" s="91"/>
    </row>
    <row r="718" spans="5:5" x14ac:dyDescent="0.3">
      <c r="E718" s="91"/>
    </row>
    <row r="719" spans="5:5" x14ac:dyDescent="0.3">
      <c r="E719" s="91"/>
    </row>
    <row r="720" spans="5:5" x14ac:dyDescent="0.3">
      <c r="E720" s="91"/>
    </row>
    <row r="721" spans="5:5" x14ac:dyDescent="0.3">
      <c r="E721" s="91"/>
    </row>
    <row r="722" spans="5:5" x14ac:dyDescent="0.3">
      <c r="E722" s="91"/>
    </row>
    <row r="723" spans="5:5" x14ac:dyDescent="0.3">
      <c r="E723" s="91"/>
    </row>
    <row r="724" spans="5:5" x14ac:dyDescent="0.3">
      <c r="E724" s="91"/>
    </row>
    <row r="725" spans="5:5" x14ac:dyDescent="0.3">
      <c r="E725" s="91"/>
    </row>
    <row r="726" spans="5:5" x14ac:dyDescent="0.3">
      <c r="E726" s="91"/>
    </row>
    <row r="727" spans="5:5" x14ac:dyDescent="0.3">
      <c r="E727" s="91"/>
    </row>
    <row r="728" spans="5:5" x14ac:dyDescent="0.3">
      <c r="E728" s="91"/>
    </row>
    <row r="729" spans="5:5" x14ac:dyDescent="0.3">
      <c r="E729" s="91"/>
    </row>
    <row r="730" spans="5:5" x14ac:dyDescent="0.3">
      <c r="E730" s="91"/>
    </row>
    <row r="731" spans="5:5" x14ac:dyDescent="0.3">
      <c r="E731" s="91"/>
    </row>
    <row r="732" spans="5:5" x14ac:dyDescent="0.3">
      <c r="E732" s="91"/>
    </row>
    <row r="733" spans="5:5" x14ac:dyDescent="0.3">
      <c r="E733" s="91"/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DC73CD-3661-47A9-9F2E-C74E8FB5D3C3}">
          <x14:formula1>
            <xm:f>EnumInput!$C$1:$C$2</xm:f>
          </x14:formula1>
          <xm:sqref>D46:D48</xm:sqref>
        </x14:dataValidation>
        <x14:dataValidation type="list" allowBlank="1" showInputMessage="1" showErrorMessage="1" xr:uid="{5DB15A9F-441F-48EA-902C-DCD9199D3BCF}">
          <x14:formula1>
            <xm:f>'C:\Users\Mario\AppData\Roaming\Microsoft\Excel\[SIMMProductTest (version 1).xlsb]EnumInput'!#REF!</xm:f>
          </x14:formula1>
          <xm:sqref>B44</xm:sqref>
        </x14:dataValidation>
        <x14:dataValidation type="list" allowBlank="1" showInputMessage="1" showErrorMessage="1" xr:uid="{512C49AF-B918-4984-AB4D-1785BE49DEF3}">
          <x14:formula1>
            <xm:f>EnumInput!$E$2:$E$3</xm:f>
          </x14:formula1>
          <xm:sqref>H12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5FDD-D862-48CE-AC8D-300C7DA14559}">
  <dimension ref="A2:R598"/>
  <sheetViews>
    <sheetView topLeftCell="A43" workbookViewId="0">
      <selection activeCell="B7" sqref="B7"/>
    </sheetView>
  </sheetViews>
  <sheetFormatPr baseColWidth="10" defaultRowHeight="14.4" x14ac:dyDescent="0.3"/>
  <sheetData>
    <row r="2" spans="2:9" x14ac:dyDescent="0.3">
      <c r="B2" t="s">
        <v>924</v>
      </c>
    </row>
    <row r="3" spans="2:9" x14ac:dyDescent="0.3">
      <c r="B3" t="s">
        <v>63</v>
      </c>
    </row>
    <row r="5" spans="2:9" x14ac:dyDescent="0.3">
      <c r="B5" t="s">
        <v>22</v>
      </c>
    </row>
    <row r="6" spans="2:9" x14ac:dyDescent="0.3">
      <c r="B6" t="s">
        <v>925</v>
      </c>
    </row>
    <row r="7" spans="2:9" x14ac:dyDescent="0.3">
      <c r="B7" t="s">
        <v>48</v>
      </c>
    </row>
    <row r="9" spans="2:9" x14ac:dyDescent="0.3">
      <c r="B9" t="s">
        <v>35</v>
      </c>
    </row>
    <row r="10" spans="2:9" x14ac:dyDescent="0.3">
      <c r="B10" t="s">
        <v>36</v>
      </c>
      <c r="C10" t="s">
        <v>933</v>
      </c>
      <c r="D10" t="s">
        <v>37</v>
      </c>
      <c r="E10" t="s">
        <v>932</v>
      </c>
      <c r="F10" t="s">
        <v>38</v>
      </c>
      <c r="G10" t="s">
        <v>934</v>
      </c>
      <c r="H10" t="s">
        <v>931</v>
      </c>
      <c r="I10" t="s">
        <v>41</v>
      </c>
    </row>
    <row r="11" spans="2:9" x14ac:dyDescent="0.3">
      <c r="B11" t="s">
        <v>935</v>
      </c>
      <c r="C11" t="s">
        <v>936</v>
      </c>
      <c r="D11" t="s">
        <v>937</v>
      </c>
      <c r="E11" t="s">
        <v>938</v>
      </c>
      <c r="F11" t="s">
        <v>939</v>
      </c>
      <c r="G11" t="s">
        <v>940</v>
      </c>
      <c r="H11" t="s">
        <v>941</v>
      </c>
      <c r="I11" t="s">
        <v>942</v>
      </c>
    </row>
    <row r="12" spans="2:9" x14ac:dyDescent="0.3">
      <c r="B12">
        <v>5</v>
      </c>
      <c r="C12">
        <v>0.5</v>
      </c>
      <c r="D12">
        <v>5.5</v>
      </c>
      <c r="E12">
        <v>100</v>
      </c>
      <c r="F12">
        <v>2.5000000000000001E-2</v>
      </c>
      <c r="G12" t="b">
        <v>1</v>
      </c>
      <c r="H12" t="s">
        <v>930</v>
      </c>
      <c r="I12" t="s">
        <v>27</v>
      </c>
    </row>
    <row r="13" spans="2:9" x14ac:dyDescent="0.3">
      <c r="B13">
        <v>5.5</v>
      </c>
      <c r="C13">
        <v>0.5</v>
      </c>
      <c r="D13">
        <v>6</v>
      </c>
      <c r="E13">
        <v>100</v>
      </c>
      <c r="F13">
        <v>2.5000000000000001E-2</v>
      </c>
      <c r="G13" t="b">
        <v>0</v>
      </c>
      <c r="I13" t="s">
        <v>28</v>
      </c>
    </row>
    <row r="14" spans="2:9" x14ac:dyDescent="0.3">
      <c r="B14">
        <v>6</v>
      </c>
      <c r="C14">
        <v>0.5</v>
      </c>
      <c r="D14">
        <v>6.5</v>
      </c>
      <c r="E14">
        <v>100</v>
      </c>
      <c r="F14">
        <v>2.5000000000000001E-2</v>
      </c>
      <c r="G14" t="b">
        <v>0</v>
      </c>
    </row>
    <row r="15" spans="2:9" x14ac:dyDescent="0.3">
      <c r="B15">
        <v>6.5</v>
      </c>
      <c r="C15">
        <v>0.5</v>
      </c>
      <c r="D15">
        <v>7</v>
      </c>
      <c r="E15">
        <v>100</v>
      </c>
      <c r="F15">
        <v>2.5000000000000001E-2</v>
      </c>
      <c r="G15" t="b">
        <v>0</v>
      </c>
    </row>
    <row r="16" spans="2:9" x14ac:dyDescent="0.3">
      <c r="B16">
        <v>7</v>
      </c>
      <c r="C16">
        <v>0.5</v>
      </c>
      <c r="D16">
        <v>7.5</v>
      </c>
      <c r="E16">
        <v>100</v>
      </c>
      <c r="F16">
        <v>2.5000000000000001E-2</v>
      </c>
      <c r="G16" t="b">
        <v>0</v>
      </c>
    </row>
    <row r="17" spans="2:7" x14ac:dyDescent="0.3">
      <c r="B17">
        <v>7.5</v>
      </c>
      <c r="C17">
        <v>0.5</v>
      </c>
      <c r="D17">
        <v>8</v>
      </c>
      <c r="E17">
        <v>100</v>
      </c>
      <c r="F17">
        <v>2.5000000000000001E-2</v>
      </c>
      <c r="G17" t="b">
        <v>0</v>
      </c>
    </row>
    <row r="18" spans="2:7" x14ac:dyDescent="0.3">
      <c r="B18">
        <v>8</v>
      </c>
      <c r="C18">
        <v>0.5</v>
      </c>
      <c r="D18">
        <v>8.5</v>
      </c>
      <c r="E18">
        <v>100</v>
      </c>
      <c r="F18">
        <v>2.5000000000000001E-2</v>
      </c>
      <c r="G18" t="b">
        <v>1</v>
      </c>
    </row>
    <row r="19" spans="2:7" x14ac:dyDescent="0.3">
      <c r="B19">
        <v>8.5</v>
      </c>
      <c r="C19">
        <v>0.5</v>
      </c>
      <c r="D19">
        <v>9</v>
      </c>
      <c r="E19">
        <v>100</v>
      </c>
      <c r="F19">
        <v>2.5000000000000001E-2</v>
      </c>
      <c r="G19" t="b">
        <v>0</v>
      </c>
    </row>
    <row r="20" spans="2:7" x14ac:dyDescent="0.3">
      <c r="B20">
        <v>9</v>
      </c>
      <c r="C20">
        <v>0.5</v>
      </c>
      <c r="D20">
        <v>9.5</v>
      </c>
      <c r="E20">
        <v>100</v>
      </c>
      <c r="F20">
        <v>2.5000000000000001E-2</v>
      </c>
      <c r="G20" t="b">
        <v>0</v>
      </c>
    </row>
    <row r="21" spans="2:7" x14ac:dyDescent="0.3">
      <c r="B21">
        <v>9.5</v>
      </c>
      <c r="C21">
        <v>0.5</v>
      </c>
      <c r="D21">
        <v>10</v>
      </c>
      <c r="E21">
        <v>100</v>
      </c>
      <c r="F21">
        <v>2.5000000000000001E-2</v>
      </c>
      <c r="G21" t="b">
        <v>0</v>
      </c>
    </row>
    <row r="22" spans="2:7" x14ac:dyDescent="0.3">
      <c r="B22">
        <v>10</v>
      </c>
      <c r="C22">
        <v>0.5</v>
      </c>
      <c r="D22">
        <v>10.5</v>
      </c>
      <c r="E22">
        <v>100</v>
      </c>
      <c r="F22">
        <v>2.5000000000000001E-2</v>
      </c>
      <c r="G22" t="b">
        <v>0</v>
      </c>
    </row>
    <row r="23" spans="2:7" x14ac:dyDescent="0.3">
      <c r="B23">
        <v>10.5</v>
      </c>
      <c r="C23">
        <v>0.5</v>
      </c>
      <c r="D23">
        <v>11</v>
      </c>
      <c r="E23">
        <v>100</v>
      </c>
      <c r="F23">
        <v>2.5000000000000001E-2</v>
      </c>
      <c r="G23" t="b">
        <v>0</v>
      </c>
    </row>
    <row r="24" spans="2:7" x14ac:dyDescent="0.3">
      <c r="B24">
        <v>11</v>
      </c>
      <c r="C24">
        <v>0.5</v>
      </c>
      <c r="D24">
        <v>11.5</v>
      </c>
      <c r="E24">
        <v>100</v>
      </c>
      <c r="F24">
        <v>2.5000000000000001E-2</v>
      </c>
      <c r="G24" t="b">
        <v>1</v>
      </c>
    </row>
    <row r="25" spans="2:7" x14ac:dyDescent="0.3">
      <c r="B25">
        <v>11.5</v>
      </c>
      <c r="C25">
        <v>0.5</v>
      </c>
      <c r="D25">
        <v>12</v>
      </c>
      <c r="E25">
        <v>100</v>
      </c>
      <c r="F25">
        <v>2.5000000000000001E-2</v>
      </c>
      <c r="G25" t="b">
        <v>0</v>
      </c>
    </row>
    <row r="26" spans="2:7" x14ac:dyDescent="0.3">
      <c r="B26">
        <v>12</v>
      </c>
      <c r="C26">
        <v>0.5</v>
      </c>
      <c r="D26">
        <v>12.5</v>
      </c>
      <c r="E26">
        <v>100</v>
      </c>
      <c r="F26">
        <v>2.5000000000000001E-2</v>
      </c>
      <c r="G26" t="b">
        <v>0</v>
      </c>
    </row>
    <row r="27" spans="2:7" x14ac:dyDescent="0.3">
      <c r="B27">
        <v>12.5</v>
      </c>
      <c r="C27">
        <v>0.5</v>
      </c>
      <c r="D27">
        <v>13</v>
      </c>
      <c r="E27">
        <v>100</v>
      </c>
      <c r="F27">
        <v>2.5000000000000001E-2</v>
      </c>
      <c r="G27" t="b">
        <v>0</v>
      </c>
    </row>
    <row r="28" spans="2:7" x14ac:dyDescent="0.3">
      <c r="B28">
        <v>13</v>
      </c>
      <c r="C28">
        <v>0.5</v>
      </c>
      <c r="D28">
        <v>13.5</v>
      </c>
      <c r="E28">
        <v>100</v>
      </c>
      <c r="F28">
        <v>2.5000000000000001E-2</v>
      </c>
      <c r="G28" t="b">
        <v>0</v>
      </c>
    </row>
    <row r="29" spans="2:7" x14ac:dyDescent="0.3">
      <c r="B29">
        <v>13.5</v>
      </c>
      <c r="C29">
        <v>0.5</v>
      </c>
      <c r="D29">
        <v>14</v>
      </c>
      <c r="E29">
        <v>100</v>
      </c>
      <c r="F29">
        <v>2.5000000000000001E-2</v>
      </c>
      <c r="G29" t="b">
        <v>0</v>
      </c>
    </row>
    <row r="30" spans="2:7" x14ac:dyDescent="0.3">
      <c r="B30">
        <v>14</v>
      </c>
      <c r="C30">
        <v>0.5</v>
      </c>
      <c r="D30">
        <v>14.5</v>
      </c>
      <c r="E30">
        <v>100</v>
      </c>
      <c r="F30">
        <v>2.5000000000000001E-2</v>
      </c>
      <c r="G30" t="b">
        <v>1</v>
      </c>
    </row>
    <row r="31" spans="2:7" x14ac:dyDescent="0.3">
      <c r="B31">
        <v>14.5</v>
      </c>
      <c r="C31">
        <v>0.5</v>
      </c>
      <c r="D31">
        <v>15</v>
      </c>
      <c r="E31">
        <v>100</v>
      </c>
      <c r="F31">
        <v>2.5000000000000001E-2</v>
      </c>
      <c r="G31" t="b">
        <v>0</v>
      </c>
    </row>
    <row r="32" spans="2:7" x14ac:dyDescent="0.3">
      <c r="B32">
        <v>15</v>
      </c>
      <c r="C32">
        <v>0.5</v>
      </c>
      <c r="D32">
        <v>15.5</v>
      </c>
      <c r="E32">
        <v>100</v>
      </c>
      <c r="F32">
        <v>2.5000000000000001E-2</v>
      </c>
      <c r="G32" t="b">
        <v>0</v>
      </c>
    </row>
    <row r="33" spans="2:7" x14ac:dyDescent="0.3">
      <c r="B33">
        <v>15.5</v>
      </c>
      <c r="C33">
        <v>0.5</v>
      </c>
      <c r="D33">
        <v>16</v>
      </c>
      <c r="E33">
        <v>100</v>
      </c>
      <c r="F33">
        <v>2.5000000000000001E-2</v>
      </c>
      <c r="G33" t="b">
        <v>0</v>
      </c>
    </row>
    <row r="34" spans="2:7" x14ac:dyDescent="0.3">
      <c r="B34">
        <v>16</v>
      </c>
      <c r="C34">
        <v>0.5</v>
      </c>
      <c r="D34">
        <v>16.5</v>
      </c>
      <c r="E34">
        <v>100</v>
      </c>
      <c r="F34">
        <v>2.5000000000000001E-2</v>
      </c>
      <c r="G34" t="b">
        <v>0</v>
      </c>
    </row>
    <row r="35" spans="2:7" x14ac:dyDescent="0.3">
      <c r="B35">
        <v>16.5</v>
      </c>
      <c r="C35">
        <v>0.5</v>
      </c>
      <c r="D35">
        <v>17</v>
      </c>
      <c r="E35">
        <v>100</v>
      </c>
      <c r="F35">
        <v>2.5000000000000001E-2</v>
      </c>
      <c r="G35" t="b">
        <v>0</v>
      </c>
    </row>
    <row r="36" spans="2:7" x14ac:dyDescent="0.3">
      <c r="B36">
        <v>17</v>
      </c>
      <c r="C36">
        <v>0.5</v>
      </c>
      <c r="D36">
        <v>17.5</v>
      </c>
      <c r="E36">
        <v>100</v>
      </c>
      <c r="F36">
        <v>2.5000000000000001E-2</v>
      </c>
      <c r="G36" t="b">
        <v>0</v>
      </c>
    </row>
    <row r="37" spans="2:7" x14ac:dyDescent="0.3">
      <c r="B37">
        <v>17.5</v>
      </c>
      <c r="C37">
        <v>0.5</v>
      </c>
      <c r="D37">
        <v>18</v>
      </c>
      <c r="E37">
        <v>100</v>
      </c>
      <c r="F37">
        <v>2.5000000000000001E-2</v>
      </c>
      <c r="G37" t="b">
        <v>0</v>
      </c>
    </row>
    <row r="39" spans="2:7" x14ac:dyDescent="0.3">
      <c r="B39" t="s">
        <v>15</v>
      </c>
      <c r="C39" t="s">
        <v>943</v>
      </c>
    </row>
    <row r="41" spans="2:7" x14ac:dyDescent="0.3">
      <c r="B41" t="s">
        <v>34</v>
      </c>
    </row>
    <row r="42" spans="2:7" x14ac:dyDescent="0.3">
      <c r="B42" t="s">
        <v>42</v>
      </c>
      <c r="C42" t="s">
        <v>43</v>
      </c>
      <c r="D42" t="s">
        <v>53</v>
      </c>
      <c r="E42" t="s">
        <v>49</v>
      </c>
      <c r="F42" t="s">
        <v>50</v>
      </c>
    </row>
    <row r="43" spans="2:7" x14ac:dyDescent="0.3">
      <c r="B43" t="s">
        <v>944</v>
      </c>
      <c r="C43" t="s">
        <v>945</v>
      </c>
      <c r="D43" t="s">
        <v>946</v>
      </c>
    </row>
    <row r="44" spans="2:7" x14ac:dyDescent="0.3">
      <c r="B44" t="s">
        <v>29</v>
      </c>
      <c r="C44">
        <v>1</v>
      </c>
      <c r="D44" t="b">
        <v>0</v>
      </c>
      <c r="E44">
        <v>0.1</v>
      </c>
      <c r="F44">
        <v>18</v>
      </c>
    </row>
    <row r="46" spans="2:7" x14ac:dyDescent="0.3">
      <c r="B46" t="s">
        <v>54</v>
      </c>
      <c r="C46" t="b">
        <v>1</v>
      </c>
    </row>
    <row r="47" spans="2:7" x14ac:dyDescent="0.3">
      <c r="B47" t="s">
        <v>55</v>
      </c>
      <c r="C47" t="b">
        <v>1</v>
      </c>
    </row>
    <row r="48" spans="2:7" x14ac:dyDescent="0.3">
      <c r="B48" t="s">
        <v>56</v>
      </c>
      <c r="C48" t="b">
        <v>1</v>
      </c>
    </row>
    <row r="52" spans="1:18" x14ac:dyDescent="0.3">
      <c r="D52" t="s">
        <v>75</v>
      </c>
      <c r="G52" t="s">
        <v>76</v>
      </c>
    </row>
    <row r="53" spans="1:18" x14ac:dyDescent="0.3">
      <c r="B53" t="s">
        <v>24</v>
      </c>
      <c r="C53" t="s">
        <v>57</v>
      </c>
      <c r="D53" t="s">
        <v>45</v>
      </c>
      <c r="E53" t="s">
        <v>46</v>
      </c>
      <c r="F53" t="s">
        <v>32</v>
      </c>
      <c r="G53">
        <v>2.5000000000000001E-2</v>
      </c>
      <c r="H53">
        <v>0.97499999999999998</v>
      </c>
      <c r="I53" t="s">
        <v>51</v>
      </c>
    </row>
    <row r="54" spans="1:18" x14ac:dyDescent="0.3">
      <c r="A54">
        <v>0</v>
      </c>
      <c r="B54">
        <v>0</v>
      </c>
      <c r="C54" t="s">
        <v>947</v>
      </c>
      <c r="D54">
        <v>1.9384527105641636</v>
      </c>
      <c r="E54">
        <v>1.9384527105641636</v>
      </c>
      <c r="F54">
        <v>1.9384527105641636</v>
      </c>
      <c r="G54">
        <v>1.9384527105641636</v>
      </c>
      <c r="H54">
        <v>1.9384527105641636</v>
      </c>
      <c r="I54">
        <v>1.9384527105641636</v>
      </c>
      <c r="J54">
        <v>1.9384527105641636</v>
      </c>
      <c r="K54">
        <v>1.9384527105641636</v>
      </c>
      <c r="L54">
        <v>1.9384527105641636</v>
      </c>
      <c r="M54">
        <v>1.9384527105641636</v>
      </c>
      <c r="N54">
        <v>1.9384527105641636</v>
      </c>
      <c r="O54">
        <v>1.9384527105641636</v>
      </c>
      <c r="P54">
        <v>1.9384527105641636</v>
      </c>
      <c r="Q54">
        <v>1.9384527105641636</v>
      </c>
      <c r="R54">
        <v>1.9384527105641636</v>
      </c>
    </row>
    <row r="55" spans="1:18" x14ac:dyDescent="0.3">
      <c r="A55" t="s">
        <v>78</v>
      </c>
      <c r="B55">
        <v>0.1</v>
      </c>
      <c r="C55" t="s">
        <v>948</v>
      </c>
      <c r="D55">
        <v>1.9122519648647922</v>
      </c>
      <c r="E55">
        <v>1.9398916466829994</v>
      </c>
      <c r="F55">
        <v>1.9136447932085243</v>
      </c>
      <c r="G55">
        <v>2.2506653308600493</v>
      </c>
      <c r="H55">
        <v>0.91889669959872333</v>
      </c>
      <c r="I55">
        <v>1.750910344739572</v>
      </c>
      <c r="J55">
        <v>2.2335199552688896</v>
      </c>
      <c r="K55">
        <v>2.2417178726510287</v>
      </c>
      <c r="L55">
        <v>2.0431892818136386</v>
      </c>
      <c r="M55">
        <v>2.2377521818207167</v>
      </c>
      <c r="N55">
        <v>2.2343263058429366</v>
      </c>
      <c r="O55">
        <v>1.3892650982484525</v>
      </c>
      <c r="P55">
        <v>2.2173351015661757</v>
      </c>
      <c r="Q55">
        <v>2.1396786291344139</v>
      </c>
      <c r="R55">
        <v>1.4863558024252623</v>
      </c>
    </row>
    <row r="56" spans="1:18" x14ac:dyDescent="0.3">
      <c r="A56" t="s">
        <v>78</v>
      </c>
      <c r="B56">
        <v>0.2</v>
      </c>
      <c r="C56" t="s">
        <v>949</v>
      </c>
      <c r="D56">
        <v>1.8795355327360856</v>
      </c>
      <c r="E56">
        <v>1.9412253722069077</v>
      </c>
      <c r="F56">
        <v>1.8889886567215008</v>
      </c>
      <c r="G56">
        <v>2.5773655890339415</v>
      </c>
      <c r="H56">
        <v>0.56678856143151313</v>
      </c>
      <c r="I56">
        <v>1.9870529619691069</v>
      </c>
      <c r="J56">
        <v>2.2231283495623848</v>
      </c>
      <c r="K56">
        <v>2.3092856776778317</v>
      </c>
      <c r="L56">
        <v>2.0886386347140182</v>
      </c>
      <c r="M56">
        <v>2.5179343360632886</v>
      </c>
      <c r="N56">
        <v>2.3967721848710748</v>
      </c>
      <c r="O56">
        <v>1.2806376520257952</v>
      </c>
      <c r="P56">
        <v>2.2702084162053398</v>
      </c>
      <c r="Q56">
        <v>1.9718477209992031</v>
      </c>
      <c r="R56">
        <v>1.6354418086557774</v>
      </c>
    </row>
    <row r="57" spans="1:18" x14ac:dyDescent="0.3">
      <c r="A57" t="s">
        <v>78</v>
      </c>
      <c r="B57">
        <v>0.30000000000000004</v>
      </c>
      <c r="C57" t="s">
        <v>950</v>
      </c>
      <c r="D57">
        <v>1.8681692332781881</v>
      </c>
      <c r="E57">
        <v>1.9425290736420198</v>
      </c>
      <c r="F57">
        <v>1.8644803264086187</v>
      </c>
      <c r="G57">
        <v>2.8588379116301654</v>
      </c>
      <c r="H57">
        <v>0.61596911803637122</v>
      </c>
      <c r="I57">
        <v>2.1277005823720767</v>
      </c>
      <c r="J57">
        <v>2.134381754075076</v>
      </c>
      <c r="K57">
        <v>2.0524395778492437</v>
      </c>
      <c r="L57">
        <v>2.0347005209136713</v>
      </c>
      <c r="M57">
        <v>2.6991766496986394</v>
      </c>
      <c r="N57">
        <v>2.5112129776395253</v>
      </c>
      <c r="O57">
        <v>1.6351758812300083</v>
      </c>
      <c r="P57">
        <v>2.4603495762904224</v>
      </c>
      <c r="Q57">
        <v>1.6396778615715109</v>
      </c>
      <c r="R57">
        <v>1.2533463637959628</v>
      </c>
    </row>
    <row r="58" spans="1:18" x14ac:dyDescent="0.3">
      <c r="A58" t="s">
        <v>78</v>
      </c>
      <c r="B58">
        <v>0.4</v>
      </c>
      <c r="C58" t="s">
        <v>951</v>
      </c>
      <c r="D58">
        <v>1.8303420536640616</v>
      </c>
      <c r="E58">
        <v>1.9437068917244285</v>
      </c>
      <c r="F58">
        <v>1.8401202202741667</v>
      </c>
      <c r="G58">
        <v>2.9398172204367143</v>
      </c>
      <c r="H58">
        <v>0.20014977967934702</v>
      </c>
      <c r="I58">
        <v>1.8616686728361185</v>
      </c>
      <c r="J58">
        <v>1.7909579364492529</v>
      </c>
      <c r="K58">
        <v>1.5144797611793797</v>
      </c>
      <c r="L58">
        <v>1.6000443307084316</v>
      </c>
      <c r="M58">
        <v>2.7791654278191635</v>
      </c>
      <c r="N58">
        <v>2.3555059888807275</v>
      </c>
      <c r="O58">
        <v>2.0856087631671416</v>
      </c>
      <c r="P58">
        <v>2.4613162317678849</v>
      </c>
      <c r="Q58">
        <v>2.4068961493202488</v>
      </c>
      <c r="R58">
        <v>0.46303685670430195</v>
      </c>
    </row>
    <row r="59" spans="1:18" x14ac:dyDescent="0.3">
      <c r="A59" t="s">
        <v>78</v>
      </c>
      <c r="B59">
        <v>0.5</v>
      </c>
      <c r="C59" t="s">
        <v>952</v>
      </c>
      <c r="D59">
        <v>1.8048638750487123</v>
      </c>
      <c r="E59">
        <v>1.9448042297861581</v>
      </c>
      <c r="F59">
        <v>1.8159222680773568</v>
      </c>
      <c r="G59">
        <v>3.0136693326768569</v>
      </c>
      <c r="H59">
        <v>0.11354680033733271</v>
      </c>
      <c r="I59">
        <v>1.2087907805493574</v>
      </c>
      <c r="J59">
        <v>1.4172787487513578</v>
      </c>
      <c r="K59">
        <v>1.6728087633836279</v>
      </c>
      <c r="L59">
        <v>1.0822501957714863</v>
      </c>
      <c r="M59">
        <v>2.8865437871934443</v>
      </c>
      <c r="N59">
        <v>3.0136693326768569</v>
      </c>
      <c r="O59">
        <v>1.7118153948957797</v>
      </c>
      <c r="P59">
        <v>2.4718085048739393</v>
      </c>
      <c r="Q59">
        <v>2.8459922512452089</v>
      </c>
      <c r="R59">
        <v>1.0172561614474738</v>
      </c>
    </row>
    <row r="60" spans="1:18" x14ac:dyDescent="0.3">
      <c r="A60" t="s">
        <v>78</v>
      </c>
      <c r="B60">
        <v>0.60000000000000009</v>
      </c>
      <c r="C60" t="s">
        <v>953</v>
      </c>
      <c r="D60">
        <v>1.8363853882852199</v>
      </c>
      <c r="E60">
        <v>1.9457828160994255</v>
      </c>
      <c r="F60">
        <v>1.7921634423004673</v>
      </c>
      <c r="G60">
        <v>3.5253213211487271</v>
      </c>
      <c r="H60">
        <v>0.15968946044337642</v>
      </c>
      <c r="I60">
        <v>1.1988416567881197</v>
      </c>
      <c r="J60">
        <v>1.525718077065445</v>
      </c>
      <c r="K60">
        <v>2.1959810506099453</v>
      </c>
      <c r="L60">
        <v>1.4342678311139021</v>
      </c>
      <c r="M60">
        <v>3.089851678271156</v>
      </c>
      <c r="N60">
        <v>3.0793082565954499</v>
      </c>
      <c r="O60">
        <v>1.840452212664929</v>
      </c>
      <c r="P60">
        <v>2.5233009774601878</v>
      </c>
      <c r="Q60">
        <v>2.3343690410178453</v>
      </c>
      <c r="R60">
        <v>0.98557001839297753</v>
      </c>
    </row>
    <row r="61" spans="1:18" x14ac:dyDescent="0.3">
      <c r="A61" t="s">
        <v>78</v>
      </c>
      <c r="B61">
        <v>0.70000000000000007</v>
      </c>
      <c r="C61" t="s">
        <v>954</v>
      </c>
      <c r="D61">
        <v>1.8198586331034696</v>
      </c>
      <c r="E61">
        <v>1.9466556327119031</v>
      </c>
      <c r="F61">
        <v>1.7731985050257408</v>
      </c>
      <c r="G61">
        <v>3.0492017076567173</v>
      </c>
      <c r="H61">
        <v>0.14769584831401117</v>
      </c>
      <c r="I61">
        <v>1.3271580804848879</v>
      </c>
      <c r="J61">
        <v>1.5480958746121243</v>
      </c>
      <c r="K61">
        <v>1.8005400777109937</v>
      </c>
      <c r="L61">
        <v>1.3273889122797062</v>
      </c>
      <c r="M61">
        <v>2.7196832060066103</v>
      </c>
      <c r="N61">
        <v>3.0025081680903924</v>
      </c>
      <c r="O61">
        <v>1.6913997836856829</v>
      </c>
      <c r="P61">
        <v>2.4428861249588505</v>
      </c>
      <c r="Q61">
        <v>2.5256322341885467</v>
      </c>
      <c r="R61">
        <v>1.1523305459272397</v>
      </c>
    </row>
    <row r="62" spans="1:18" x14ac:dyDescent="0.3">
      <c r="A62" t="s">
        <v>78</v>
      </c>
      <c r="B62">
        <v>0.8</v>
      </c>
      <c r="C62" t="s">
        <v>955</v>
      </c>
      <c r="D62">
        <v>1.8030641434922445</v>
      </c>
      <c r="E62">
        <v>1.9473647182566118</v>
      </c>
      <c r="F62">
        <v>1.761252769860671</v>
      </c>
      <c r="G62">
        <v>3.3298134065267764</v>
      </c>
      <c r="H62">
        <v>0.1353688382691958</v>
      </c>
      <c r="I62">
        <v>1.2351770243244373</v>
      </c>
      <c r="J62">
        <v>1.5023090684550546</v>
      </c>
      <c r="K62">
        <v>1.76483529522132</v>
      </c>
      <c r="L62">
        <v>1.394046105605266</v>
      </c>
      <c r="M62">
        <v>2.7515655518930058</v>
      </c>
      <c r="N62">
        <v>2.9861860514637732</v>
      </c>
      <c r="O62">
        <v>1.5402563118571819</v>
      </c>
      <c r="P62">
        <v>2.4697698048922874</v>
      </c>
      <c r="Q62">
        <v>2.4340746222751615</v>
      </c>
      <c r="R62">
        <v>1.2317445532815749</v>
      </c>
    </row>
    <row r="63" spans="1:18" x14ac:dyDescent="0.3">
      <c r="A63" t="s">
        <v>78</v>
      </c>
      <c r="B63">
        <v>0.9</v>
      </c>
      <c r="C63" t="s">
        <v>956</v>
      </c>
      <c r="D63">
        <v>1.779574253384298</v>
      </c>
      <c r="E63">
        <v>1.9479491510339109</v>
      </c>
      <c r="F63">
        <v>1.7602265471190985</v>
      </c>
      <c r="G63">
        <v>3.1541428231208792</v>
      </c>
      <c r="H63">
        <v>0.14610280525463409</v>
      </c>
      <c r="I63">
        <v>1.2420663966242638</v>
      </c>
      <c r="J63">
        <v>1.4568828808260459</v>
      </c>
      <c r="K63">
        <v>1.7578135428863091</v>
      </c>
      <c r="L63">
        <v>1.365169771030784</v>
      </c>
      <c r="M63">
        <v>2.6529295621865332</v>
      </c>
      <c r="N63">
        <v>2.920828302045801</v>
      </c>
      <c r="O63">
        <v>1.4815812958728767</v>
      </c>
      <c r="P63">
        <v>2.0815024792536239</v>
      </c>
      <c r="Q63">
        <v>2.3433408708135905</v>
      </c>
      <c r="R63">
        <v>1.2321420794127258</v>
      </c>
    </row>
    <row r="64" spans="1:18" x14ac:dyDescent="0.3">
      <c r="A64" t="s">
        <v>78</v>
      </c>
      <c r="B64">
        <v>1</v>
      </c>
      <c r="C64" t="s">
        <v>957</v>
      </c>
      <c r="D64">
        <v>1.7683602743101894</v>
      </c>
      <c r="E64">
        <v>1.9483784030714884</v>
      </c>
      <c r="F64">
        <v>1.7683602743101894</v>
      </c>
      <c r="G64">
        <v>2.8079474951579364</v>
      </c>
      <c r="H64">
        <v>0.22436518292400751</v>
      </c>
      <c r="I64">
        <v>0.76345594218579604</v>
      </c>
      <c r="J64">
        <v>1.7065854032606658</v>
      </c>
      <c r="K64">
        <v>1.9342624065512573</v>
      </c>
      <c r="L64">
        <v>2.0155220608741584</v>
      </c>
      <c r="M64">
        <v>2.7093423959538359</v>
      </c>
      <c r="N64">
        <v>2.6710442577870284</v>
      </c>
      <c r="O64">
        <v>2.0000192174623552</v>
      </c>
      <c r="P64">
        <v>1.3682609577935991</v>
      </c>
      <c r="Q64">
        <v>2.2648568305781844</v>
      </c>
      <c r="R64">
        <v>1.5096239096409378</v>
      </c>
    </row>
    <row r="65" spans="1:18" x14ac:dyDescent="0.3">
      <c r="A65" t="s">
        <v>78</v>
      </c>
      <c r="B65">
        <v>1.1000000000000001</v>
      </c>
      <c r="C65" t="s">
        <v>958</v>
      </c>
      <c r="D65">
        <v>1.7330758027958684</v>
      </c>
      <c r="E65">
        <v>1.9486518078671655</v>
      </c>
      <c r="F65">
        <v>1.7507603226760324</v>
      </c>
      <c r="G65">
        <v>3.0323056854736272</v>
      </c>
      <c r="H65">
        <v>0.16238999026494794</v>
      </c>
      <c r="I65">
        <v>0.68578344367686916</v>
      </c>
      <c r="J65">
        <v>1.6462737913046002</v>
      </c>
      <c r="K65">
        <v>1.8717574935161037</v>
      </c>
      <c r="L65">
        <v>2.0568757146587378</v>
      </c>
      <c r="M65">
        <v>2.543507907956339</v>
      </c>
      <c r="N65">
        <v>2.4713008178028586</v>
      </c>
      <c r="O65">
        <v>1.960461883821355</v>
      </c>
      <c r="P65">
        <v>1.2029905565014642</v>
      </c>
      <c r="Q65">
        <v>2.1456182575688447</v>
      </c>
      <c r="R65">
        <v>1.4963385734731691</v>
      </c>
    </row>
    <row r="66" spans="1:18" x14ac:dyDescent="0.3">
      <c r="A66" t="s">
        <v>78</v>
      </c>
      <c r="B66">
        <v>1.2000000000000002</v>
      </c>
      <c r="C66" t="s">
        <v>959</v>
      </c>
      <c r="D66">
        <v>1.7061303946997193</v>
      </c>
      <c r="E66">
        <v>1.9487704935934616</v>
      </c>
      <c r="F66">
        <v>1.7336894106958614</v>
      </c>
      <c r="G66">
        <v>3.2068365802367658</v>
      </c>
      <c r="H66">
        <v>0.16324665850344286</v>
      </c>
      <c r="I66">
        <v>0.5609931195769039</v>
      </c>
      <c r="J66">
        <v>1.7513750734563169</v>
      </c>
      <c r="K66">
        <v>1.9162010120323067</v>
      </c>
      <c r="L66">
        <v>2.0133036228552976</v>
      </c>
      <c r="M66">
        <v>2.31755642623909</v>
      </c>
      <c r="N66">
        <v>2.0649907599660087</v>
      </c>
      <c r="O66">
        <v>2.2575322248406975</v>
      </c>
      <c r="P66">
        <v>1.1563224952843454</v>
      </c>
      <c r="Q66">
        <v>1.925839721388777</v>
      </c>
      <c r="R66">
        <v>1.4902642946100793</v>
      </c>
    </row>
    <row r="67" spans="1:18" x14ac:dyDescent="0.3">
      <c r="A67" t="s">
        <v>78</v>
      </c>
      <c r="B67">
        <v>1.3</v>
      </c>
      <c r="C67" t="s">
        <v>960</v>
      </c>
      <c r="D67">
        <v>1.7349941773695214</v>
      </c>
      <c r="E67">
        <v>1.9487369770657248</v>
      </c>
      <c r="F67">
        <v>1.7176097419436915</v>
      </c>
      <c r="G67">
        <v>2.9463684165463535</v>
      </c>
      <c r="H67">
        <v>0.18634032457107974</v>
      </c>
      <c r="I67">
        <v>0.50372854592346883</v>
      </c>
      <c r="J67">
        <v>1.9040186651365734</v>
      </c>
      <c r="K67">
        <v>1.7222510525049608</v>
      </c>
      <c r="L67">
        <v>2.1206677836715317</v>
      </c>
      <c r="M67">
        <v>2.5098197759519034</v>
      </c>
      <c r="N67">
        <v>2.3760531763618409</v>
      </c>
      <c r="O67">
        <v>2.294400044029635</v>
      </c>
      <c r="P67">
        <v>1.0376964875781447</v>
      </c>
      <c r="Q67">
        <v>2.19344332368573</v>
      </c>
      <c r="R67">
        <v>1.3857239054471491</v>
      </c>
    </row>
    <row r="68" spans="1:18" x14ac:dyDescent="0.3">
      <c r="A68" t="s">
        <v>78</v>
      </c>
      <c r="B68">
        <v>1.4000000000000001</v>
      </c>
      <c r="C68" t="s">
        <v>961</v>
      </c>
      <c r="D68">
        <v>1.7126070031286897</v>
      </c>
      <c r="E68">
        <v>1.9485496227306669</v>
      </c>
      <c r="F68">
        <v>1.7024829592391619</v>
      </c>
      <c r="G68">
        <v>3.4023573957082616</v>
      </c>
      <c r="H68">
        <v>0.17602585937602891</v>
      </c>
      <c r="I68">
        <v>0.54473430059587635</v>
      </c>
      <c r="J68">
        <v>2.118092974774223</v>
      </c>
      <c r="K68">
        <v>1.5916767643818095</v>
      </c>
      <c r="L68">
        <v>2.2655448533348657</v>
      </c>
      <c r="M68">
        <v>2.4670495166670556</v>
      </c>
      <c r="N68">
        <v>2.1433987734021502</v>
      </c>
      <c r="O68">
        <v>2.1368827549611469</v>
      </c>
      <c r="P68">
        <v>0.98350326155836199</v>
      </c>
      <c r="Q68">
        <v>2.475085754213894</v>
      </c>
      <c r="R68">
        <v>1.2579703793701711</v>
      </c>
    </row>
    <row r="69" spans="1:18" x14ac:dyDescent="0.3">
      <c r="A69" t="s">
        <v>78</v>
      </c>
      <c r="B69">
        <v>1.5</v>
      </c>
      <c r="C69" t="s">
        <v>962</v>
      </c>
      <c r="D69">
        <v>1.7010504871243781</v>
      </c>
      <c r="E69">
        <v>1.9481949450035245</v>
      </c>
      <c r="F69">
        <v>1.6883626674123429</v>
      </c>
      <c r="G69">
        <v>3.082584997092316</v>
      </c>
      <c r="H69">
        <v>8.7506138682412193E-2</v>
      </c>
      <c r="I69">
        <v>0.44804876853505088</v>
      </c>
      <c r="J69">
        <v>2.1258183661368717</v>
      </c>
      <c r="K69">
        <v>1.7831179357971587</v>
      </c>
      <c r="L69">
        <v>2.3681732352885687</v>
      </c>
      <c r="M69">
        <v>2.5944681869843569</v>
      </c>
      <c r="N69">
        <v>1.785084633816205</v>
      </c>
      <c r="O69">
        <v>2.1641180550922017</v>
      </c>
      <c r="P69">
        <v>0.60925060202056636</v>
      </c>
      <c r="Q69">
        <v>2.2220517081429167</v>
      </c>
      <c r="R69">
        <v>1.4995134787145614</v>
      </c>
    </row>
    <row r="70" spans="1:18" x14ac:dyDescent="0.3">
      <c r="A70" t="s">
        <v>78</v>
      </c>
      <c r="B70">
        <v>1.6</v>
      </c>
      <c r="C70" t="s">
        <v>963</v>
      </c>
      <c r="D70">
        <v>1.6625984973384451</v>
      </c>
      <c r="E70">
        <v>1.9476853137978603</v>
      </c>
      <c r="F70">
        <v>1.6761696343048593</v>
      </c>
      <c r="G70">
        <v>3.1166523499090304</v>
      </c>
      <c r="H70">
        <v>7.7265141169610099E-2</v>
      </c>
      <c r="I70">
        <v>0.44690492725490411</v>
      </c>
      <c r="J70">
        <v>2.2662127910063719</v>
      </c>
      <c r="K70">
        <v>1.8175980834608592</v>
      </c>
      <c r="L70">
        <v>2.9352782909138</v>
      </c>
      <c r="M70">
        <v>2.3815898053837099</v>
      </c>
      <c r="N70">
        <v>1.4074541729374452</v>
      </c>
      <c r="O70">
        <v>2.1635786885710089</v>
      </c>
      <c r="P70">
        <v>0.4658585047140007</v>
      </c>
      <c r="Q70">
        <v>2.3791492192401895</v>
      </c>
      <c r="R70">
        <v>1.7308395286262208</v>
      </c>
    </row>
    <row r="71" spans="1:18" x14ac:dyDescent="0.3">
      <c r="A71" t="s">
        <v>78</v>
      </c>
      <c r="B71">
        <v>1.7000000000000002</v>
      </c>
      <c r="C71" t="s">
        <v>964</v>
      </c>
      <c r="D71">
        <v>1.6786375302994256</v>
      </c>
      <c r="E71">
        <v>1.9469967865782101</v>
      </c>
      <c r="F71">
        <v>1.6656224678909879</v>
      </c>
      <c r="G71">
        <v>3.0136761771295353</v>
      </c>
      <c r="H71">
        <v>8.6200625590568042E-2</v>
      </c>
      <c r="I71">
        <v>0.50101593757970631</v>
      </c>
      <c r="J71">
        <v>2.3282997825370679</v>
      </c>
      <c r="K71">
        <v>1.6693762200545457</v>
      </c>
      <c r="L71">
        <v>2.7284273757038653</v>
      </c>
      <c r="M71">
        <v>2.5320718994878937</v>
      </c>
      <c r="N71">
        <v>1.4494853783332147</v>
      </c>
      <c r="O71">
        <v>2.2094467661496182</v>
      </c>
      <c r="P71">
        <v>0.30448016816404788</v>
      </c>
      <c r="Q71">
        <v>2.1659247365021703</v>
      </c>
      <c r="R71">
        <v>1.7093405805731186</v>
      </c>
    </row>
    <row r="72" spans="1:18" x14ac:dyDescent="0.3">
      <c r="A72" t="s">
        <v>78</v>
      </c>
      <c r="B72">
        <v>1.8</v>
      </c>
      <c r="C72" t="s">
        <v>965</v>
      </c>
      <c r="D72">
        <v>1.6706300301098731</v>
      </c>
      <c r="E72">
        <v>1.9461674522345218</v>
      </c>
      <c r="F72">
        <v>1.6570556546096757</v>
      </c>
      <c r="G72">
        <v>3.0178277763897077</v>
      </c>
      <c r="H72">
        <v>9.1229883785130264E-2</v>
      </c>
      <c r="I72">
        <v>0.44601531077542783</v>
      </c>
      <c r="J72">
        <v>2.4209435471990983</v>
      </c>
      <c r="K72">
        <v>1.709464064157904</v>
      </c>
      <c r="L72">
        <v>2.7709691192991448</v>
      </c>
      <c r="M72">
        <v>2.5567587940939625</v>
      </c>
      <c r="N72">
        <v>1.3945046677304354</v>
      </c>
      <c r="O72">
        <v>2.1189491685056074</v>
      </c>
      <c r="P72">
        <v>0.30364772893808173</v>
      </c>
      <c r="Q72">
        <v>2.1053923154590892</v>
      </c>
      <c r="R72">
        <v>1.6186766146488245</v>
      </c>
    </row>
    <row r="73" spans="1:18" x14ac:dyDescent="0.3">
      <c r="A73" t="s">
        <v>78</v>
      </c>
      <c r="B73">
        <v>1.9000000000000001</v>
      </c>
      <c r="C73" t="s">
        <v>966</v>
      </c>
      <c r="D73">
        <v>1.6587197928784863</v>
      </c>
      <c r="E73">
        <v>1.9451470228451977</v>
      </c>
      <c r="F73">
        <v>1.6511574521360595</v>
      </c>
      <c r="G73">
        <v>3.0639674041128142</v>
      </c>
      <c r="H73">
        <v>0.10225943374530351</v>
      </c>
      <c r="I73">
        <v>0.24120599830028153</v>
      </c>
      <c r="J73">
        <v>2.2388160760408971</v>
      </c>
      <c r="K73">
        <v>1.8121347533998369</v>
      </c>
      <c r="L73">
        <v>2.5233981065311175</v>
      </c>
      <c r="M73">
        <v>2.4680514010267856</v>
      </c>
      <c r="N73">
        <v>1.9798169248038904</v>
      </c>
      <c r="O73">
        <v>1.8548127411824973</v>
      </c>
      <c r="P73">
        <v>0.40564297808064442</v>
      </c>
      <c r="Q73">
        <v>2.275726549789856</v>
      </c>
      <c r="R73">
        <v>1.7616033466558358</v>
      </c>
    </row>
    <row r="74" spans="1:18" x14ac:dyDescent="0.3">
      <c r="A74">
        <v>2</v>
      </c>
      <c r="B74">
        <v>2</v>
      </c>
      <c r="C74" t="s">
        <v>967</v>
      </c>
      <c r="D74">
        <v>1.6474954716652357</v>
      </c>
      <c r="E74">
        <v>1.9439865775655465</v>
      </c>
      <c r="F74">
        <v>1.6474954716652357</v>
      </c>
      <c r="G74">
        <v>3.1560616211899246</v>
      </c>
      <c r="H74">
        <v>0.11251955434127596</v>
      </c>
      <c r="I74">
        <v>0.17629614710551433</v>
      </c>
      <c r="J74">
        <v>2.1627530710997829</v>
      </c>
      <c r="K74">
        <v>1.5572750143513903</v>
      </c>
      <c r="L74">
        <v>2.78828289711495</v>
      </c>
      <c r="M74">
        <v>2.4334114424322375</v>
      </c>
      <c r="N74">
        <v>2.1566398397319038</v>
      </c>
      <c r="O74">
        <v>1.7276281025347289</v>
      </c>
      <c r="P74">
        <v>0.3674202319398257</v>
      </c>
      <c r="Q74">
        <v>2.2367608944082744</v>
      </c>
      <c r="R74">
        <v>1.8909106470445529</v>
      </c>
    </row>
    <row r="75" spans="1:18" x14ac:dyDescent="0.3">
      <c r="A75" t="s">
        <v>78</v>
      </c>
      <c r="B75">
        <v>2.1</v>
      </c>
      <c r="C75" t="s">
        <v>968</v>
      </c>
      <c r="D75">
        <v>1.6247896480339752</v>
      </c>
      <c r="E75">
        <v>1.9427948119374125</v>
      </c>
      <c r="F75">
        <v>1.6216316032164242</v>
      </c>
      <c r="G75">
        <v>3.1967943816262605</v>
      </c>
      <c r="H75">
        <v>0.10080418743409783</v>
      </c>
      <c r="I75">
        <v>0.17130946869963284</v>
      </c>
      <c r="J75">
        <v>2.1043301466770723</v>
      </c>
      <c r="K75">
        <v>1.2734059072367798</v>
      </c>
      <c r="L75">
        <v>3.1788946910026237</v>
      </c>
      <c r="M75">
        <v>2.249533663048604</v>
      </c>
      <c r="N75">
        <v>2.2324120609015186</v>
      </c>
      <c r="O75">
        <v>1.3140392801065901</v>
      </c>
      <c r="P75">
        <v>0.24794994488412236</v>
      </c>
      <c r="Q75">
        <v>2.102645318384599</v>
      </c>
      <c r="R75">
        <v>2.1535488440806385</v>
      </c>
    </row>
    <row r="76" spans="1:18" x14ac:dyDescent="0.3">
      <c r="A76" t="s">
        <v>78</v>
      </c>
      <c r="B76">
        <v>2.2000000000000002</v>
      </c>
      <c r="C76" t="s">
        <v>969</v>
      </c>
      <c r="D76">
        <v>1.6154522204799522</v>
      </c>
      <c r="E76">
        <v>1.941518980008559</v>
      </c>
      <c r="F76">
        <v>1.597202912740302</v>
      </c>
      <c r="G76">
        <v>3.2770960586827944</v>
      </c>
      <c r="H76">
        <v>7.4788619885580526E-2</v>
      </c>
      <c r="I76">
        <v>0.10407569054676553</v>
      </c>
      <c r="J76">
        <v>1.75376438963022</v>
      </c>
      <c r="K76">
        <v>1.2847898885508007</v>
      </c>
      <c r="L76">
        <v>3.0232709874492771</v>
      </c>
      <c r="M76">
        <v>2.1801737249205377</v>
      </c>
      <c r="N76">
        <v>2.0046907801320391</v>
      </c>
      <c r="O76">
        <v>1.1902122730827267</v>
      </c>
      <c r="P76">
        <v>0.25344164818446152</v>
      </c>
      <c r="Q76">
        <v>2.1577684849091407</v>
      </c>
      <c r="R76">
        <v>2.0277369872546656</v>
      </c>
    </row>
    <row r="77" spans="1:18" x14ac:dyDescent="0.3">
      <c r="A77" t="s">
        <v>78</v>
      </c>
      <c r="B77">
        <v>2.3000000000000003</v>
      </c>
      <c r="C77" t="s">
        <v>970</v>
      </c>
      <c r="D77">
        <v>1.6200744549805002</v>
      </c>
      <c r="E77">
        <v>1.9400760470531824</v>
      </c>
      <c r="F77">
        <v>1.5749176030961247</v>
      </c>
      <c r="G77">
        <v>3.3305173857456256</v>
      </c>
      <c r="H77">
        <v>8.5058319090709072E-2</v>
      </c>
      <c r="I77">
        <v>6.0822209710056578E-2</v>
      </c>
      <c r="J77">
        <v>1.9068042226600868</v>
      </c>
      <c r="K77">
        <v>1.3603956106080886</v>
      </c>
      <c r="L77">
        <v>3.1354969844265534</v>
      </c>
      <c r="M77">
        <v>2.2966267193901952</v>
      </c>
      <c r="N77">
        <v>1.9615407981831208</v>
      </c>
      <c r="O77">
        <v>1.5127977223037179</v>
      </c>
      <c r="P77">
        <v>0.3923133181595066</v>
      </c>
      <c r="Q77">
        <v>2.0896271423484887</v>
      </c>
      <c r="R77">
        <v>2.0363731835875405</v>
      </c>
    </row>
    <row r="78" spans="1:18" x14ac:dyDescent="0.3">
      <c r="A78" t="s">
        <v>78</v>
      </c>
      <c r="B78">
        <v>2.4000000000000004</v>
      </c>
      <c r="C78" t="s">
        <v>971</v>
      </c>
      <c r="D78">
        <v>1.6088678018999352</v>
      </c>
      <c r="E78">
        <v>1.9385336692561497</v>
      </c>
      <c r="F78">
        <v>1.5543558958763806</v>
      </c>
      <c r="G78">
        <v>3.2298465577000339</v>
      </c>
      <c r="H78">
        <v>6.3783471571953868E-2</v>
      </c>
      <c r="I78">
        <v>4.1149564611259404E-2</v>
      </c>
      <c r="J78">
        <v>1.8040248720533334</v>
      </c>
      <c r="K78">
        <v>1.440290336893542</v>
      </c>
      <c r="L78">
        <v>3.0975520367334046</v>
      </c>
      <c r="M78">
        <v>2.2620363626727342</v>
      </c>
      <c r="N78">
        <v>1.9417461679614083</v>
      </c>
      <c r="O78">
        <v>1.6111960259550882</v>
      </c>
      <c r="P78">
        <v>0.44317756403875708</v>
      </c>
      <c r="Q78">
        <v>2.2122230662838542</v>
      </c>
      <c r="R78">
        <v>1.8103554380877143</v>
      </c>
    </row>
    <row r="79" spans="1:18" x14ac:dyDescent="0.3">
      <c r="A79" t="s">
        <v>78</v>
      </c>
      <c r="B79">
        <v>2.5</v>
      </c>
      <c r="C79" t="s">
        <v>972</v>
      </c>
      <c r="D79">
        <v>1.5814146421388269</v>
      </c>
      <c r="E79">
        <v>1.936796862106926</v>
      </c>
      <c r="F79">
        <v>1.5349666577025132</v>
      </c>
      <c r="G79">
        <v>3.3071710382629691</v>
      </c>
      <c r="H79">
        <v>9.3478571251254E-2</v>
      </c>
      <c r="I79">
        <v>0.15701315333365978</v>
      </c>
      <c r="J79">
        <v>1.3479391667610297</v>
      </c>
      <c r="K79">
        <v>1.5420930061339733</v>
      </c>
      <c r="L79">
        <v>2.7773794123531732</v>
      </c>
      <c r="M79">
        <v>2.1917020176535797</v>
      </c>
      <c r="N79">
        <v>1.9314311911734632</v>
      </c>
      <c r="O79">
        <v>1.5757899635278678</v>
      </c>
      <c r="P79">
        <v>0.49768881225778577</v>
      </c>
      <c r="Q79">
        <v>2.1512981788063454</v>
      </c>
      <c r="R79">
        <v>1.566575980553381</v>
      </c>
    </row>
    <row r="80" spans="1:18" x14ac:dyDescent="0.3">
      <c r="A80" t="s">
        <v>78</v>
      </c>
      <c r="B80">
        <v>2.6</v>
      </c>
      <c r="C80" t="s">
        <v>973</v>
      </c>
      <c r="D80">
        <v>1.5560366179279543</v>
      </c>
      <c r="E80">
        <v>1.9349512359385173</v>
      </c>
      <c r="F80">
        <v>1.5164818650021799</v>
      </c>
      <c r="G80">
        <v>3.5117488446597753</v>
      </c>
      <c r="H80">
        <v>8.989192189703335E-2</v>
      </c>
      <c r="I80">
        <v>8.8718408922652772E-2</v>
      </c>
      <c r="J80">
        <v>1.213230577735646</v>
      </c>
      <c r="K80">
        <v>1.0459996206855411</v>
      </c>
      <c r="L80">
        <v>2.7044322817990927</v>
      </c>
      <c r="M80">
        <v>1.7362923145610478</v>
      </c>
      <c r="N80">
        <v>1.6203433197614923</v>
      </c>
      <c r="O80">
        <v>1.2372940937370669</v>
      </c>
      <c r="P80">
        <v>0.38952118718456041</v>
      </c>
      <c r="Q80">
        <v>3.3134467119139583</v>
      </c>
      <c r="R80">
        <v>1.4291036919742521</v>
      </c>
    </row>
    <row r="81" spans="1:18" x14ac:dyDescent="0.3">
      <c r="A81" t="s">
        <v>78</v>
      </c>
      <c r="B81">
        <v>2.7</v>
      </c>
      <c r="C81" t="s">
        <v>974</v>
      </c>
      <c r="D81">
        <v>1.5548384045639401</v>
      </c>
      <c r="E81">
        <v>1.9328888365331711</v>
      </c>
      <c r="F81">
        <v>1.4992511875111723</v>
      </c>
      <c r="G81">
        <v>3.5051763013659087</v>
      </c>
      <c r="H81">
        <v>7.2560441577570148E-2</v>
      </c>
      <c r="I81">
        <v>0.13405392437942187</v>
      </c>
      <c r="J81">
        <v>0.94718160851985722</v>
      </c>
      <c r="K81">
        <v>1.1414082395181853</v>
      </c>
      <c r="L81">
        <v>2.7309804215079088</v>
      </c>
      <c r="M81">
        <v>1.3912213261887756</v>
      </c>
      <c r="N81">
        <v>1.734005731803856</v>
      </c>
      <c r="O81">
        <v>1.0956793656156931</v>
      </c>
      <c r="P81">
        <v>0.70524858405515012</v>
      </c>
      <c r="Q81">
        <v>2.602009209084756</v>
      </c>
      <c r="R81">
        <v>1.6153298524710302</v>
      </c>
    </row>
    <row r="82" spans="1:18" x14ac:dyDescent="0.3">
      <c r="A82" t="s">
        <v>78</v>
      </c>
      <c r="B82">
        <v>2.8000000000000003</v>
      </c>
      <c r="C82" t="s">
        <v>975</v>
      </c>
      <c r="D82">
        <v>1.5371354970519784</v>
      </c>
      <c r="E82">
        <v>1.9307166979668933</v>
      </c>
      <c r="F82">
        <v>1.4847221676104343</v>
      </c>
      <c r="G82">
        <v>3.6207033483184228</v>
      </c>
      <c r="H82">
        <v>0.10118720619874916</v>
      </c>
      <c r="I82">
        <v>0.17486007790129601</v>
      </c>
      <c r="J82">
        <v>1.2287869998592975</v>
      </c>
      <c r="K82">
        <v>1.0806403537219955</v>
      </c>
      <c r="L82">
        <v>2.6138995222371335</v>
      </c>
      <c r="M82">
        <v>1.647001578629377</v>
      </c>
      <c r="N82">
        <v>1.6724411951718379</v>
      </c>
      <c r="O82">
        <v>0.70645922212658685</v>
      </c>
      <c r="P82">
        <v>0.84267297260833851</v>
      </c>
      <c r="Q82">
        <v>2.5186820617101073</v>
      </c>
      <c r="R82">
        <v>2.7130543269089591</v>
      </c>
    </row>
    <row r="83" spans="1:18" x14ac:dyDescent="0.3">
      <c r="A83" t="s">
        <v>78</v>
      </c>
      <c r="B83">
        <v>2.9000000000000004</v>
      </c>
      <c r="C83" t="s">
        <v>976</v>
      </c>
      <c r="D83">
        <v>1.507024444662219</v>
      </c>
      <c r="E83">
        <v>1.9283100599856156</v>
      </c>
      <c r="F83">
        <v>1.4735661926540871</v>
      </c>
      <c r="G83">
        <v>3.555135281825311</v>
      </c>
      <c r="H83">
        <v>9.974808466221019E-2</v>
      </c>
      <c r="I83">
        <v>7.881664611496457E-2</v>
      </c>
      <c r="J83">
        <v>1.2525503443349815</v>
      </c>
      <c r="K83">
        <v>1.5009020045337083</v>
      </c>
      <c r="L83">
        <v>2.6867636925867098</v>
      </c>
      <c r="M83">
        <v>2.1018818725550212</v>
      </c>
      <c r="N83">
        <v>1.448961963899525</v>
      </c>
      <c r="O83">
        <v>0.9885557611167991</v>
      </c>
      <c r="P83">
        <v>0.63665803412709054</v>
      </c>
      <c r="Q83">
        <v>2.4541150370849798</v>
      </c>
      <c r="R83">
        <v>3.0883153171114563</v>
      </c>
    </row>
    <row r="84" spans="1:18" x14ac:dyDescent="0.3">
      <c r="A84" t="s">
        <v>78</v>
      </c>
      <c r="B84">
        <v>3</v>
      </c>
      <c r="C84" t="s">
        <v>977</v>
      </c>
      <c r="D84">
        <v>1.465644285016511</v>
      </c>
      <c r="E84">
        <v>1.9257963761948058</v>
      </c>
      <c r="F84">
        <v>1.465644285016511</v>
      </c>
      <c r="G84">
        <v>3.6479833125598558</v>
      </c>
      <c r="H84">
        <v>6.5139691448978285E-2</v>
      </c>
      <c r="I84">
        <v>0.13818800138838647</v>
      </c>
      <c r="J84">
        <v>0.77659528644094578</v>
      </c>
      <c r="K84">
        <v>1.6372275576005946</v>
      </c>
      <c r="L84">
        <v>2.8755548673492322</v>
      </c>
      <c r="M84">
        <v>1.6951445173617017</v>
      </c>
      <c r="N84">
        <v>1.3426410930333847</v>
      </c>
      <c r="O84">
        <v>0.84187965595409608</v>
      </c>
      <c r="P84">
        <v>1.0312912047779901</v>
      </c>
      <c r="Q84">
        <v>2.4862446869453607</v>
      </c>
      <c r="R84">
        <v>2.5921089081575777</v>
      </c>
    </row>
    <row r="85" spans="1:18" x14ac:dyDescent="0.3">
      <c r="A85" t="s">
        <v>78</v>
      </c>
      <c r="B85">
        <v>3.1</v>
      </c>
      <c r="C85" t="s">
        <v>978</v>
      </c>
      <c r="D85">
        <v>1.4237371199339941</v>
      </c>
      <c r="E85">
        <v>1.9219012314364059</v>
      </c>
      <c r="F85">
        <v>1.4512373452812155</v>
      </c>
      <c r="G85">
        <v>3.6727066393674561</v>
      </c>
      <c r="H85">
        <v>6.8975972610079872E-2</v>
      </c>
      <c r="I85">
        <v>0.29764845616446284</v>
      </c>
      <c r="J85">
        <v>1.1867185898612023</v>
      </c>
      <c r="K85">
        <v>1.5354799620068811</v>
      </c>
      <c r="L85">
        <v>2.7610220902023928</v>
      </c>
      <c r="M85">
        <v>1.5182149767420765</v>
      </c>
      <c r="N85">
        <v>1.580917316837293</v>
      </c>
      <c r="O85">
        <v>1.0071640605530325</v>
      </c>
      <c r="P85">
        <v>1.1237449917524125</v>
      </c>
      <c r="Q85">
        <v>2.2423699618143802</v>
      </c>
      <c r="R85">
        <v>2.5382556592128771</v>
      </c>
    </row>
    <row r="86" spans="1:18" x14ac:dyDescent="0.3">
      <c r="A86" t="s">
        <v>78</v>
      </c>
      <c r="B86">
        <v>3.2</v>
      </c>
      <c r="C86" t="s">
        <v>979</v>
      </c>
      <c r="D86">
        <v>1.4185196439601175</v>
      </c>
      <c r="E86">
        <v>1.9181945426583875</v>
      </c>
      <c r="F86">
        <v>1.4391003673333131</v>
      </c>
      <c r="G86">
        <v>3.7480063208260592</v>
      </c>
      <c r="H86">
        <v>6.4761661061987164E-2</v>
      </c>
      <c r="I86">
        <v>0.21762345441247816</v>
      </c>
      <c r="J86">
        <v>0.89464080318918981</v>
      </c>
      <c r="K86">
        <v>1.7132702809812375</v>
      </c>
      <c r="L86">
        <v>2.7627096744742858</v>
      </c>
      <c r="M86">
        <v>1.6201113189198837</v>
      </c>
      <c r="N86">
        <v>1.4522281771601828</v>
      </c>
      <c r="O86">
        <v>0.73742116799570645</v>
      </c>
      <c r="P86">
        <v>1.0834592977845747</v>
      </c>
      <c r="Q86">
        <v>2.3080268572659755</v>
      </c>
      <c r="R86">
        <v>2.4974276906791451</v>
      </c>
    </row>
    <row r="87" spans="1:18" x14ac:dyDescent="0.3">
      <c r="A87" t="s">
        <v>78</v>
      </c>
      <c r="B87">
        <v>3.3000000000000003</v>
      </c>
      <c r="C87" t="s">
        <v>980</v>
      </c>
      <c r="D87">
        <v>1.4166885373437794</v>
      </c>
      <c r="E87">
        <v>1.9144234627666277</v>
      </c>
      <c r="F87">
        <v>1.4286788042854912</v>
      </c>
      <c r="G87">
        <v>3.7178582428371421</v>
      </c>
      <c r="H87">
        <v>6.45593767929597E-2</v>
      </c>
      <c r="I87">
        <v>0.15632208211877796</v>
      </c>
      <c r="J87">
        <v>0.92745904038707505</v>
      </c>
      <c r="K87">
        <v>1.6423781948878964</v>
      </c>
      <c r="L87">
        <v>2.7291246567020435</v>
      </c>
      <c r="M87">
        <v>1.592717553804271</v>
      </c>
      <c r="N87">
        <v>1.3313190095728755</v>
      </c>
      <c r="O87">
        <v>0.82578061384242596</v>
      </c>
      <c r="P87">
        <v>0.95293920308691926</v>
      </c>
      <c r="Q87">
        <v>2.4161677216313695</v>
      </c>
      <c r="R87">
        <v>2.5503935721273545</v>
      </c>
    </row>
    <row r="88" spans="1:18" x14ac:dyDescent="0.3">
      <c r="A88" t="s">
        <v>78</v>
      </c>
      <c r="B88">
        <v>3.4000000000000004</v>
      </c>
      <c r="C88" t="s">
        <v>981</v>
      </c>
      <c r="D88">
        <v>1.4017316578539345</v>
      </c>
      <c r="E88">
        <v>1.9107535864937275</v>
      </c>
      <c r="F88">
        <v>1.4197620694130799</v>
      </c>
      <c r="G88">
        <v>3.6797724715532416</v>
      </c>
      <c r="H88">
        <v>5.9619249321561998E-2</v>
      </c>
      <c r="I88">
        <v>0.12014077320829562</v>
      </c>
      <c r="J88">
        <v>0.89611381395835654</v>
      </c>
      <c r="K88">
        <v>1.6206324843146624</v>
      </c>
      <c r="L88">
        <v>2.706780727794337</v>
      </c>
      <c r="M88">
        <v>1.5907549851311251</v>
      </c>
      <c r="N88">
        <v>1.3114039181879387</v>
      </c>
      <c r="O88">
        <v>0.81981965459095807</v>
      </c>
      <c r="P88">
        <v>0.89842149317948605</v>
      </c>
      <c r="Q88">
        <v>2.3908512378960718</v>
      </c>
      <c r="R88">
        <v>2.5000048012141098</v>
      </c>
    </row>
    <row r="89" spans="1:18" x14ac:dyDescent="0.3">
      <c r="A89" t="s">
        <v>78</v>
      </c>
      <c r="B89">
        <v>3.5</v>
      </c>
      <c r="C89" t="s">
        <v>982</v>
      </c>
      <c r="D89">
        <v>1.4755803173751385</v>
      </c>
      <c r="E89">
        <v>1.9069486863227973</v>
      </c>
      <c r="F89">
        <v>1.4133318703895699</v>
      </c>
      <c r="G89">
        <v>3.4004078517914618</v>
      </c>
      <c r="H89">
        <v>6.8077848760588533E-2</v>
      </c>
      <c r="I89">
        <v>0.49894607853789058</v>
      </c>
      <c r="J89">
        <v>1.9319412763028467</v>
      </c>
      <c r="K89">
        <v>2.4447122459923065</v>
      </c>
      <c r="L89">
        <v>2.8875920376079853</v>
      </c>
      <c r="M89">
        <v>1.7904439317716527</v>
      </c>
      <c r="N89">
        <v>1.3727415687062272</v>
      </c>
      <c r="O89">
        <v>0.80281283880016252</v>
      </c>
      <c r="P89">
        <v>1.0326161979748634</v>
      </c>
      <c r="Q89">
        <v>2.6985477261602573</v>
      </c>
      <c r="R89">
        <v>2.6044202396140888</v>
      </c>
    </row>
    <row r="90" spans="1:18" x14ac:dyDescent="0.3">
      <c r="A90" t="s">
        <v>78</v>
      </c>
      <c r="B90">
        <v>3.6</v>
      </c>
      <c r="C90" t="s">
        <v>983</v>
      </c>
      <c r="D90">
        <v>1.4500194100661472</v>
      </c>
      <c r="E90">
        <v>1.9031903762698137</v>
      </c>
      <c r="F90">
        <v>1.409641590205913</v>
      </c>
      <c r="G90">
        <v>3.7436361251410499</v>
      </c>
      <c r="H90">
        <v>3.7628405045898393E-2</v>
      </c>
      <c r="I90">
        <v>0.26903083441219333</v>
      </c>
      <c r="J90">
        <v>1.9705211005549823</v>
      </c>
      <c r="K90">
        <v>2.6901354967745426</v>
      </c>
      <c r="L90">
        <v>2.4568206401689374</v>
      </c>
      <c r="M90">
        <v>2.1346154652644951</v>
      </c>
      <c r="N90">
        <v>1.3807071930847445</v>
      </c>
      <c r="O90">
        <v>0.77934266892998127</v>
      </c>
      <c r="P90">
        <v>0.89425023751787358</v>
      </c>
      <c r="Q90">
        <v>2.165851755509149</v>
      </c>
      <c r="R90">
        <v>2.3088403106166435</v>
      </c>
    </row>
    <row r="91" spans="1:18" x14ac:dyDescent="0.3">
      <c r="A91" t="s">
        <v>78</v>
      </c>
      <c r="B91">
        <v>3.7</v>
      </c>
      <c r="C91" t="s">
        <v>984</v>
      </c>
      <c r="D91">
        <v>1.434836686271646</v>
      </c>
      <c r="E91">
        <v>1.899252372027217</v>
      </c>
      <c r="F91">
        <v>1.4078916699696222</v>
      </c>
      <c r="G91">
        <v>3.7411813533516129</v>
      </c>
      <c r="H91">
        <v>6.0529167181290644E-2</v>
      </c>
      <c r="I91">
        <v>0.16223807233585322</v>
      </c>
      <c r="J91">
        <v>1.6987377212467321</v>
      </c>
      <c r="K91">
        <v>2.122966878876575</v>
      </c>
      <c r="L91">
        <v>2.7025978319146167</v>
      </c>
      <c r="M91">
        <v>1.9087233106031589</v>
      </c>
      <c r="N91">
        <v>1.324649025091001</v>
      </c>
      <c r="O91">
        <v>0.71391748689966539</v>
      </c>
      <c r="P91">
        <v>0.67374559590914318</v>
      </c>
      <c r="Q91">
        <v>2.2072993646276129</v>
      </c>
      <c r="R91">
        <v>2.8494334809114648</v>
      </c>
    </row>
    <row r="92" spans="1:18" x14ac:dyDescent="0.3">
      <c r="A92" t="s">
        <v>78</v>
      </c>
      <c r="B92">
        <v>3.8000000000000003</v>
      </c>
      <c r="C92" t="s">
        <v>985</v>
      </c>
      <c r="D92">
        <v>1.4311474709266649</v>
      </c>
      <c r="E92">
        <v>1.8953379377248654</v>
      </c>
      <c r="F92">
        <v>1.4079162364433302</v>
      </c>
      <c r="G92">
        <v>3.7451002060142211</v>
      </c>
      <c r="H92">
        <v>5.4142030490898593E-2</v>
      </c>
      <c r="I92">
        <v>0.25716046355601813</v>
      </c>
      <c r="J92">
        <v>1.7615341095797421</v>
      </c>
      <c r="K92">
        <v>2.1416422712296108</v>
      </c>
      <c r="L92">
        <v>2.3819808969671512</v>
      </c>
      <c r="M92">
        <v>2.0581118081380421</v>
      </c>
      <c r="N92">
        <v>1.4233143453084149</v>
      </c>
      <c r="O92">
        <v>0.77993966462184849</v>
      </c>
      <c r="P92">
        <v>0.77791820279673085</v>
      </c>
      <c r="Q92">
        <v>2.2592920442331499</v>
      </c>
      <c r="R92">
        <v>2.9471662595460151</v>
      </c>
    </row>
    <row r="93" spans="1:18" x14ac:dyDescent="0.3">
      <c r="A93" t="s">
        <v>78</v>
      </c>
      <c r="B93">
        <v>3.9000000000000004</v>
      </c>
      <c r="C93" t="s">
        <v>986</v>
      </c>
      <c r="D93">
        <v>1.4187792314430188</v>
      </c>
      <c r="E93">
        <v>1.8912272512994086</v>
      </c>
      <c r="F93">
        <v>1.4105712638962797</v>
      </c>
      <c r="G93">
        <v>3.5229834913919773</v>
      </c>
      <c r="H93">
        <v>6.0119647724115217E-2</v>
      </c>
      <c r="I93">
        <v>0.31562432743102864</v>
      </c>
      <c r="J93">
        <v>1.808173187312383</v>
      </c>
      <c r="K93">
        <v>2.297169639697572</v>
      </c>
      <c r="L93">
        <v>2.4552104237766832</v>
      </c>
      <c r="M93">
        <v>1.934889995436063</v>
      </c>
      <c r="N93">
        <v>1.4156252238768252</v>
      </c>
      <c r="O93">
        <v>0.77021387101438443</v>
      </c>
      <c r="P93">
        <v>0.80096358816574764</v>
      </c>
      <c r="Q93">
        <v>2.4256530423013567</v>
      </c>
      <c r="R93">
        <v>2.1854751963767218</v>
      </c>
    </row>
    <row r="94" spans="1:18" x14ac:dyDescent="0.3">
      <c r="A94">
        <v>4</v>
      </c>
      <c r="B94">
        <v>4</v>
      </c>
      <c r="C94" t="s">
        <v>987</v>
      </c>
      <c r="D94">
        <v>1.4164620894452831</v>
      </c>
      <c r="E94">
        <v>1.8871476507588743</v>
      </c>
      <c r="F94">
        <v>1.4164620894452831</v>
      </c>
      <c r="G94">
        <v>3.6573903112588355</v>
      </c>
      <c r="H94">
        <v>6.4683966725121625E-2</v>
      </c>
      <c r="I94">
        <v>0.70896783901729044</v>
      </c>
      <c r="J94">
        <v>2.2171131163546884</v>
      </c>
      <c r="K94">
        <v>2.9363369348680846</v>
      </c>
      <c r="L94">
        <v>1.5657588460982006</v>
      </c>
      <c r="M94">
        <v>2.7064180908303705</v>
      </c>
      <c r="N94">
        <v>1.6511263135121084</v>
      </c>
      <c r="O94">
        <v>0.37282448565884624</v>
      </c>
      <c r="P94">
        <v>0.92549019258670395</v>
      </c>
      <c r="Q94">
        <v>2.6832553669967254</v>
      </c>
      <c r="R94">
        <v>2.241137575428652</v>
      </c>
    </row>
    <row r="95" spans="1:18" x14ac:dyDescent="0.3">
      <c r="A95" t="s">
        <v>78</v>
      </c>
      <c r="B95">
        <v>4.1000000000000005</v>
      </c>
      <c r="C95" t="s">
        <v>988</v>
      </c>
      <c r="D95">
        <v>1.366390517780359</v>
      </c>
      <c r="E95">
        <v>1.8887713644059916</v>
      </c>
      <c r="F95">
        <v>1.4024985018537266</v>
      </c>
      <c r="G95">
        <v>3.7704265501086041</v>
      </c>
      <c r="H95">
        <v>6.8668686464709097E-2</v>
      </c>
      <c r="I95">
        <v>0.33134399737378756</v>
      </c>
      <c r="J95">
        <v>1.7864827952376092</v>
      </c>
      <c r="K95">
        <v>2.6253703284710901</v>
      </c>
      <c r="L95">
        <v>1.7918310698463285</v>
      </c>
      <c r="M95">
        <v>2.6361699685016684</v>
      </c>
      <c r="N95">
        <v>1.5081911410005133</v>
      </c>
      <c r="O95">
        <v>0.46649635119846999</v>
      </c>
      <c r="P95">
        <v>0.58295022440218447</v>
      </c>
      <c r="Q95">
        <v>2.4671381953545213</v>
      </c>
      <c r="R95">
        <v>2.1057638474466591</v>
      </c>
    </row>
    <row r="96" spans="1:18" x14ac:dyDescent="0.3">
      <c r="A96" t="s">
        <v>78</v>
      </c>
      <c r="B96">
        <v>4.2</v>
      </c>
      <c r="C96" t="s">
        <v>989</v>
      </c>
      <c r="D96">
        <v>1.3488791990664004</v>
      </c>
      <c r="E96">
        <v>1.8894277056263808</v>
      </c>
      <c r="F96">
        <v>1.3897022261258636</v>
      </c>
      <c r="G96">
        <v>3.819620975798844</v>
      </c>
      <c r="H96">
        <v>5.3847098290087443E-2</v>
      </c>
      <c r="I96">
        <v>0.32529703290426681</v>
      </c>
      <c r="J96">
        <v>1.6812588064843736</v>
      </c>
      <c r="K96">
        <v>2.3586012922410404</v>
      </c>
      <c r="L96">
        <v>1.8286502842979082</v>
      </c>
      <c r="M96">
        <v>2.6090315089796987</v>
      </c>
      <c r="N96">
        <v>1.5652908133093573</v>
      </c>
      <c r="O96">
        <v>0.52100084612971398</v>
      </c>
      <c r="P96">
        <v>0.62386085268557623</v>
      </c>
      <c r="Q96">
        <v>2.345278667747126</v>
      </c>
      <c r="R96">
        <v>2.1456046822249721</v>
      </c>
    </row>
    <row r="97" spans="1:18" x14ac:dyDescent="0.3">
      <c r="A97" t="s">
        <v>78</v>
      </c>
      <c r="B97">
        <v>4.3</v>
      </c>
      <c r="C97" t="s">
        <v>990</v>
      </c>
      <c r="D97">
        <v>1.3737785724973952</v>
      </c>
      <c r="E97">
        <v>1.8889288342291604</v>
      </c>
      <c r="F97">
        <v>1.3776528879112595</v>
      </c>
      <c r="G97">
        <v>3.8459077923443306</v>
      </c>
      <c r="H97">
        <v>5.2310859660035736E-2</v>
      </c>
      <c r="I97">
        <v>0.41982872875638877</v>
      </c>
      <c r="J97">
        <v>1.809597133583954</v>
      </c>
      <c r="K97">
        <v>2.5801617612072283</v>
      </c>
      <c r="L97">
        <v>1.9001296350649912</v>
      </c>
      <c r="M97">
        <v>2.5203792659673137</v>
      </c>
      <c r="N97">
        <v>1.5310990895270897</v>
      </c>
      <c r="O97">
        <v>0.46877412902254345</v>
      </c>
      <c r="P97">
        <v>0.67056324711619242</v>
      </c>
      <c r="Q97">
        <v>2.5020392119408621</v>
      </c>
      <c r="R97">
        <v>2.3178823226835656</v>
      </c>
    </row>
    <row r="98" spans="1:18" x14ac:dyDescent="0.3">
      <c r="A98" t="s">
        <v>78</v>
      </c>
      <c r="B98">
        <v>4.4000000000000004</v>
      </c>
      <c r="C98" t="s">
        <v>991</v>
      </c>
      <c r="D98">
        <v>1.3661963416870475</v>
      </c>
      <c r="E98">
        <v>1.8871484792335256</v>
      </c>
      <c r="F98">
        <v>1.3659689555090346</v>
      </c>
      <c r="G98">
        <v>3.6828100694260195</v>
      </c>
      <c r="H98">
        <v>5.5542877667367346E-2</v>
      </c>
      <c r="I98">
        <v>0.39712581099804112</v>
      </c>
      <c r="J98">
        <v>1.7685731164701146</v>
      </c>
      <c r="K98">
        <v>2.2877359564328699</v>
      </c>
      <c r="L98">
        <v>1.9668844732277109</v>
      </c>
      <c r="M98">
        <v>2.5360080413284636</v>
      </c>
      <c r="N98">
        <v>1.5529628430128848</v>
      </c>
      <c r="O98">
        <v>0.47974784603242243</v>
      </c>
      <c r="P98">
        <v>0.72815586379623909</v>
      </c>
      <c r="Q98">
        <v>2.4260373877904842</v>
      </c>
      <c r="R98">
        <v>2.3244093747488228</v>
      </c>
    </row>
    <row r="99" spans="1:18" x14ac:dyDescent="0.3">
      <c r="A99" t="s">
        <v>78</v>
      </c>
      <c r="B99">
        <v>4.5</v>
      </c>
      <c r="C99" t="s">
        <v>992</v>
      </c>
      <c r="D99">
        <v>1.3865476508830203</v>
      </c>
      <c r="E99">
        <v>1.8838932265292396</v>
      </c>
      <c r="F99">
        <v>1.354622736997982</v>
      </c>
      <c r="G99">
        <v>3.7332835923286694</v>
      </c>
      <c r="H99">
        <v>8.5746104506314466E-2</v>
      </c>
      <c r="I99">
        <v>0.2854246742561965</v>
      </c>
      <c r="J99">
        <v>1.2534030302646844</v>
      </c>
      <c r="K99">
        <v>1.3485281042412838</v>
      </c>
      <c r="L99">
        <v>2.4059461134018552</v>
      </c>
      <c r="M99">
        <v>3.207904327959084</v>
      </c>
      <c r="N99">
        <v>2.4210375076685615</v>
      </c>
      <c r="O99">
        <v>0.30976249782749465</v>
      </c>
      <c r="P99">
        <v>1.3045781581216938</v>
      </c>
      <c r="Q99">
        <v>2.1849520575411057</v>
      </c>
      <c r="R99">
        <v>3.0969565549124138</v>
      </c>
    </row>
    <row r="100" spans="1:18" x14ac:dyDescent="0.3">
      <c r="A100" t="s">
        <v>78</v>
      </c>
      <c r="B100">
        <v>4.6000000000000005</v>
      </c>
      <c r="C100" t="s">
        <v>993</v>
      </c>
      <c r="D100">
        <v>1.351522898928875</v>
      </c>
      <c r="E100">
        <v>1.8824034350268428</v>
      </c>
      <c r="F100">
        <v>1.3435997188645892</v>
      </c>
      <c r="G100">
        <v>3.9929435417238697</v>
      </c>
      <c r="H100">
        <v>6.4481748764925795E-2</v>
      </c>
      <c r="I100">
        <v>0.22379405731143315</v>
      </c>
      <c r="J100">
        <v>1.2363366152471187</v>
      </c>
      <c r="K100">
        <v>1.3967968264610733</v>
      </c>
      <c r="L100">
        <v>2.3152986615748135</v>
      </c>
      <c r="M100">
        <v>3.0947310906575791</v>
      </c>
      <c r="N100">
        <v>2.2008820396200961</v>
      </c>
      <c r="O100">
        <v>0.38478326485721942</v>
      </c>
      <c r="P100">
        <v>1.0712825455138206</v>
      </c>
      <c r="Q100">
        <v>2.1729427093147144</v>
      </c>
      <c r="R100">
        <v>2.9570753834002956</v>
      </c>
    </row>
    <row r="101" spans="1:18" x14ac:dyDescent="0.3">
      <c r="A101" t="s">
        <v>78</v>
      </c>
      <c r="B101">
        <v>4.7</v>
      </c>
      <c r="C101" t="s">
        <v>994</v>
      </c>
      <c r="D101">
        <v>1.3567584212635588</v>
      </c>
      <c r="E101">
        <v>1.8783902110124164</v>
      </c>
      <c r="F101">
        <v>1.3328910561040614</v>
      </c>
      <c r="G101">
        <v>3.951905301203253</v>
      </c>
      <c r="H101">
        <v>5.5121019451752976E-2</v>
      </c>
      <c r="I101">
        <v>0.18788417524805234</v>
      </c>
      <c r="J101">
        <v>1.2229230958774859</v>
      </c>
      <c r="K101">
        <v>1.3650837506358109</v>
      </c>
      <c r="L101">
        <v>2.4140235034340818</v>
      </c>
      <c r="M101">
        <v>3.0728231475101424</v>
      </c>
      <c r="N101">
        <v>2.2036017657949452</v>
      </c>
      <c r="O101">
        <v>0.35111684618817252</v>
      </c>
      <c r="P101">
        <v>1.0732668311969027</v>
      </c>
      <c r="Q101">
        <v>2.1302844489201802</v>
      </c>
      <c r="R101">
        <v>2.9627331943863799</v>
      </c>
    </row>
    <row r="102" spans="1:18" x14ac:dyDescent="0.3">
      <c r="A102" t="s">
        <v>78</v>
      </c>
      <c r="B102">
        <v>4.8000000000000007</v>
      </c>
      <c r="C102" t="s">
        <v>995</v>
      </c>
      <c r="D102">
        <v>1.3455059780113787</v>
      </c>
      <c r="E102">
        <v>1.8696255031202897</v>
      </c>
      <c r="F102">
        <v>1.3224923382391178</v>
      </c>
      <c r="G102">
        <v>3.9118451829729457</v>
      </c>
      <c r="H102">
        <v>4.5864279342421974E-2</v>
      </c>
      <c r="I102">
        <v>0.24770027965238497</v>
      </c>
      <c r="J102">
        <v>1.2043297054972577</v>
      </c>
      <c r="K102">
        <v>1.3184325690455359</v>
      </c>
      <c r="L102">
        <v>2.4240143025562504</v>
      </c>
      <c r="M102">
        <v>3.0149145034501816</v>
      </c>
      <c r="N102">
        <v>2.1976444619130868</v>
      </c>
      <c r="O102">
        <v>0.31733029387187167</v>
      </c>
      <c r="P102">
        <v>1.1186216631349173</v>
      </c>
      <c r="Q102">
        <v>2.1262388868669735</v>
      </c>
      <c r="R102">
        <v>2.9085871865261184</v>
      </c>
    </row>
    <row r="103" spans="1:18" x14ac:dyDescent="0.3">
      <c r="A103" t="s">
        <v>78</v>
      </c>
      <c r="B103">
        <v>4.9000000000000004</v>
      </c>
      <c r="C103" t="s">
        <v>996</v>
      </c>
      <c r="D103">
        <v>1.3154600179816476</v>
      </c>
      <c r="E103">
        <v>1.8583149635590395</v>
      </c>
      <c r="F103">
        <v>1.3124032912094754</v>
      </c>
      <c r="G103">
        <v>3.8825819815804516</v>
      </c>
      <c r="H103">
        <v>4.0680939604800216E-2</v>
      </c>
      <c r="I103">
        <v>0.20063977070722169</v>
      </c>
      <c r="J103">
        <v>1.1722693034291618</v>
      </c>
      <c r="K103">
        <v>1.3134902158793706</v>
      </c>
      <c r="L103">
        <v>2.3555253496386905</v>
      </c>
      <c r="M103">
        <v>2.9570264911185591</v>
      </c>
      <c r="N103">
        <v>2.0758369825545513</v>
      </c>
      <c r="O103">
        <v>0.3344244567576321</v>
      </c>
      <c r="P103">
        <v>1.0746049131607325</v>
      </c>
      <c r="Q103">
        <v>2.0466854596055546</v>
      </c>
      <c r="R103">
        <v>2.8841841334215452</v>
      </c>
    </row>
    <row r="104" spans="1:18" x14ac:dyDescent="0.3">
      <c r="A104" t="s">
        <v>78</v>
      </c>
      <c r="B104">
        <v>5</v>
      </c>
      <c r="C104" t="s">
        <v>997</v>
      </c>
      <c r="D104">
        <v>1.3026276445607547</v>
      </c>
      <c r="E104">
        <v>1.3026276445607547</v>
      </c>
      <c r="F104">
        <v>1.3026276445607547</v>
      </c>
      <c r="G104">
        <v>3.6868573747173974</v>
      </c>
      <c r="H104">
        <v>0</v>
      </c>
      <c r="I104">
        <v>2.4410673500520175</v>
      </c>
      <c r="J104">
        <v>0</v>
      </c>
      <c r="K104">
        <v>0</v>
      </c>
      <c r="L104">
        <v>3.1556523678363639</v>
      </c>
      <c r="M104">
        <v>3.3290112297888301</v>
      </c>
      <c r="N104">
        <v>3.1528683883247446</v>
      </c>
      <c r="O104">
        <v>0</v>
      </c>
      <c r="P104">
        <v>2.9852810826989487</v>
      </c>
      <c r="Q104">
        <v>1.9980331645637015</v>
      </c>
      <c r="R104">
        <v>3.3224660899753196</v>
      </c>
    </row>
    <row r="105" spans="1:18" x14ac:dyDescent="0.3">
      <c r="A105" t="s">
        <v>78</v>
      </c>
      <c r="B105">
        <v>5.1000000000000005</v>
      </c>
      <c r="C105" t="s">
        <v>998</v>
      </c>
      <c r="D105">
        <v>1.2871684255379154</v>
      </c>
      <c r="E105">
        <v>1.2864947956689921</v>
      </c>
      <c r="F105">
        <v>1.2815622179311075</v>
      </c>
      <c r="G105">
        <v>3.8590038452320492</v>
      </c>
      <c r="H105">
        <v>0</v>
      </c>
      <c r="I105">
        <v>2.2178782456672077</v>
      </c>
      <c r="J105">
        <v>0</v>
      </c>
      <c r="K105">
        <v>0</v>
      </c>
      <c r="L105">
        <v>3.0559137719242995</v>
      </c>
      <c r="M105">
        <v>3.3763532367032347</v>
      </c>
      <c r="N105">
        <v>3.0619760324521668</v>
      </c>
      <c r="O105">
        <v>0</v>
      </c>
      <c r="P105">
        <v>2.7707089059833687</v>
      </c>
      <c r="Q105">
        <v>1.9920683417556282</v>
      </c>
      <c r="R105">
        <v>3.3960768474587408</v>
      </c>
    </row>
    <row r="106" spans="1:18" x14ac:dyDescent="0.3">
      <c r="A106" t="s">
        <v>78</v>
      </c>
      <c r="B106">
        <v>5.2</v>
      </c>
      <c r="C106" t="s">
        <v>999</v>
      </c>
      <c r="D106">
        <v>1.2520678650758321</v>
      </c>
      <c r="E106">
        <v>1.2709039318742366</v>
      </c>
      <c r="F106">
        <v>1.2609769412500174</v>
      </c>
      <c r="G106">
        <v>3.766518030281472</v>
      </c>
      <c r="H106">
        <v>0</v>
      </c>
      <c r="I106">
        <v>2.0791287100278426</v>
      </c>
      <c r="J106">
        <v>0</v>
      </c>
      <c r="K106">
        <v>0</v>
      </c>
      <c r="L106">
        <v>2.9668720316764214</v>
      </c>
      <c r="M106">
        <v>3.3294301890009681</v>
      </c>
      <c r="N106">
        <v>2.9407422867523598</v>
      </c>
      <c r="O106">
        <v>0</v>
      </c>
      <c r="P106">
        <v>2.699765146474733</v>
      </c>
      <c r="Q106">
        <v>1.7605319159955137</v>
      </c>
      <c r="R106">
        <v>3.3132405223621646</v>
      </c>
    </row>
    <row r="107" spans="1:18" x14ac:dyDescent="0.3">
      <c r="A107" t="s">
        <v>78</v>
      </c>
      <c r="B107">
        <v>5.3000000000000007</v>
      </c>
      <c r="C107" t="s">
        <v>1000</v>
      </c>
      <c r="D107">
        <v>1.2492234087588137</v>
      </c>
      <c r="E107">
        <v>1.2549914374545641</v>
      </c>
      <c r="F107">
        <v>1.2407401162875087</v>
      </c>
      <c r="G107">
        <v>3.7020801306863276</v>
      </c>
      <c r="H107">
        <v>0</v>
      </c>
      <c r="I107">
        <v>2.0625870709599625</v>
      </c>
      <c r="J107">
        <v>0</v>
      </c>
      <c r="K107">
        <v>0</v>
      </c>
      <c r="L107">
        <v>2.9667165267526099</v>
      </c>
      <c r="M107">
        <v>3.2483069392149537</v>
      </c>
      <c r="N107">
        <v>2.9535538847079996</v>
      </c>
      <c r="O107">
        <v>0</v>
      </c>
      <c r="P107">
        <v>2.701947342254821</v>
      </c>
      <c r="Q107">
        <v>1.8738599839124739</v>
      </c>
      <c r="R107">
        <v>3.4651330620566059</v>
      </c>
    </row>
    <row r="108" spans="1:18" x14ac:dyDescent="0.3">
      <c r="A108" t="s">
        <v>78</v>
      </c>
      <c r="B108">
        <v>5.4</v>
      </c>
      <c r="C108" t="s">
        <v>1001</v>
      </c>
      <c r="D108">
        <v>1.2284088396595836</v>
      </c>
      <c r="E108">
        <v>1.2396058875465417</v>
      </c>
      <c r="F108">
        <v>1.220697630355285</v>
      </c>
      <c r="G108">
        <v>3.577497358439564</v>
      </c>
      <c r="H108">
        <v>0</v>
      </c>
      <c r="I108">
        <v>2.0990031815720807</v>
      </c>
      <c r="J108">
        <v>0</v>
      </c>
      <c r="K108">
        <v>0</v>
      </c>
      <c r="L108">
        <v>2.9238686959932418</v>
      </c>
      <c r="M108">
        <v>3.1845137292584109</v>
      </c>
      <c r="N108">
        <v>2.8863727635141601</v>
      </c>
      <c r="O108">
        <v>0</v>
      </c>
      <c r="P108">
        <v>2.6756153120517938</v>
      </c>
      <c r="Q108">
        <v>1.8630290486003898</v>
      </c>
      <c r="R108">
        <v>3.2927838320844387</v>
      </c>
    </row>
    <row r="109" spans="1:18" x14ac:dyDescent="0.3">
      <c r="A109" t="s">
        <v>78</v>
      </c>
      <c r="B109">
        <v>5.5</v>
      </c>
      <c r="C109" t="s">
        <v>1002</v>
      </c>
      <c r="D109">
        <v>1.2027880704324381</v>
      </c>
      <c r="E109">
        <v>1.2238849758800341</v>
      </c>
      <c r="F109">
        <v>1.2008025881934314</v>
      </c>
      <c r="G109">
        <v>3.7219095548132244</v>
      </c>
      <c r="H109">
        <v>0</v>
      </c>
      <c r="I109">
        <v>1.8041049993967895</v>
      </c>
      <c r="J109">
        <v>0</v>
      </c>
      <c r="K109">
        <v>0</v>
      </c>
      <c r="L109">
        <v>2.830218331858009</v>
      </c>
      <c r="M109">
        <v>3.2665120242761434</v>
      </c>
      <c r="N109">
        <v>2.7843889633061032</v>
      </c>
      <c r="O109">
        <v>0</v>
      </c>
      <c r="P109">
        <v>2.2858946860599638</v>
      </c>
      <c r="Q109">
        <v>2.1950315427697067</v>
      </c>
      <c r="R109">
        <v>3.3923263500399252</v>
      </c>
    </row>
    <row r="110" spans="1:18" x14ac:dyDescent="0.3">
      <c r="A110" t="s">
        <v>78</v>
      </c>
      <c r="B110">
        <v>5.6000000000000005</v>
      </c>
      <c r="C110" t="s">
        <v>1003</v>
      </c>
      <c r="D110">
        <v>1.2024618997126411</v>
      </c>
      <c r="E110">
        <v>1.2086697704822662</v>
      </c>
      <c r="F110">
        <v>1.1810655441223634</v>
      </c>
      <c r="G110">
        <v>3.7891651286026193</v>
      </c>
      <c r="H110">
        <v>0</v>
      </c>
      <c r="I110">
        <v>1.8975217998404859</v>
      </c>
      <c r="J110">
        <v>0</v>
      </c>
      <c r="K110">
        <v>0</v>
      </c>
      <c r="L110">
        <v>2.8145372570493468</v>
      </c>
      <c r="M110">
        <v>3.384155155981599</v>
      </c>
      <c r="N110">
        <v>2.8970880015980272</v>
      </c>
      <c r="O110">
        <v>0</v>
      </c>
      <c r="P110">
        <v>2.4361007918156536</v>
      </c>
      <c r="Q110">
        <v>2.1428263979948694</v>
      </c>
      <c r="R110">
        <v>3.503486557683579</v>
      </c>
    </row>
    <row r="111" spans="1:18" x14ac:dyDescent="0.3">
      <c r="A111" t="s">
        <v>78</v>
      </c>
      <c r="B111">
        <v>5.7</v>
      </c>
      <c r="C111" t="s">
        <v>1004</v>
      </c>
      <c r="D111">
        <v>1.1811789183182302</v>
      </c>
      <c r="E111">
        <v>1.193131081068691</v>
      </c>
      <c r="F111">
        <v>1.161549088736118</v>
      </c>
      <c r="G111">
        <v>3.7312657306402945</v>
      </c>
      <c r="H111">
        <v>0</v>
      </c>
      <c r="I111">
        <v>1.8459213087768884</v>
      </c>
      <c r="J111">
        <v>0</v>
      </c>
      <c r="K111">
        <v>0</v>
      </c>
      <c r="L111">
        <v>2.8374956875658484</v>
      </c>
      <c r="M111">
        <v>3.3101533624705359</v>
      </c>
      <c r="N111">
        <v>2.854827120101179</v>
      </c>
      <c r="O111">
        <v>0</v>
      </c>
      <c r="P111">
        <v>2.3734308539840976</v>
      </c>
      <c r="Q111">
        <v>2.1324628114321564</v>
      </c>
      <c r="R111">
        <v>3.381196549689589</v>
      </c>
    </row>
    <row r="112" spans="1:18" x14ac:dyDescent="0.3">
      <c r="A112" t="s">
        <v>78</v>
      </c>
      <c r="B112">
        <v>5.8000000000000007</v>
      </c>
      <c r="C112" t="s">
        <v>1005</v>
      </c>
      <c r="D112">
        <v>1.153877025244725</v>
      </c>
      <c r="E112">
        <v>1.1781230608221391</v>
      </c>
      <c r="F112">
        <v>1.1423977233201279</v>
      </c>
      <c r="G112">
        <v>3.6455127646838368</v>
      </c>
      <c r="H112">
        <v>0</v>
      </c>
      <c r="I112">
        <v>1.7816479324464756</v>
      </c>
      <c r="J112">
        <v>0</v>
      </c>
      <c r="K112">
        <v>0</v>
      </c>
      <c r="L112">
        <v>2.8179671922400868</v>
      </c>
      <c r="M112">
        <v>3.1424482387108346</v>
      </c>
      <c r="N112">
        <v>2.8372450513348522</v>
      </c>
      <c r="O112">
        <v>0</v>
      </c>
      <c r="P112">
        <v>2.3165872063360657</v>
      </c>
      <c r="Q112">
        <v>2.1035449758572922</v>
      </c>
      <c r="R112">
        <v>3.2494661726056324</v>
      </c>
    </row>
    <row r="113" spans="1:18" x14ac:dyDescent="0.3">
      <c r="A113" t="s">
        <v>78</v>
      </c>
      <c r="B113">
        <v>5.9</v>
      </c>
      <c r="C113" t="s">
        <v>1006</v>
      </c>
      <c r="D113">
        <v>1.1358527678469743</v>
      </c>
      <c r="E113">
        <v>1.1627884440188019</v>
      </c>
      <c r="F113">
        <v>1.1238007296581707</v>
      </c>
      <c r="G113">
        <v>3.5578239141685191</v>
      </c>
      <c r="H113">
        <v>0</v>
      </c>
      <c r="I113">
        <v>1.7942832947829916</v>
      </c>
      <c r="J113">
        <v>0</v>
      </c>
      <c r="K113">
        <v>0</v>
      </c>
      <c r="L113">
        <v>2.6970675427818698</v>
      </c>
      <c r="M113">
        <v>3.1178132482300147</v>
      </c>
      <c r="N113">
        <v>2.7190795833255144</v>
      </c>
      <c r="O113">
        <v>0</v>
      </c>
      <c r="P113">
        <v>2.2701954186949949</v>
      </c>
      <c r="Q113">
        <v>2.0554289712235589</v>
      </c>
      <c r="R113">
        <v>3.2173406068795383</v>
      </c>
    </row>
    <row r="114" spans="1:18" x14ac:dyDescent="0.3">
      <c r="A114">
        <v>6</v>
      </c>
      <c r="B114">
        <v>6</v>
      </c>
      <c r="C114" t="s">
        <v>1007</v>
      </c>
      <c r="D114">
        <v>1.1057717262534246</v>
      </c>
      <c r="E114">
        <v>1.1479301254204002</v>
      </c>
      <c r="F114">
        <v>1.1057717262534246</v>
      </c>
      <c r="G114">
        <v>3.4594077903335561</v>
      </c>
      <c r="H114">
        <v>0</v>
      </c>
      <c r="I114">
        <v>2.104954518177323</v>
      </c>
      <c r="J114">
        <v>0</v>
      </c>
      <c r="K114">
        <v>0</v>
      </c>
      <c r="L114">
        <v>3.0289107764681353</v>
      </c>
      <c r="M114">
        <v>2.9354970261887048</v>
      </c>
      <c r="N114">
        <v>3.0211139393696582</v>
      </c>
      <c r="O114">
        <v>0</v>
      </c>
      <c r="P114">
        <v>2.3954969806094679</v>
      </c>
      <c r="Q114">
        <v>2.3462982419699152</v>
      </c>
      <c r="R114">
        <v>3.1792880343660608</v>
      </c>
    </row>
    <row r="115" spans="1:18" x14ac:dyDescent="0.3">
      <c r="A115" t="s">
        <v>78</v>
      </c>
      <c r="B115">
        <v>6.1000000000000005</v>
      </c>
      <c r="C115" t="s">
        <v>1008</v>
      </c>
      <c r="D115">
        <v>1.1043868231062104</v>
      </c>
      <c r="E115">
        <v>1.1331050587578753</v>
      </c>
      <c r="F115">
        <v>1.0873543109728325</v>
      </c>
      <c r="G115">
        <v>3.495976137275699</v>
      </c>
      <c r="H115">
        <v>0</v>
      </c>
      <c r="I115">
        <v>1.9310476626746673</v>
      </c>
      <c r="J115">
        <v>0</v>
      </c>
      <c r="K115">
        <v>0</v>
      </c>
      <c r="L115">
        <v>3.0518120929064798</v>
      </c>
      <c r="M115">
        <v>2.9422859515858781</v>
      </c>
      <c r="N115">
        <v>3.0009425331211901</v>
      </c>
      <c r="O115">
        <v>0</v>
      </c>
      <c r="P115">
        <v>2.2474439239272144</v>
      </c>
      <c r="Q115">
        <v>2.211575990486931</v>
      </c>
      <c r="R115">
        <v>3.0379285994393461</v>
      </c>
    </row>
    <row r="116" spans="1:18" x14ac:dyDescent="0.3">
      <c r="A116" t="s">
        <v>78</v>
      </c>
      <c r="B116">
        <v>6.2</v>
      </c>
      <c r="C116" t="s">
        <v>1009</v>
      </c>
      <c r="D116">
        <v>1.0887897860212892</v>
      </c>
      <c r="E116">
        <v>1.1187216557731392</v>
      </c>
      <c r="F116">
        <v>1.0692064294153638</v>
      </c>
      <c r="G116">
        <v>3.5057006889527247</v>
      </c>
      <c r="H116">
        <v>0</v>
      </c>
      <c r="I116">
        <v>1.9091600041662509</v>
      </c>
      <c r="J116">
        <v>0</v>
      </c>
      <c r="K116">
        <v>0</v>
      </c>
      <c r="L116">
        <v>2.8740497084904315</v>
      </c>
      <c r="M116">
        <v>2.8004266726822231</v>
      </c>
      <c r="N116">
        <v>2.8471923520559477</v>
      </c>
      <c r="O116">
        <v>0</v>
      </c>
      <c r="P116">
        <v>2.2056860028573695</v>
      </c>
      <c r="Q116">
        <v>2.1745317530781709</v>
      </c>
      <c r="R116">
        <v>3.0371806295529873</v>
      </c>
    </row>
    <row r="117" spans="1:18" x14ac:dyDescent="0.3">
      <c r="A117" t="s">
        <v>78</v>
      </c>
      <c r="B117">
        <v>6.3000000000000007</v>
      </c>
      <c r="C117" t="s">
        <v>1010</v>
      </c>
      <c r="D117">
        <v>1.0662621235361387</v>
      </c>
      <c r="E117">
        <v>1.103974604556063</v>
      </c>
      <c r="F117">
        <v>1.0513717403568694</v>
      </c>
      <c r="G117">
        <v>3.4550819564557589</v>
      </c>
      <c r="H117">
        <v>0</v>
      </c>
      <c r="I117">
        <v>1.8195646527397764</v>
      </c>
      <c r="J117">
        <v>0</v>
      </c>
      <c r="K117">
        <v>0</v>
      </c>
      <c r="L117">
        <v>2.821396454034474</v>
      </c>
      <c r="M117">
        <v>2.7069005013815879</v>
      </c>
      <c r="N117">
        <v>2.8351522304971115</v>
      </c>
      <c r="O117">
        <v>0</v>
      </c>
      <c r="P117">
        <v>2.1539090714416136</v>
      </c>
      <c r="Q117">
        <v>2.1800769021260766</v>
      </c>
      <c r="R117">
        <v>2.8745626330827725</v>
      </c>
    </row>
    <row r="118" spans="1:18" x14ac:dyDescent="0.3">
      <c r="A118" t="s">
        <v>78</v>
      </c>
      <c r="B118">
        <v>6.4</v>
      </c>
      <c r="C118" t="s">
        <v>1011</v>
      </c>
      <c r="D118">
        <v>1.0474745198822706</v>
      </c>
      <c r="E118">
        <v>1.0896555612654586</v>
      </c>
      <c r="F118">
        <v>1.0338981751086183</v>
      </c>
      <c r="G118">
        <v>3.3168034845229122</v>
      </c>
      <c r="H118">
        <v>0</v>
      </c>
      <c r="I118">
        <v>1.8775875793717949</v>
      </c>
      <c r="J118">
        <v>0</v>
      </c>
      <c r="K118">
        <v>0</v>
      </c>
      <c r="L118">
        <v>2.7921641861947752</v>
      </c>
      <c r="M118">
        <v>2.7136239169499858</v>
      </c>
      <c r="N118">
        <v>2.7977067837427674</v>
      </c>
      <c r="O118">
        <v>0</v>
      </c>
      <c r="P118">
        <v>2.1822735312455057</v>
      </c>
      <c r="Q118">
        <v>2.211725184327042</v>
      </c>
      <c r="R118">
        <v>2.8649346505342028</v>
      </c>
    </row>
    <row r="119" spans="1:18" x14ac:dyDescent="0.3">
      <c r="A119" t="s">
        <v>78</v>
      </c>
      <c r="B119">
        <v>6.5</v>
      </c>
      <c r="C119" t="s">
        <v>1012</v>
      </c>
      <c r="D119">
        <v>1.0328072568089626</v>
      </c>
      <c r="E119">
        <v>1.0749639265397304</v>
      </c>
      <c r="F119">
        <v>1.0168053086302931</v>
      </c>
      <c r="G119">
        <v>3.2492441264912468</v>
      </c>
      <c r="H119">
        <v>0</v>
      </c>
      <c r="I119">
        <v>1.9092128671879773</v>
      </c>
      <c r="J119">
        <v>0</v>
      </c>
      <c r="K119">
        <v>0</v>
      </c>
      <c r="L119">
        <v>2.6289739515137018</v>
      </c>
      <c r="M119">
        <v>2.2853484291688231</v>
      </c>
      <c r="N119">
        <v>2.9479504567584236</v>
      </c>
      <c r="O119">
        <v>0</v>
      </c>
      <c r="P119">
        <v>2.4971533349291311</v>
      </c>
      <c r="Q119">
        <v>2.1921726233594381</v>
      </c>
      <c r="R119">
        <v>2.6483808126991017</v>
      </c>
    </row>
    <row r="120" spans="1:18" x14ac:dyDescent="0.3">
      <c r="A120" t="s">
        <v>78</v>
      </c>
      <c r="B120">
        <v>6.6000000000000005</v>
      </c>
      <c r="C120" t="s">
        <v>1013</v>
      </c>
      <c r="D120">
        <v>1.0309075243082246</v>
      </c>
      <c r="E120">
        <v>1.0607032404456387</v>
      </c>
      <c r="F120">
        <v>1.0000618020383756</v>
      </c>
      <c r="G120">
        <v>3.1953547961706974</v>
      </c>
      <c r="H120">
        <v>0</v>
      </c>
      <c r="I120">
        <v>1.7883326757444236</v>
      </c>
      <c r="J120">
        <v>0</v>
      </c>
      <c r="K120">
        <v>0</v>
      </c>
      <c r="L120">
        <v>2.6232361839688019</v>
      </c>
      <c r="M120">
        <v>2.3460529673957318</v>
      </c>
      <c r="N120">
        <v>2.9753302242493249</v>
      </c>
      <c r="O120">
        <v>0</v>
      </c>
      <c r="P120">
        <v>2.387117620578175</v>
      </c>
      <c r="Q120">
        <v>2.1402710426474738</v>
      </c>
      <c r="R120">
        <v>2.62427592789789</v>
      </c>
    </row>
    <row r="121" spans="1:18" x14ac:dyDescent="0.3">
      <c r="A121" t="s">
        <v>78</v>
      </c>
      <c r="B121">
        <v>6.7</v>
      </c>
      <c r="C121" t="s">
        <v>1014</v>
      </c>
      <c r="D121">
        <v>1.0205846896511064</v>
      </c>
      <c r="E121">
        <v>1.0460573929970562</v>
      </c>
      <c r="F121">
        <v>0.98359758218500415</v>
      </c>
      <c r="G121">
        <v>3.1934982402519516</v>
      </c>
      <c r="H121">
        <v>0</v>
      </c>
      <c r="I121">
        <v>1.7706844731603681</v>
      </c>
      <c r="J121">
        <v>0</v>
      </c>
      <c r="K121">
        <v>0</v>
      </c>
      <c r="L121">
        <v>2.5092208042884505</v>
      </c>
      <c r="M121">
        <v>2.3166907871952045</v>
      </c>
      <c r="N121">
        <v>2.8673097296531269</v>
      </c>
      <c r="O121">
        <v>0</v>
      </c>
      <c r="P121">
        <v>2.3803593427046019</v>
      </c>
      <c r="Q121">
        <v>2.1450623908306472</v>
      </c>
      <c r="R121">
        <v>2.5861637857777042</v>
      </c>
    </row>
    <row r="122" spans="1:18" x14ac:dyDescent="0.3">
      <c r="A122" t="s">
        <v>78</v>
      </c>
      <c r="B122">
        <v>6.8000000000000007</v>
      </c>
      <c r="C122" t="s">
        <v>1015</v>
      </c>
      <c r="D122">
        <v>1.0069474417171405</v>
      </c>
      <c r="E122">
        <v>1.031806860321248</v>
      </c>
      <c r="F122">
        <v>0.96734123550630702</v>
      </c>
      <c r="G122">
        <v>3.2320991657472899</v>
      </c>
      <c r="H122">
        <v>0</v>
      </c>
      <c r="I122">
        <v>1.7244858455414149</v>
      </c>
      <c r="J122">
        <v>0</v>
      </c>
      <c r="K122">
        <v>0</v>
      </c>
      <c r="L122">
        <v>2.5872331624799236</v>
      </c>
      <c r="M122">
        <v>2.2607278057654501</v>
      </c>
      <c r="N122">
        <v>2.8684146194800757</v>
      </c>
      <c r="O122">
        <v>0</v>
      </c>
      <c r="P122">
        <v>2.2994398801850888</v>
      </c>
      <c r="Q122">
        <v>2.0795965354310399</v>
      </c>
      <c r="R122">
        <v>2.507227289626266</v>
      </c>
    </row>
    <row r="123" spans="1:18" x14ac:dyDescent="0.3">
      <c r="A123" t="s">
        <v>78</v>
      </c>
      <c r="B123">
        <v>6.9</v>
      </c>
      <c r="C123" t="s">
        <v>1016</v>
      </c>
      <c r="D123">
        <v>0.96859153299935263</v>
      </c>
      <c r="E123">
        <v>1.0171673485605435</v>
      </c>
      <c r="F123">
        <v>0.95124243507891959</v>
      </c>
      <c r="G123">
        <v>3.1047020459617323</v>
      </c>
      <c r="H123">
        <v>0</v>
      </c>
      <c r="I123">
        <v>1.6118340494426573</v>
      </c>
      <c r="J123">
        <v>0</v>
      </c>
      <c r="K123">
        <v>0</v>
      </c>
      <c r="L123">
        <v>2.4819054751686669</v>
      </c>
      <c r="M123">
        <v>2.1697974487824436</v>
      </c>
      <c r="N123">
        <v>2.712622719305259</v>
      </c>
      <c r="O123">
        <v>0</v>
      </c>
      <c r="P123">
        <v>2.1355820443172289</v>
      </c>
      <c r="Q123">
        <v>1.9730642336846735</v>
      </c>
      <c r="R123">
        <v>2.4480749101621075</v>
      </c>
    </row>
    <row r="124" spans="1:18" x14ac:dyDescent="0.3">
      <c r="A124" t="s">
        <v>78</v>
      </c>
      <c r="B124">
        <v>7</v>
      </c>
      <c r="C124" t="s">
        <v>1017</v>
      </c>
      <c r="D124">
        <v>0.93527299420329391</v>
      </c>
      <c r="E124">
        <v>1.0029394252720025</v>
      </c>
      <c r="F124">
        <v>0.93527299420329391</v>
      </c>
      <c r="G124">
        <v>3.2278132187113262</v>
      </c>
      <c r="H124">
        <v>0</v>
      </c>
      <c r="I124">
        <v>1.795095672638354</v>
      </c>
      <c r="J124">
        <v>0</v>
      </c>
      <c r="K124">
        <v>0</v>
      </c>
      <c r="L124">
        <v>3.0399253414095395</v>
      </c>
      <c r="M124">
        <v>1.7739862997151332</v>
      </c>
      <c r="N124">
        <v>2.8195353183085152</v>
      </c>
      <c r="O124">
        <v>0</v>
      </c>
      <c r="P124">
        <v>1.8901682864186973</v>
      </c>
      <c r="Q124">
        <v>1.7600770594377602</v>
      </c>
      <c r="R124">
        <v>2.1501334148885065</v>
      </c>
    </row>
    <row r="125" spans="1:18" x14ac:dyDescent="0.3">
      <c r="A125" t="s">
        <v>78</v>
      </c>
      <c r="B125">
        <v>7.1000000000000005</v>
      </c>
      <c r="C125" t="s">
        <v>1018</v>
      </c>
      <c r="D125">
        <v>0.91745616053258927</v>
      </c>
      <c r="E125">
        <v>0.98701832193695316</v>
      </c>
      <c r="F125">
        <v>0.91516683323460879</v>
      </c>
      <c r="G125">
        <v>3.4391690810526949</v>
      </c>
      <c r="H125">
        <v>0</v>
      </c>
      <c r="I125">
        <v>1.2986623365831682</v>
      </c>
      <c r="J125">
        <v>0</v>
      </c>
      <c r="K125">
        <v>0</v>
      </c>
      <c r="L125">
        <v>2.9131283782005939</v>
      </c>
      <c r="M125">
        <v>1.9093973334768206</v>
      </c>
      <c r="N125">
        <v>2.6495921201460653</v>
      </c>
      <c r="O125">
        <v>0</v>
      </c>
      <c r="P125">
        <v>1.6623073680442413</v>
      </c>
      <c r="Q125">
        <v>1.5583156753757159</v>
      </c>
      <c r="R125">
        <v>2.3425279594042876</v>
      </c>
    </row>
    <row r="126" spans="1:18" x14ac:dyDescent="0.3">
      <c r="A126" t="s">
        <v>78</v>
      </c>
      <c r="B126">
        <v>7.2</v>
      </c>
      <c r="C126" t="s">
        <v>1019</v>
      </c>
      <c r="D126">
        <v>0.90712353998583883</v>
      </c>
      <c r="E126">
        <v>0.97184851750684353</v>
      </c>
      <c r="F126">
        <v>0.89515438098771016</v>
      </c>
      <c r="G126">
        <v>3.4141707358951403</v>
      </c>
      <c r="H126">
        <v>0</v>
      </c>
      <c r="I126">
        <v>1.1596683911606744</v>
      </c>
      <c r="J126">
        <v>0</v>
      </c>
      <c r="K126">
        <v>0</v>
      </c>
      <c r="L126">
        <v>2.8262983564787643</v>
      </c>
      <c r="M126">
        <v>1.9864482683533644</v>
      </c>
      <c r="N126">
        <v>2.4778542807780219</v>
      </c>
      <c r="O126">
        <v>0</v>
      </c>
      <c r="P126">
        <v>1.5235138593802267</v>
      </c>
      <c r="Q126">
        <v>1.7644783487989346</v>
      </c>
      <c r="R126">
        <v>2.1887691998610732</v>
      </c>
    </row>
    <row r="127" spans="1:18" x14ac:dyDescent="0.3">
      <c r="A127" t="s">
        <v>78</v>
      </c>
      <c r="B127">
        <v>7.3000000000000007</v>
      </c>
      <c r="C127" t="s">
        <v>1020</v>
      </c>
      <c r="D127">
        <v>0.873830971540974</v>
      </c>
      <c r="E127">
        <v>0.95656608143097699</v>
      </c>
      <c r="F127">
        <v>0.87528405194772096</v>
      </c>
      <c r="G127">
        <v>3.33456723354448</v>
      </c>
      <c r="H127">
        <v>0</v>
      </c>
      <c r="I127">
        <v>1.0585576040339122</v>
      </c>
      <c r="J127">
        <v>0</v>
      </c>
      <c r="K127">
        <v>0</v>
      </c>
      <c r="L127">
        <v>2.7473718319543532</v>
      </c>
      <c r="M127">
        <v>1.8279495322900496</v>
      </c>
      <c r="N127">
        <v>2.5088221351134865</v>
      </c>
      <c r="O127">
        <v>0</v>
      </c>
      <c r="P127">
        <v>1.498384749449897</v>
      </c>
      <c r="Q127">
        <v>1.6668035400420966</v>
      </c>
      <c r="R127">
        <v>2.2263784045366704</v>
      </c>
    </row>
    <row r="128" spans="1:18" x14ac:dyDescent="0.3">
      <c r="A128" t="s">
        <v>78</v>
      </c>
      <c r="B128">
        <v>7.4</v>
      </c>
      <c r="C128" t="s">
        <v>1021</v>
      </c>
      <c r="D128">
        <v>0.85158934642029083</v>
      </c>
      <c r="E128">
        <v>0.94198170076925447</v>
      </c>
      <c r="F128">
        <v>0.8556537209552838</v>
      </c>
      <c r="G128">
        <v>3.1984159495596463</v>
      </c>
      <c r="H128">
        <v>0</v>
      </c>
      <c r="I128">
        <v>1.3212181474380036</v>
      </c>
      <c r="J128">
        <v>0</v>
      </c>
      <c r="K128">
        <v>0</v>
      </c>
      <c r="L128">
        <v>2.7509929885410425</v>
      </c>
      <c r="M128">
        <v>1.7192456231440492</v>
      </c>
      <c r="N128">
        <v>2.5031462574869301</v>
      </c>
      <c r="O128">
        <v>0</v>
      </c>
      <c r="P128">
        <v>1.5549407506484545</v>
      </c>
      <c r="Q128">
        <v>1.597802466801086</v>
      </c>
      <c r="R128">
        <v>2.022791132583492</v>
      </c>
    </row>
    <row r="129" spans="1:18" x14ac:dyDescent="0.3">
      <c r="A129" t="s">
        <v>78</v>
      </c>
      <c r="B129">
        <v>7.5</v>
      </c>
      <c r="C129" t="s">
        <v>1022</v>
      </c>
      <c r="D129">
        <v>0.84665670339799393</v>
      </c>
      <c r="E129">
        <v>0.92727479296601889</v>
      </c>
      <c r="F129">
        <v>0.83639400862033408</v>
      </c>
      <c r="G129">
        <v>2.8602186408172057</v>
      </c>
      <c r="H129">
        <v>0</v>
      </c>
      <c r="I129">
        <v>1.3152783304001765</v>
      </c>
      <c r="J129">
        <v>0</v>
      </c>
      <c r="K129">
        <v>0</v>
      </c>
      <c r="L129">
        <v>2.6348983725814046</v>
      </c>
      <c r="M129">
        <v>1.5381941624387008</v>
      </c>
      <c r="N129">
        <v>2.839435262361854</v>
      </c>
      <c r="O129">
        <v>0</v>
      </c>
      <c r="P129">
        <v>1.613850312372711</v>
      </c>
      <c r="Q129">
        <v>1.9659171005098199</v>
      </c>
      <c r="R129">
        <v>2.3054222678398397</v>
      </c>
    </row>
    <row r="130" spans="1:18" x14ac:dyDescent="0.3">
      <c r="A130" t="s">
        <v>78</v>
      </c>
      <c r="B130">
        <v>7.6000000000000005</v>
      </c>
      <c r="C130" t="s">
        <v>1023</v>
      </c>
      <c r="D130">
        <v>0.85221915939651838</v>
      </c>
      <c r="E130">
        <v>0.91261647853110117</v>
      </c>
      <c r="F130">
        <v>0.81754086081436073</v>
      </c>
      <c r="G130">
        <v>2.8562336187118667</v>
      </c>
      <c r="H130">
        <v>0</v>
      </c>
      <c r="I130">
        <v>1.2181683684287619</v>
      </c>
      <c r="J130">
        <v>0</v>
      </c>
      <c r="K130">
        <v>0</v>
      </c>
      <c r="L130">
        <v>2.6261302894049221</v>
      </c>
      <c r="M130">
        <v>1.6028934475159538</v>
      </c>
      <c r="N130">
        <v>2.7625674685898782</v>
      </c>
      <c r="O130">
        <v>0</v>
      </c>
      <c r="P130">
        <v>1.6173143420429363</v>
      </c>
      <c r="Q130">
        <v>1.9447988721812317</v>
      </c>
      <c r="R130">
        <v>2.1877091897207523</v>
      </c>
    </row>
    <row r="131" spans="1:18" x14ac:dyDescent="0.3">
      <c r="A131" t="s">
        <v>78</v>
      </c>
      <c r="B131">
        <v>7.7</v>
      </c>
      <c r="C131" t="s">
        <v>1024</v>
      </c>
      <c r="D131">
        <v>0.83019703408149059</v>
      </c>
      <c r="E131">
        <v>0.89816068286270456</v>
      </c>
      <c r="F131">
        <v>0.79905208271056571</v>
      </c>
      <c r="G131">
        <v>2.9026994871245444</v>
      </c>
      <c r="H131">
        <v>0</v>
      </c>
      <c r="I131">
        <v>1.1529448284120585</v>
      </c>
      <c r="J131">
        <v>0</v>
      </c>
      <c r="K131">
        <v>0</v>
      </c>
      <c r="L131">
        <v>2.5411876022726672</v>
      </c>
      <c r="M131">
        <v>1.6262811202322065</v>
      </c>
      <c r="N131">
        <v>2.7629666380275419</v>
      </c>
      <c r="O131">
        <v>0</v>
      </c>
      <c r="P131">
        <v>1.4917424148253029</v>
      </c>
      <c r="Q131">
        <v>1.7519946731868361</v>
      </c>
      <c r="R131">
        <v>2.1907009070273231</v>
      </c>
    </row>
    <row r="132" spans="1:18" x14ac:dyDescent="0.3">
      <c r="A132" t="s">
        <v>78</v>
      </c>
      <c r="B132">
        <v>7.8000000000000007</v>
      </c>
      <c r="C132" t="s">
        <v>1025</v>
      </c>
      <c r="D132">
        <v>0.80847241625514488</v>
      </c>
      <c r="E132">
        <v>0.88494140538944743</v>
      </c>
      <c r="F132">
        <v>0.78121779162353744</v>
      </c>
      <c r="G132">
        <v>2.8397846459693667</v>
      </c>
      <c r="H132">
        <v>0</v>
      </c>
      <c r="I132">
        <v>1.1307920448093853</v>
      </c>
      <c r="J132">
        <v>0</v>
      </c>
      <c r="K132">
        <v>0</v>
      </c>
      <c r="L132">
        <v>2.4609240502327929</v>
      </c>
      <c r="M132">
        <v>1.5710468295889555</v>
      </c>
      <c r="N132">
        <v>2.6624261866785539</v>
      </c>
      <c r="O132">
        <v>0</v>
      </c>
      <c r="P132">
        <v>1.4517361246656804</v>
      </c>
      <c r="Q132">
        <v>1.7245625300666607</v>
      </c>
      <c r="R132">
        <v>2.1443341687304684</v>
      </c>
    </row>
    <row r="133" spans="1:18" x14ac:dyDescent="0.3">
      <c r="A133" t="s">
        <v>78</v>
      </c>
      <c r="B133">
        <v>7.9</v>
      </c>
      <c r="C133" t="s">
        <v>1026</v>
      </c>
      <c r="D133">
        <v>0.77693891777586355</v>
      </c>
      <c r="E133">
        <v>0.87185334319579588</v>
      </c>
      <c r="F133">
        <v>0.76442199464618354</v>
      </c>
      <c r="G133">
        <v>2.7824797750781425</v>
      </c>
      <c r="H133">
        <v>0</v>
      </c>
      <c r="I133">
        <v>1.096837512806808</v>
      </c>
      <c r="J133">
        <v>0</v>
      </c>
      <c r="K133">
        <v>0</v>
      </c>
      <c r="L133">
        <v>2.4326819607592198</v>
      </c>
      <c r="M133">
        <v>1.4408093335544645</v>
      </c>
      <c r="N133">
        <v>2.699606383298025</v>
      </c>
      <c r="O133">
        <v>0</v>
      </c>
      <c r="P133">
        <v>1.4258365242058222</v>
      </c>
      <c r="Q133">
        <v>1.6937717879781791</v>
      </c>
      <c r="R133">
        <v>2.0930303052288495</v>
      </c>
    </row>
    <row r="134" spans="1:18" x14ac:dyDescent="0.3">
      <c r="A134">
        <v>8</v>
      </c>
      <c r="B134">
        <v>8</v>
      </c>
      <c r="C134" t="s">
        <v>1027</v>
      </c>
      <c r="D134">
        <v>0.74829350691192642</v>
      </c>
      <c r="E134">
        <v>0.61700477143957466</v>
      </c>
      <c r="F134">
        <v>0.74829350691192642</v>
      </c>
      <c r="G134">
        <v>3.0928247434961658</v>
      </c>
      <c r="H134">
        <v>0</v>
      </c>
      <c r="I134">
        <v>1.6035147562445742</v>
      </c>
      <c r="J134">
        <v>0</v>
      </c>
      <c r="K134">
        <v>0</v>
      </c>
      <c r="L134">
        <v>2.541895534394671</v>
      </c>
      <c r="M134">
        <v>2.0415845132059101</v>
      </c>
      <c r="N134">
        <v>2.8638822311265013</v>
      </c>
      <c r="O134">
        <v>0</v>
      </c>
      <c r="P134">
        <v>1.4787175611984722</v>
      </c>
      <c r="Q134">
        <v>2.0478009861155253</v>
      </c>
      <c r="R134">
        <v>2.5119537447258811</v>
      </c>
    </row>
    <row r="135" spans="1:18" x14ac:dyDescent="0.3">
      <c r="A135" t="s">
        <v>78</v>
      </c>
      <c r="B135">
        <v>8.1</v>
      </c>
      <c r="C135" t="s">
        <v>1028</v>
      </c>
      <c r="D135">
        <v>0.74512694886755804</v>
      </c>
      <c r="E135">
        <v>0.60952896681300706</v>
      </c>
      <c r="F135">
        <v>0.7382782815247777</v>
      </c>
      <c r="G135">
        <v>3.0599561470747005</v>
      </c>
      <c r="H135">
        <v>0</v>
      </c>
      <c r="I135">
        <v>1.5961845343375838</v>
      </c>
      <c r="J135">
        <v>0</v>
      </c>
      <c r="K135">
        <v>0</v>
      </c>
      <c r="L135">
        <v>2.5671988637065892</v>
      </c>
      <c r="M135">
        <v>2.1262362125312273</v>
      </c>
      <c r="N135">
        <v>2.8516054315168855</v>
      </c>
      <c r="O135">
        <v>0</v>
      </c>
      <c r="P135">
        <v>1.5410112421840603</v>
      </c>
      <c r="Q135">
        <v>2.1908225898975253</v>
      </c>
      <c r="R135">
        <v>2.6041009919186577</v>
      </c>
    </row>
    <row r="136" spans="1:18" x14ac:dyDescent="0.3">
      <c r="A136" t="s">
        <v>78</v>
      </c>
      <c r="B136">
        <v>8.2000000000000011</v>
      </c>
      <c r="C136" t="s">
        <v>1029</v>
      </c>
      <c r="D136">
        <v>0.73893406906952674</v>
      </c>
      <c r="E136">
        <v>0.6018533861611205</v>
      </c>
      <c r="F136">
        <v>0.728403310962213</v>
      </c>
      <c r="G136">
        <v>3.0011887451185939</v>
      </c>
      <c r="H136">
        <v>0</v>
      </c>
      <c r="I136">
        <v>1.5992749889525992</v>
      </c>
      <c r="J136">
        <v>0</v>
      </c>
      <c r="K136">
        <v>0</v>
      </c>
      <c r="L136">
        <v>2.5053335891580013</v>
      </c>
      <c r="M136">
        <v>2.0536260152949897</v>
      </c>
      <c r="N136">
        <v>2.8249869471971762</v>
      </c>
      <c r="O136">
        <v>0</v>
      </c>
      <c r="P136">
        <v>1.4766306054514673</v>
      </c>
      <c r="Q136">
        <v>2.0319552175634179</v>
      </c>
      <c r="R136">
        <v>2.470501459714324</v>
      </c>
    </row>
    <row r="137" spans="1:18" x14ac:dyDescent="0.3">
      <c r="A137" t="s">
        <v>78</v>
      </c>
      <c r="B137">
        <v>8.3000000000000007</v>
      </c>
      <c r="C137" t="s">
        <v>1030</v>
      </c>
      <c r="D137">
        <v>0.72294125688391231</v>
      </c>
      <c r="E137">
        <v>0.59418411671826854</v>
      </c>
      <c r="F137">
        <v>0.71865539334009454</v>
      </c>
      <c r="G137">
        <v>2.9259739697556082</v>
      </c>
      <c r="H137">
        <v>0</v>
      </c>
      <c r="I137">
        <v>1.5797774364708981</v>
      </c>
      <c r="J137">
        <v>0</v>
      </c>
      <c r="K137">
        <v>0</v>
      </c>
      <c r="L137">
        <v>2.4229158676763074</v>
      </c>
      <c r="M137">
        <v>1.9847194688641698</v>
      </c>
      <c r="N137">
        <v>2.7683807303749886</v>
      </c>
      <c r="O137">
        <v>0</v>
      </c>
      <c r="P137">
        <v>1.4131466114825786</v>
      </c>
      <c r="Q137">
        <v>1.989198127657702</v>
      </c>
      <c r="R137">
        <v>2.4238812347719052</v>
      </c>
    </row>
    <row r="138" spans="1:18" x14ac:dyDescent="0.3">
      <c r="A138" t="s">
        <v>78</v>
      </c>
      <c r="B138">
        <v>8.4</v>
      </c>
      <c r="C138" t="s">
        <v>1031</v>
      </c>
      <c r="D138">
        <v>0.71702569779826075</v>
      </c>
      <c r="E138">
        <v>0.58672667739254925</v>
      </c>
      <c r="F138">
        <v>0.70903934534454216</v>
      </c>
      <c r="G138">
        <v>2.8821154718464173</v>
      </c>
      <c r="H138">
        <v>0</v>
      </c>
      <c r="I138">
        <v>1.5782169673885909</v>
      </c>
      <c r="J138">
        <v>0</v>
      </c>
      <c r="K138">
        <v>0</v>
      </c>
      <c r="L138">
        <v>2.4168263064903268</v>
      </c>
      <c r="M138">
        <v>1.9750404735145222</v>
      </c>
      <c r="N138">
        <v>2.7524919602294466</v>
      </c>
      <c r="O138">
        <v>0</v>
      </c>
      <c r="P138">
        <v>1.4312527237372175</v>
      </c>
      <c r="Q138">
        <v>1.9879594178352002</v>
      </c>
      <c r="R138">
        <v>2.4078356462235009</v>
      </c>
    </row>
    <row r="139" spans="1:18" x14ac:dyDescent="0.3">
      <c r="A139" t="s">
        <v>78</v>
      </c>
      <c r="B139">
        <v>8.5</v>
      </c>
      <c r="C139" t="s">
        <v>1032</v>
      </c>
      <c r="D139">
        <v>0.69061550257696847</v>
      </c>
      <c r="E139">
        <v>0.57906533904901913</v>
      </c>
      <c r="F139">
        <v>0.69958963855023404</v>
      </c>
      <c r="G139">
        <v>2.7781525417264286</v>
      </c>
      <c r="H139">
        <v>0</v>
      </c>
      <c r="I139">
        <v>1.6075526748701092</v>
      </c>
      <c r="J139">
        <v>0</v>
      </c>
      <c r="K139">
        <v>0</v>
      </c>
      <c r="L139">
        <v>2.4604719566060891</v>
      </c>
      <c r="M139">
        <v>2.1904700764341754</v>
      </c>
      <c r="N139">
        <v>2.6411323234447326</v>
      </c>
      <c r="O139">
        <v>0</v>
      </c>
      <c r="P139">
        <v>1.6829650010992745</v>
      </c>
      <c r="Q139">
        <v>2.0012228359179467</v>
      </c>
      <c r="R139">
        <v>2.3643496004577433</v>
      </c>
    </row>
    <row r="140" spans="1:18" x14ac:dyDescent="0.3">
      <c r="A140" t="s">
        <v>78</v>
      </c>
      <c r="B140">
        <v>8.6</v>
      </c>
      <c r="C140" t="s">
        <v>1033</v>
      </c>
      <c r="D140">
        <v>0.67943651968040364</v>
      </c>
      <c r="E140">
        <v>0.57161297408694467</v>
      </c>
      <c r="F140">
        <v>0.69038277042260843</v>
      </c>
      <c r="G140">
        <v>2.8489093039300712</v>
      </c>
      <c r="H140">
        <v>0</v>
      </c>
      <c r="I140">
        <v>1.4578987292213301</v>
      </c>
      <c r="J140">
        <v>0</v>
      </c>
      <c r="K140">
        <v>0</v>
      </c>
      <c r="L140">
        <v>2.314356499845863</v>
      </c>
      <c r="M140">
        <v>2.0943328273219928</v>
      </c>
      <c r="N140">
        <v>2.6168725915754036</v>
      </c>
      <c r="O140">
        <v>0</v>
      </c>
      <c r="P140">
        <v>1.5097468530128353</v>
      </c>
      <c r="Q140">
        <v>1.8304525441464656</v>
      </c>
      <c r="R140">
        <v>2.2274904143591021</v>
      </c>
    </row>
    <row r="141" spans="1:18" x14ac:dyDescent="0.3">
      <c r="A141" t="s">
        <v>78</v>
      </c>
      <c r="B141">
        <v>8.7000000000000011</v>
      </c>
      <c r="C141" t="s">
        <v>1034</v>
      </c>
      <c r="D141">
        <v>0.68963104141092713</v>
      </c>
      <c r="E141">
        <v>0.56395439555251869</v>
      </c>
      <c r="F141">
        <v>0.68154509472518721</v>
      </c>
      <c r="G141">
        <v>2.8542659191433386</v>
      </c>
      <c r="H141">
        <v>0</v>
      </c>
      <c r="I141">
        <v>1.584903434865625</v>
      </c>
      <c r="J141">
        <v>0</v>
      </c>
      <c r="K141">
        <v>0</v>
      </c>
      <c r="L141">
        <v>2.3604628882126</v>
      </c>
      <c r="M141">
        <v>2.2425272775706633</v>
      </c>
      <c r="N141">
        <v>2.6137995939084231</v>
      </c>
      <c r="O141">
        <v>0</v>
      </c>
      <c r="P141">
        <v>1.7021262538927251</v>
      </c>
      <c r="Q141">
        <v>1.9297510464176582</v>
      </c>
      <c r="R141">
        <v>2.3314313137164389</v>
      </c>
    </row>
    <row r="142" spans="1:18" x14ac:dyDescent="0.3">
      <c r="A142" t="s">
        <v>78</v>
      </c>
      <c r="B142">
        <v>8.8000000000000007</v>
      </c>
      <c r="C142" t="s">
        <v>1035</v>
      </c>
      <c r="D142">
        <v>0.67682421912376212</v>
      </c>
      <c r="E142">
        <v>0.55650259295270343</v>
      </c>
      <c r="F142">
        <v>0.67323898343442257</v>
      </c>
      <c r="G142">
        <v>2.7739911910264161</v>
      </c>
      <c r="H142">
        <v>0</v>
      </c>
      <c r="I142">
        <v>1.3574883647038176</v>
      </c>
      <c r="J142">
        <v>0</v>
      </c>
      <c r="K142">
        <v>0</v>
      </c>
      <c r="L142">
        <v>2.3282794064247279</v>
      </c>
      <c r="M142">
        <v>2.1510775831234104</v>
      </c>
      <c r="N142">
        <v>2.5573275982463932</v>
      </c>
      <c r="O142">
        <v>0</v>
      </c>
      <c r="P142">
        <v>1.676470651190819</v>
      </c>
      <c r="Q142">
        <v>1.8555250094152407</v>
      </c>
      <c r="R142">
        <v>2.2409233659315508</v>
      </c>
    </row>
    <row r="143" spans="1:18" x14ac:dyDescent="0.3">
      <c r="A143" t="s">
        <v>78</v>
      </c>
      <c r="B143">
        <v>8.9</v>
      </c>
      <c r="C143" t="s">
        <v>1036</v>
      </c>
      <c r="D143">
        <v>0.6754512695583279</v>
      </c>
      <c r="E143">
        <v>0.54884270398716106</v>
      </c>
      <c r="F143">
        <v>0.66542404815287493</v>
      </c>
      <c r="G143">
        <v>2.7680599369890126</v>
      </c>
      <c r="H143">
        <v>0</v>
      </c>
      <c r="I143">
        <v>1.4505275532916035</v>
      </c>
      <c r="J143">
        <v>0</v>
      </c>
      <c r="K143">
        <v>0</v>
      </c>
      <c r="L143">
        <v>2.3482624458633867</v>
      </c>
      <c r="M143">
        <v>2.1383382211130959</v>
      </c>
      <c r="N143">
        <v>2.5736832290800273</v>
      </c>
      <c r="O143">
        <v>0</v>
      </c>
      <c r="P143">
        <v>1.6560074699967862</v>
      </c>
      <c r="Q143">
        <v>1.9006072899311763</v>
      </c>
      <c r="R143">
        <v>2.2505223741413127</v>
      </c>
    </row>
    <row r="144" spans="1:18" x14ac:dyDescent="0.3">
      <c r="A144" t="s">
        <v>78</v>
      </c>
      <c r="B144">
        <v>9</v>
      </c>
      <c r="C144" t="s">
        <v>1037</v>
      </c>
      <c r="D144">
        <v>0.65790846473307996</v>
      </c>
      <c r="E144">
        <v>0.54138808989038367</v>
      </c>
      <c r="F144">
        <v>0.65790846473307996</v>
      </c>
      <c r="G144">
        <v>2.6815778925593352</v>
      </c>
      <c r="H144">
        <v>0</v>
      </c>
      <c r="I144">
        <v>2.2911769678855132</v>
      </c>
      <c r="J144">
        <v>0</v>
      </c>
      <c r="K144">
        <v>0</v>
      </c>
      <c r="L144">
        <v>2.3080213301692187</v>
      </c>
      <c r="M144">
        <v>1.2873949802698808</v>
      </c>
      <c r="N144">
        <v>2.6369777095382894</v>
      </c>
      <c r="O144">
        <v>0</v>
      </c>
      <c r="P144">
        <v>1.1388326264718491</v>
      </c>
      <c r="Q144">
        <v>2.2372980385568502</v>
      </c>
      <c r="R144">
        <v>2.5794366838815601</v>
      </c>
    </row>
    <row r="145" spans="1:18" x14ac:dyDescent="0.3">
      <c r="A145" t="s">
        <v>78</v>
      </c>
      <c r="B145">
        <v>9.1</v>
      </c>
      <c r="C145" t="s">
        <v>1038</v>
      </c>
      <c r="D145">
        <v>0.63579290600876859</v>
      </c>
      <c r="E145">
        <v>0.53348052616709218</v>
      </c>
      <c r="F145">
        <v>0.64532976710562784</v>
      </c>
      <c r="G145">
        <v>2.7226247752406647</v>
      </c>
      <c r="H145">
        <v>0</v>
      </c>
      <c r="I145">
        <v>2.5752882406662985</v>
      </c>
      <c r="J145">
        <v>0</v>
      </c>
      <c r="K145">
        <v>0</v>
      </c>
      <c r="L145">
        <v>1.9560332181667863</v>
      </c>
      <c r="M145">
        <v>1.0938736955135935</v>
      </c>
      <c r="N145">
        <v>2.2760946913245257</v>
      </c>
      <c r="O145">
        <v>0</v>
      </c>
      <c r="P145">
        <v>1.2037235468889664</v>
      </c>
      <c r="Q145">
        <v>1.6923547925216029</v>
      </c>
      <c r="R145">
        <v>2.6279069420599415</v>
      </c>
    </row>
    <row r="146" spans="1:18" x14ac:dyDescent="0.3">
      <c r="A146" t="s">
        <v>78</v>
      </c>
      <c r="B146">
        <v>9.2000000000000011</v>
      </c>
      <c r="C146" t="s">
        <v>1039</v>
      </c>
      <c r="D146">
        <v>0.61027111184189586</v>
      </c>
      <c r="E146">
        <v>0.52546160612027393</v>
      </c>
      <c r="F146">
        <v>0.63279308704010817</v>
      </c>
      <c r="G146">
        <v>2.6900770949424135</v>
      </c>
      <c r="H146">
        <v>0</v>
      </c>
      <c r="I146">
        <v>2.2653471783574468</v>
      </c>
      <c r="J146">
        <v>0</v>
      </c>
      <c r="K146">
        <v>0</v>
      </c>
      <c r="L146">
        <v>1.8375484103127839</v>
      </c>
      <c r="M146">
        <v>1.2666697454917293</v>
      </c>
      <c r="N146">
        <v>2.2981722737066215</v>
      </c>
      <c r="O146">
        <v>0</v>
      </c>
      <c r="P146">
        <v>1.0198756996585978</v>
      </c>
      <c r="Q146">
        <v>1.7353675492011513</v>
      </c>
      <c r="R146">
        <v>2.3014741011817299</v>
      </c>
    </row>
    <row r="147" spans="1:18" x14ac:dyDescent="0.3">
      <c r="A147" t="s">
        <v>78</v>
      </c>
      <c r="B147">
        <v>9.3000000000000007</v>
      </c>
      <c r="C147" t="s">
        <v>1040</v>
      </c>
      <c r="D147">
        <v>0.62131064363260846</v>
      </c>
      <c r="E147">
        <v>0.51754721376696289</v>
      </c>
      <c r="F147">
        <v>0.6202966790230996</v>
      </c>
      <c r="G147">
        <v>2.6557171502360388</v>
      </c>
      <c r="H147">
        <v>0</v>
      </c>
      <c r="I147">
        <v>2.1126617203263063</v>
      </c>
      <c r="J147">
        <v>0</v>
      </c>
      <c r="K147">
        <v>0</v>
      </c>
      <c r="L147">
        <v>2.1327051577736804</v>
      </c>
      <c r="M147">
        <v>1.3089974727563296</v>
      </c>
      <c r="N147">
        <v>2.5280245349967991</v>
      </c>
      <c r="O147">
        <v>0</v>
      </c>
      <c r="P147">
        <v>1.1223128772745714</v>
      </c>
      <c r="Q147">
        <v>1.9587032039614964</v>
      </c>
      <c r="R147">
        <v>2.3322047302913984</v>
      </c>
    </row>
    <row r="148" spans="1:18" x14ac:dyDescent="0.3">
      <c r="A148" t="s">
        <v>78</v>
      </c>
      <c r="B148">
        <v>9.4</v>
      </c>
      <c r="C148" t="s">
        <v>1041</v>
      </c>
      <c r="D148">
        <v>0.60741580921323546</v>
      </c>
      <c r="E148">
        <v>0.50994319350544837</v>
      </c>
      <c r="F148">
        <v>0.60783981362596595</v>
      </c>
      <c r="G148">
        <v>2.5624825434583953</v>
      </c>
      <c r="H148">
        <v>0</v>
      </c>
      <c r="I148">
        <v>2.0454629772058341</v>
      </c>
      <c r="J148">
        <v>0</v>
      </c>
      <c r="K148">
        <v>0</v>
      </c>
      <c r="L148">
        <v>2.0550754175622576</v>
      </c>
      <c r="M148">
        <v>1.2440907926985443</v>
      </c>
      <c r="N148">
        <v>2.4602749008239848</v>
      </c>
      <c r="O148">
        <v>0</v>
      </c>
      <c r="P148">
        <v>1.0881456663711291</v>
      </c>
      <c r="Q148">
        <v>1.8944001102692634</v>
      </c>
      <c r="R148">
        <v>2.3743326101500308</v>
      </c>
    </row>
    <row r="149" spans="1:18" x14ac:dyDescent="0.3">
      <c r="A149" t="s">
        <v>78</v>
      </c>
      <c r="B149">
        <v>9.5</v>
      </c>
      <c r="C149" t="s">
        <v>1042</v>
      </c>
      <c r="D149">
        <v>0.59229495422906708</v>
      </c>
      <c r="E149">
        <v>0.50222445105457292</v>
      </c>
      <c r="F149">
        <v>0.59542283391405804</v>
      </c>
      <c r="G149">
        <v>2.4444173966308038</v>
      </c>
      <c r="H149">
        <v>0</v>
      </c>
      <c r="I149">
        <v>1.4723574021844199</v>
      </c>
      <c r="J149">
        <v>0</v>
      </c>
      <c r="K149">
        <v>0</v>
      </c>
      <c r="L149">
        <v>2.3136563079673103</v>
      </c>
      <c r="M149">
        <v>1.0848053437585596</v>
      </c>
      <c r="N149">
        <v>2.4444173966308038</v>
      </c>
      <c r="O149">
        <v>0</v>
      </c>
      <c r="P149">
        <v>1.0218933286185812</v>
      </c>
      <c r="Q149">
        <v>2.3162398830854309</v>
      </c>
      <c r="R149">
        <v>2.3814457473398432</v>
      </c>
    </row>
    <row r="150" spans="1:18" x14ac:dyDescent="0.3">
      <c r="A150" t="s">
        <v>78</v>
      </c>
      <c r="B150">
        <v>9.6000000000000014</v>
      </c>
      <c r="C150" t="s">
        <v>1043</v>
      </c>
      <c r="D150">
        <v>0.5718476852328811</v>
      </c>
      <c r="E150">
        <v>0.4945885615928578</v>
      </c>
      <c r="F150">
        <v>0.58304744859605862</v>
      </c>
      <c r="G150">
        <v>2.4347671168596725</v>
      </c>
      <c r="H150">
        <v>0</v>
      </c>
      <c r="I150">
        <v>1.3996654377956879</v>
      </c>
      <c r="J150">
        <v>0</v>
      </c>
      <c r="K150">
        <v>0</v>
      </c>
      <c r="L150">
        <v>2.0987741620496214</v>
      </c>
      <c r="M150">
        <v>1.0932226848371456</v>
      </c>
      <c r="N150">
        <v>2.4907859250269708</v>
      </c>
      <c r="O150">
        <v>0</v>
      </c>
      <c r="P150">
        <v>1.0002004755758047</v>
      </c>
      <c r="Q150">
        <v>2.3870360174206984</v>
      </c>
      <c r="R150">
        <v>2.4391011622141847</v>
      </c>
    </row>
    <row r="151" spans="1:18" x14ac:dyDescent="0.3">
      <c r="A151" t="s">
        <v>78</v>
      </c>
      <c r="B151">
        <v>9.7000000000000011</v>
      </c>
      <c r="C151" t="s">
        <v>1044</v>
      </c>
      <c r="D151">
        <v>0.5719084297999153</v>
      </c>
      <c r="E151">
        <v>0.48694827190713386</v>
      </c>
      <c r="F151">
        <v>0.57071755827814918</v>
      </c>
      <c r="G151">
        <v>2.4411715955771425</v>
      </c>
      <c r="H151">
        <v>0</v>
      </c>
      <c r="I151">
        <v>1.3057640883100907</v>
      </c>
      <c r="J151">
        <v>0</v>
      </c>
      <c r="K151">
        <v>0</v>
      </c>
      <c r="L151">
        <v>2.2205468028072914</v>
      </c>
      <c r="M151">
        <v>1.1764660750942171</v>
      </c>
      <c r="N151">
        <v>2.461997360564653</v>
      </c>
      <c r="O151">
        <v>0</v>
      </c>
      <c r="P151">
        <v>1.162223960932121</v>
      </c>
      <c r="Q151">
        <v>2.3022728787530218</v>
      </c>
      <c r="R151">
        <v>2.4334506272631171</v>
      </c>
    </row>
    <row r="152" spans="1:18" x14ac:dyDescent="0.3">
      <c r="A152" t="s">
        <v>78</v>
      </c>
      <c r="B152">
        <v>9.8000000000000007</v>
      </c>
      <c r="C152" t="s">
        <v>1045</v>
      </c>
      <c r="D152">
        <v>0.56674794154508867</v>
      </c>
      <c r="E152">
        <v>0.479815434676574</v>
      </c>
      <c r="F152">
        <v>0.55844153886984638</v>
      </c>
      <c r="G152">
        <v>2.4403734875894276</v>
      </c>
      <c r="H152">
        <v>0</v>
      </c>
      <c r="I152">
        <v>1.3130088668025726</v>
      </c>
      <c r="J152">
        <v>0</v>
      </c>
      <c r="K152">
        <v>0</v>
      </c>
      <c r="L152">
        <v>2.1488080081243481</v>
      </c>
      <c r="M152">
        <v>1.1488100925847666</v>
      </c>
      <c r="N152">
        <v>2.4565765128612003</v>
      </c>
      <c r="O152">
        <v>0</v>
      </c>
      <c r="P152">
        <v>1.0781934044232551</v>
      </c>
      <c r="Q152">
        <v>2.3022504545180795</v>
      </c>
      <c r="R152">
        <v>2.4526919502527114</v>
      </c>
    </row>
    <row r="153" spans="1:18" x14ac:dyDescent="0.3">
      <c r="A153" t="s">
        <v>78</v>
      </c>
      <c r="B153">
        <v>9.9</v>
      </c>
      <c r="C153" t="s">
        <v>1046</v>
      </c>
      <c r="D153">
        <v>0.55540645693352841</v>
      </c>
      <c r="E153">
        <v>0.47265342543210154</v>
      </c>
      <c r="F153">
        <v>0.5462393050047587</v>
      </c>
      <c r="G153">
        <v>2.3300842348594464</v>
      </c>
      <c r="H153">
        <v>0</v>
      </c>
      <c r="I153">
        <v>1.3041221727787202</v>
      </c>
      <c r="J153">
        <v>0</v>
      </c>
      <c r="K153">
        <v>0</v>
      </c>
      <c r="L153">
        <v>2.1247604431432676</v>
      </c>
      <c r="M153">
        <v>1.0720877088921965</v>
      </c>
      <c r="N153">
        <v>2.3141194727747503</v>
      </c>
      <c r="O153">
        <v>0</v>
      </c>
      <c r="P153">
        <v>0.9846107359800419</v>
      </c>
      <c r="Q153">
        <v>2.1687752215448164</v>
      </c>
      <c r="R153">
        <v>2.3173876271877427</v>
      </c>
    </row>
    <row r="154" spans="1:18" x14ac:dyDescent="0.3">
      <c r="A154">
        <v>10</v>
      </c>
      <c r="B154">
        <v>10</v>
      </c>
      <c r="C154" t="s">
        <v>1047</v>
      </c>
      <c r="D154">
        <v>0.5341665940766136</v>
      </c>
      <c r="E154">
        <v>0.46569209758883712</v>
      </c>
      <c r="F154">
        <v>0.5341665940766136</v>
      </c>
      <c r="G154">
        <v>2.399250300131337</v>
      </c>
      <c r="H154">
        <v>0</v>
      </c>
      <c r="I154">
        <v>1.3125166423372177</v>
      </c>
      <c r="J154">
        <v>0</v>
      </c>
      <c r="K154">
        <v>0</v>
      </c>
      <c r="L154">
        <v>2.0288763327531951</v>
      </c>
      <c r="M154">
        <v>0.74643189011300659</v>
      </c>
      <c r="N154">
        <v>2.355644607821211</v>
      </c>
      <c r="O154">
        <v>0</v>
      </c>
      <c r="P154">
        <v>0.5842367882823748</v>
      </c>
      <c r="Q154">
        <v>1.9646353212474936</v>
      </c>
      <c r="R154">
        <v>2.3180284491731693</v>
      </c>
    </row>
    <row r="155" spans="1:18" x14ac:dyDescent="0.3">
      <c r="A155" t="s">
        <v>78</v>
      </c>
      <c r="B155">
        <v>10.100000000000001</v>
      </c>
      <c r="C155" t="s">
        <v>1048</v>
      </c>
      <c r="D155">
        <v>0.53271576343984717</v>
      </c>
      <c r="E155">
        <v>0.45855380878884933</v>
      </c>
      <c r="F155">
        <v>0.52261173051640031</v>
      </c>
      <c r="G155">
        <v>2.3537942352160681</v>
      </c>
      <c r="H155">
        <v>0</v>
      </c>
      <c r="I155">
        <v>1.348448405521576</v>
      </c>
      <c r="J155">
        <v>0</v>
      </c>
      <c r="K155">
        <v>0</v>
      </c>
      <c r="L155">
        <v>2.0801130586793528</v>
      </c>
      <c r="M155">
        <v>0.86738598573363512</v>
      </c>
      <c r="N155">
        <v>2.3237780938830204</v>
      </c>
      <c r="O155">
        <v>0</v>
      </c>
      <c r="P155">
        <v>0.67243282028309148</v>
      </c>
      <c r="Q155">
        <v>1.8803644707298801</v>
      </c>
      <c r="R155">
        <v>2.2294928312858469</v>
      </c>
    </row>
    <row r="156" spans="1:18" x14ac:dyDescent="0.3">
      <c r="A156" t="s">
        <v>78</v>
      </c>
      <c r="B156">
        <v>10.200000000000001</v>
      </c>
      <c r="C156" t="s">
        <v>1049</v>
      </c>
      <c r="D156">
        <v>0.53018525577470843</v>
      </c>
      <c r="E156">
        <v>0.45166330712638236</v>
      </c>
      <c r="F156">
        <v>0.51111271612949305</v>
      </c>
      <c r="G156">
        <v>2.3470607124604719</v>
      </c>
      <c r="H156">
        <v>0</v>
      </c>
      <c r="I156">
        <v>1.299166078361768</v>
      </c>
      <c r="J156">
        <v>0</v>
      </c>
      <c r="K156">
        <v>0</v>
      </c>
      <c r="L156">
        <v>2.0542421564632956</v>
      </c>
      <c r="M156">
        <v>0.94096317849620337</v>
      </c>
      <c r="N156">
        <v>2.2203160315084807</v>
      </c>
      <c r="O156">
        <v>0</v>
      </c>
      <c r="P156">
        <v>0.71883594095229486</v>
      </c>
      <c r="Q156">
        <v>1.8683155054436138</v>
      </c>
      <c r="R156">
        <v>2.2416665694672098</v>
      </c>
    </row>
    <row r="157" spans="1:18" x14ac:dyDescent="0.3">
      <c r="A157" t="s">
        <v>78</v>
      </c>
      <c r="B157">
        <v>10.3</v>
      </c>
      <c r="C157" t="s">
        <v>1050</v>
      </c>
      <c r="D157">
        <v>0.52132225136206378</v>
      </c>
      <c r="E157">
        <v>0.4446358719016435</v>
      </c>
      <c r="F157">
        <v>0.49968542297594559</v>
      </c>
      <c r="G157">
        <v>2.3309048025049401</v>
      </c>
      <c r="H157">
        <v>0</v>
      </c>
      <c r="I157">
        <v>1.2711126632505194</v>
      </c>
      <c r="J157">
        <v>0</v>
      </c>
      <c r="K157">
        <v>0</v>
      </c>
      <c r="L157">
        <v>1.9527302438480572</v>
      </c>
      <c r="M157">
        <v>0.86207515559632952</v>
      </c>
      <c r="N157">
        <v>2.2509823413589136</v>
      </c>
      <c r="O157">
        <v>0</v>
      </c>
      <c r="P157">
        <v>0.70694037755945716</v>
      </c>
      <c r="Q157">
        <v>1.8383175394465958</v>
      </c>
      <c r="R157">
        <v>2.1984806540845043</v>
      </c>
    </row>
    <row r="158" spans="1:18" x14ac:dyDescent="0.3">
      <c r="A158" t="s">
        <v>78</v>
      </c>
      <c r="B158">
        <v>10.4</v>
      </c>
      <c r="C158" t="s">
        <v>1051</v>
      </c>
      <c r="D158">
        <v>0.50913246115642485</v>
      </c>
      <c r="E158">
        <v>0.43784950713727855</v>
      </c>
      <c r="F158">
        <v>0.48837686436471983</v>
      </c>
      <c r="G158">
        <v>2.2658757854095199</v>
      </c>
      <c r="H158">
        <v>0</v>
      </c>
      <c r="I158">
        <v>1.2816336252285188</v>
      </c>
      <c r="J158">
        <v>0</v>
      </c>
      <c r="K158">
        <v>0</v>
      </c>
      <c r="L158">
        <v>1.9193024953413782</v>
      </c>
      <c r="M158">
        <v>0.78792347538119434</v>
      </c>
      <c r="N158">
        <v>2.200794457326575</v>
      </c>
      <c r="O158">
        <v>0</v>
      </c>
      <c r="P158">
        <v>0.63102387329975518</v>
      </c>
      <c r="Q158">
        <v>1.8621761814201152</v>
      </c>
      <c r="R158">
        <v>2.1694551983993327</v>
      </c>
    </row>
    <row r="159" spans="1:18" x14ac:dyDescent="0.3">
      <c r="A159" t="s">
        <v>78</v>
      </c>
      <c r="B159">
        <v>10.5</v>
      </c>
      <c r="C159" t="s">
        <v>1052</v>
      </c>
      <c r="D159">
        <v>0.49134640686873249</v>
      </c>
      <c r="E159">
        <v>0.43092525617670419</v>
      </c>
      <c r="F159">
        <v>0.47726005830860052</v>
      </c>
      <c r="G159">
        <v>2.14911530052676</v>
      </c>
      <c r="H159">
        <v>0</v>
      </c>
      <c r="I159">
        <v>1.1760391565828983</v>
      </c>
      <c r="J159">
        <v>0</v>
      </c>
      <c r="K159">
        <v>0</v>
      </c>
      <c r="L159">
        <v>2.0099524978591385</v>
      </c>
      <c r="M159">
        <v>0.90739696288066396</v>
      </c>
      <c r="N159">
        <v>1.9572350040702979</v>
      </c>
      <c r="O159">
        <v>0</v>
      </c>
      <c r="P159">
        <v>0.50975858604562285</v>
      </c>
      <c r="Q159">
        <v>1.6743458246477327</v>
      </c>
      <c r="R159">
        <v>1.9764260829180822</v>
      </c>
    </row>
    <row r="160" spans="1:18" x14ac:dyDescent="0.3">
      <c r="A160" t="s">
        <v>78</v>
      </c>
      <c r="B160">
        <v>10.600000000000001</v>
      </c>
      <c r="C160" t="s">
        <v>1053</v>
      </c>
      <c r="D160">
        <v>0.4881559103530404</v>
      </c>
      <c r="E160">
        <v>0.42423552779864709</v>
      </c>
      <c r="F160">
        <v>0.46634178691804062</v>
      </c>
      <c r="G160">
        <v>2.1678820690778249</v>
      </c>
      <c r="H160">
        <v>0</v>
      </c>
      <c r="I160">
        <v>1.1240175547271924</v>
      </c>
      <c r="J160">
        <v>0</v>
      </c>
      <c r="K160">
        <v>0</v>
      </c>
      <c r="L160">
        <v>1.9155920155880812</v>
      </c>
      <c r="M160">
        <v>0.91367173028054527</v>
      </c>
      <c r="N160">
        <v>2.0304135923704965</v>
      </c>
      <c r="O160">
        <v>0</v>
      </c>
      <c r="P160">
        <v>0.62826125909669372</v>
      </c>
      <c r="Q160">
        <v>1.5118221269851073</v>
      </c>
      <c r="R160">
        <v>2.316608607269226</v>
      </c>
    </row>
    <row r="161" spans="1:18" x14ac:dyDescent="0.3">
      <c r="A161" t="s">
        <v>78</v>
      </c>
      <c r="B161">
        <v>10.700000000000001</v>
      </c>
      <c r="C161" t="s">
        <v>1054</v>
      </c>
      <c r="D161">
        <v>0.48712431689519686</v>
      </c>
      <c r="E161">
        <v>0.41740671877393348</v>
      </c>
      <c r="F161">
        <v>0.45556253252703099</v>
      </c>
      <c r="G161">
        <v>2.1694877510945925</v>
      </c>
      <c r="H161">
        <v>0</v>
      </c>
      <c r="I161">
        <v>1.106746899731551</v>
      </c>
      <c r="J161">
        <v>0</v>
      </c>
      <c r="K161">
        <v>0</v>
      </c>
      <c r="L161">
        <v>1.8768418614968063</v>
      </c>
      <c r="M161">
        <v>0.94543214571971201</v>
      </c>
      <c r="N161">
        <v>2.1370748051453399</v>
      </c>
      <c r="O161">
        <v>0</v>
      </c>
      <c r="P161">
        <v>0.6512407510254602</v>
      </c>
      <c r="Q161">
        <v>1.5088327221973798</v>
      </c>
      <c r="R161">
        <v>2.2274135469394407</v>
      </c>
    </row>
    <row r="162" spans="1:18" x14ac:dyDescent="0.3">
      <c r="A162" t="s">
        <v>78</v>
      </c>
      <c r="B162">
        <v>10.8</v>
      </c>
      <c r="C162" t="s">
        <v>1055</v>
      </c>
      <c r="D162">
        <v>0.47642370132460238</v>
      </c>
      <c r="E162">
        <v>0.41080606729744312</v>
      </c>
      <c r="F162">
        <v>0.44490195965308721</v>
      </c>
      <c r="G162">
        <v>2.0798098048418381</v>
      </c>
      <c r="H162">
        <v>0</v>
      </c>
      <c r="I162">
        <v>1.1368579163936909</v>
      </c>
      <c r="J162">
        <v>0</v>
      </c>
      <c r="K162">
        <v>0</v>
      </c>
      <c r="L162">
        <v>1.8557214478898041</v>
      </c>
      <c r="M162">
        <v>0.90834412198385917</v>
      </c>
      <c r="N162">
        <v>2.0217078268345756</v>
      </c>
      <c r="O162">
        <v>0</v>
      </c>
      <c r="P162">
        <v>0.60449519867823887</v>
      </c>
      <c r="Q162">
        <v>1.5081883148645809</v>
      </c>
      <c r="R162">
        <v>2.0239796818682283</v>
      </c>
    </row>
    <row r="163" spans="1:18" x14ac:dyDescent="0.3">
      <c r="A163" t="s">
        <v>78</v>
      </c>
      <c r="B163">
        <v>10.9</v>
      </c>
      <c r="C163" t="s">
        <v>1056</v>
      </c>
      <c r="D163">
        <v>0.46253535121301254</v>
      </c>
      <c r="E163">
        <v>0.40406491030121733</v>
      </c>
      <c r="F163">
        <v>0.43440392851248893</v>
      </c>
      <c r="G163">
        <v>2.0274187218804074</v>
      </c>
      <c r="H163">
        <v>0</v>
      </c>
      <c r="I163">
        <v>1.1218024164920137</v>
      </c>
      <c r="J163">
        <v>0</v>
      </c>
      <c r="K163">
        <v>0</v>
      </c>
      <c r="L163">
        <v>1.8431520769326926</v>
      </c>
      <c r="M163">
        <v>0.84670465709463105</v>
      </c>
      <c r="N163">
        <v>1.8804959872213096</v>
      </c>
      <c r="O163">
        <v>0</v>
      </c>
      <c r="P163">
        <v>0.55155658027400645</v>
      </c>
      <c r="Q163">
        <v>1.5221184533262468</v>
      </c>
      <c r="R163">
        <v>1.9713355610808749</v>
      </c>
    </row>
    <row r="164" spans="1:18" x14ac:dyDescent="0.3">
      <c r="A164" t="s">
        <v>78</v>
      </c>
      <c r="B164">
        <v>11</v>
      </c>
      <c r="C164" t="s">
        <v>1057</v>
      </c>
      <c r="D164">
        <v>0.42412144362140425</v>
      </c>
      <c r="E164">
        <v>0.32328546493272325</v>
      </c>
      <c r="F164">
        <v>0.42412144362140425</v>
      </c>
      <c r="G164">
        <v>2.1662181240582408</v>
      </c>
      <c r="H164">
        <v>0</v>
      </c>
      <c r="I164">
        <v>0</v>
      </c>
      <c r="J164">
        <v>0</v>
      </c>
      <c r="K164">
        <v>0</v>
      </c>
      <c r="L164">
        <v>1.950295213059569</v>
      </c>
      <c r="M164">
        <v>1.268535844554483</v>
      </c>
      <c r="N164">
        <v>2.002183684647898</v>
      </c>
      <c r="O164">
        <v>0</v>
      </c>
      <c r="P164">
        <v>0</v>
      </c>
      <c r="Q164">
        <v>1.7811218036755063</v>
      </c>
      <c r="R164">
        <v>1.7570314295134315</v>
      </c>
    </row>
    <row r="165" spans="1:18" x14ac:dyDescent="0.3">
      <c r="A165" t="s">
        <v>78</v>
      </c>
      <c r="B165">
        <v>11.100000000000001</v>
      </c>
      <c r="C165" t="s">
        <v>1058</v>
      </c>
      <c r="D165">
        <v>0.41137632510798272</v>
      </c>
      <c r="E165">
        <v>0.31787546969964842</v>
      </c>
      <c r="F165">
        <v>0.41530206376583734</v>
      </c>
      <c r="G165">
        <v>2.1008331863866738</v>
      </c>
      <c r="H165">
        <v>0</v>
      </c>
      <c r="I165">
        <v>0</v>
      </c>
      <c r="J165">
        <v>0</v>
      </c>
      <c r="K165">
        <v>0</v>
      </c>
      <c r="L165">
        <v>1.6845233511164945</v>
      </c>
      <c r="M165">
        <v>1.2914152523720404</v>
      </c>
      <c r="N165">
        <v>1.9426618850457846</v>
      </c>
      <c r="O165">
        <v>0</v>
      </c>
      <c r="P165">
        <v>0</v>
      </c>
      <c r="Q165">
        <v>1.6973635316765425</v>
      </c>
      <c r="R165">
        <v>1.6807003543428569</v>
      </c>
    </row>
    <row r="166" spans="1:18" x14ac:dyDescent="0.3">
      <c r="A166" t="s">
        <v>78</v>
      </c>
      <c r="B166">
        <v>11.200000000000001</v>
      </c>
      <c r="C166" t="s">
        <v>1059</v>
      </c>
      <c r="D166">
        <v>0.41537307640884746</v>
      </c>
      <c r="E166">
        <v>0.31264091411740097</v>
      </c>
      <c r="F166">
        <v>0.40661774965653052</v>
      </c>
      <c r="G166">
        <v>2.1034979048897053</v>
      </c>
      <c r="H166">
        <v>0</v>
      </c>
      <c r="I166">
        <v>0</v>
      </c>
      <c r="J166">
        <v>0</v>
      </c>
      <c r="K166">
        <v>0</v>
      </c>
      <c r="L166">
        <v>1.5352705584692705</v>
      </c>
      <c r="M166">
        <v>1.4491691440202994</v>
      </c>
      <c r="N166">
        <v>2.084140311207336</v>
      </c>
      <c r="O166">
        <v>0</v>
      </c>
      <c r="P166">
        <v>0</v>
      </c>
      <c r="Q166">
        <v>1.8002797323310857</v>
      </c>
      <c r="R166">
        <v>1.981253072969259</v>
      </c>
    </row>
    <row r="167" spans="1:18" x14ac:dyDescent="0.3">
      <c r="A167" t="s">
        <v>78</v>
      </c>
      <c r="B167">
        <v>11.3</v>
      </c>
      <c r="C167" t="s">
        <v>1060</v>
      </c>
      <c r="D167">
        <v>0.41348598267225362</v>
      </c>
      <c r="E167">
        <v>0.30728940671252936</v>
      </c>
      <c r="F167">
        <v>0.39800128220238223</v>
      </c>
      <c r="G167">
        <v>2.046939580005843</v>
      </c>
      <c r="H167">
        <v>0</v>
      </c>
      <c r="I167">
        <v>0</v>
      </c>
      <c r="J167">
        <v>0</v>
      </c>
      <c r="K167">
        <v>0</v>
      </c>
      <c r="L167">
        <v>1.6675669036270027</v>
      </c>
      <c r="M167">
        <v>1.4403273043644544</v>
      </c>
      <c r="N167">
        <v>1.8864249358722069</v>
      </c>
      <c r="O167">
        <v>0</v>
      </c>
      <c r="P167">
        <v>0</v>
      </c>
      <c r="Q167">
        <v>1.7284865823337738</v>
      </c>
      <c r="R167">
        <v>1.8309822442276982</v>
      </c>
    </row>
    <row r="168" spans="1:18" x14ac:dyDescent="0.3">
      <c r="A168" t="s">
        <v>78</v>
      </c>
      <c r="B168">
        <v>11.4</v>
      </c>
      <c r="C168" t="s">
        <v>1061</v>
      </c>
      <c r="D168">
        <v>0.41090355549990304</v>
      </c>
      <c r="E168">
        <v>0.30210869747300478</v>
      </c>
      <c r="F168">
        <v>0.38943445991331299</v>
      </c>
      <c r="G168">
        <v>2.0176850367822907</v>
      </c>
      <c r="H168">
        <v>0</v>
      </c>
      <c r="I168">
        <v>0</v>
      </c>
      <c r="J168">
        <v>0</v>
      </c>
      <c r="K168">
        <v>0</v>
      </c>
      <c r="L168">
        <v>1.8576446433338805</v>
      </c>
      <c r="M168">
        <v>1.3130057697595872</v>
      </c>
      <c r="N168">
        <v>1.7931869697501894</v>
      </c>
      <c r="O168">
        <v>0</v>
      </c>
      <c r="P168">
        <v>0</v>
      </c>
      <c r="Q168">
        <v>1.7293413113499994</v>
      </c>
      <c r="R168">
        <v>1.6470733899611496</v>
      </c>
    </row>
    <row r="169" spans="1:18" x14ac:dyDescent="0.3">
      <c r="A169" t="s">
        <v>78</v>
      </c>
      <c r="B169">
        <v>11.5</v>
      </c>
      <c r="C169" t="s">
        <v>1062</v>
      </c>
      <c r="D169">
        <v>0.38547281500867103</v>
      </c>
      <c r="E169">
        <v>0.29680939947736579</v>
      </c>
      <c r="F169">
        <v>0.38091570335499647</v>
      </c>
      <c r="G169">
        <v>1.9968368754488919</v>
      </c>
      <c r="H169">
        <v>0</v>
      </c>
      <c r="I169">
        <v>0</v>
      </c>
      <c r="J169">
        <v>0</v>
      </c>
      <c r="K169">
        <v>0</v>
      </c>
      <c r="L169">
        <v>1.6559992190880521</v>
      </c>
      <c r="M169">
        <v>1.1172688269757773</v>
      </c>
      <c r="N169">
        <v>1.973942945495099</v>
      </c>
      <c r="O169">
        <v>0</v>
      </c>
      <c r="P169">
        <v>0</v>
      </c>
      <c r="Q169">
        <v>1.5753545993724267</v>
      </c>
      <c r="R169">
        <v>1.9188858881591693</v>
      </c>
    </row>
    <row r="170" spans="1:18" x14ac:dyDescent="0.3">
      <c r="A170" t="s">
        <v>78</v>
      </c>
      <c r="B170">
        <v>11.600000000000001</v>
      </c>
      <c r="C170" t="s">
        <v>1063</v>
      </c>
      <c r="D170">
        <v>0.39198625140254589</v>
      </c>
      <c r="E170">
        <v>0.29167645707195666</v>
      </c>
      <c r="F170">
        <v>0.37245145286045123</v>
      </c>
      <c r="G170">
        <v>2.0100383815850278</v>
      </c>
      <c r="H170">
        <v>0</v>
      </c>
      <c r="I170">
        <v>0</v>
      </c>
      <c r="J170">
        <v>0</v>
      </c>
      <c r="K170">
        <v>0</v>
      </c>
      <c r="L170">
        <v>1.8562390979285921</v>
      </c>
      <c r="M170">
        <v>1.1999888652400914</v>
      </c>
      <c r="N170">
        <v>2.0891079872558067</v>
      </c>
      <c r="O170">
        <v>0</v>
      </c>
      <c r="P170">
        <v>0</v>
      </c>
      <c r="Q170">
        <v>1.5467558791509817</v>
      </c>
      <c r="R170">
        <v>1.9689368944186778</v>
      </c>
    </row>
    <row r="171" spans="1:18" x14ac:dyDescent="0.3">
      <c r="A171" t="s">
        <v>78</v>
      </c>
      <c r="B171">
        <v>11.700000000000001</v>
      </c>
      <c r="C171" t="s">
        <v>1064</v>
      </c>
      <c r="D171">
        <v>0.39502382387114499</v>
      </c>
      <c r="E171">
        <v>0.28642315841268029</v>
      </c>
      <c r="F171">
        <v>0.36405394107632921</v>
      </c>
      <c r="G171">
        <v>1.9742763711399982</v>
      </c>
      <c r="H171">
        <v>0</v>
      </c>
      <c r="I171">
        <v>0</v>
      </c>
      <c r="J171">
        <v>0</v>
      </c>
      <c r="K171">
        <v>0</v>
      </c>
      <c r="L171">
        <v>1.6368235856696187</v>
      </c>
      <c r="M171">
        <v>1.243552642261462</v>
      </c>
      <c r="N171">
        <v>1.9742763711399982</v>
      </c>
      <c r="O171">
        <v>0</v>
      </c>
      <c r="P171">
        <v>0</v>
      </c>
      <c r="Q171">
        <v>1.6272773724390084</v>
      </c>
      <c r="R171">
        <v>1.9656441556033732</v>
      </c>
    </row>
    <row r="172" spans="1:18" x14ac:dyDescent="0.3">
      <c r="A172" t="s">
        <v>78</v>
      </c>
      <c r="B172">
        <v>11.8</v>
      </c>
      <c r="C172" t="s">
        <v>1065</v>
      </c>
      <c r="D172">
        <v>0.38932590186070226</v>
      </c>
      <c r="E172">
        <v>0.28133198636788481</v>
      </c>
      <c r="F172">
        <v>0.35574313988285378</v>
      </c>
      <c r="G172">
        <v>1.9295604831057078</v>
      </c>
      <c r="H172">
        <v>0</v>
      </c>
      <c r="I172">
        <v>0</v>
      </c>
      <c r="J172">
        <v>0</v>
      </c>
      <c r="K172">
        <v>0</v>
      </c>
      <c r="L172">
        <v>1.7832477195937957</v>
      </c>
      <c r="M172">
        <v>1.2544269276900566</v>
      </c>
      <c r="N172">
        <v>1.9295604831057078</v>
      </c>
      <c r="O172">
        <v>0</v>
      </c>
      <c r="P172">
        <v>0</v>
      </c>
      <c r="Q172">
        <v>1.620182034098482</v>
      </c>
      <c r="R172">
        <v>1.8454932485000102</v>
      </c>
    </row>
    <row r="173" spans="1:18" x14ac:dyDescent="0.3">
      <c r="A173" t="s">
        <v>78</v>
      </c>
      <c r="B173">
        <v>11.9</v>
      </c>
      <c r="C173" t="s">
        <v>1066</v>
      </c>
      <c r="D173">
        <v>0.37089788239143973</v>
      </c>
      <c r="E173">
        <v>0.27611858041777626</v>
      </c>
      <c r="F173">
        <v>0.3475708721608084</v>
      </c>
      <c r="G173">
        <v>1.8240037567894976</v>
      </c>
      <c r="H173">
        <v>0</v>
      </c>
      <c r="I173">
        <v>0</v>
      </c>
      <c r="J173">
        <v>0</v>
      </c>
      <c r="K173">
        <v>0</v>
      </c>
      <c r="L173">
        <v>1.6803149797265307</v>
      </c>
      <c r="M173">
        <v>1.1816324059523189</v>
      </c>
      <c r="N173">
        <v>1.8504969383848704</v>
      </c>
      <c r="O173">
        <v>0</v>
      </c>
      <c r="P173">
        <v>0</v>
      </c>
      <c r="Q173">
        <v>1.5600376535158225</v>
      </c>
      <c r="R173">
        <v>1.7006905186082486</v>
      </c>
    </row>
    <row r="174" spans="1:18" x14ac:dyDescent="0.3">
      <c r="A174">
        <v>12</v>
      </c>
      <c r="B174">
        <v>12</v>
      </c>
      <c r="C174" t="s">
        <v>1067</v>
      </c>
      <c r="D174">
        <v>0.33964851790325379</v>
      </c>
      <c r="E174">
        <v>0.2710633017205889</v>
      </c>
      <c r="F174">
        <v>0.33964851790325379</v>
      </c>
      <c r="G174">
        <v>2.0171305998330538</v>
      </c>
      <c r="H174">
        <v>0</v>
      </c>
      <c r="I174">
        <v>0</v>
      </c>
      <c r="J174">
        <v>0</v>
      </c>
      <c r="K174">
        <v>0</v>
      </c>
      <c r="L174">
        <v>1.9571135286119716</v>
      </c>
      <c r="M174">
        <v>0.69568122809280131</v>
      </c>
      <c r="N174">
        <v>1.8590604096354451</v>
      </c>
      <c r="O174">
        <v>0</v>
      </c>
      <c r="P174">
        <v>0</v>
      </c>
      <c r="Q174">
        <v>1.2719012862241135</v>
      </c>
      <c r="R174">
        <v>1.9931606319110389</v>
      </c>
    </row>
    <row r="175" spans="1:18" x14ac:dyDescent="0.3">
      <c r="A175" t="s">
        <v>78</v>
      </c>
      <c r="B175">
        <v>12.100000000000001</v>
      </c>
      <c r="C175" t="s">
        <v>1068</v>
      </c>
      <c r="D175">
        <v>0.34358897983754422</v>
      </c>
      <c r="E175">
        <v>0.26585592793160268</v>
      </c>
      <c r="F175">
        <v>0.33306726829671979</v>
      </c>
      <c r="G175">
        <v>2.0551439947344798</v>
      </c>
      <c r="H175">
        <v>0</v>
      </c>
      <c r="I175">
        <v>0</v>
      </c>
      <c r="J175">
        <v>0</v>
      </c>
      <c r="K175">
        <v>0</v>
      </c>
      <c r="L175">
        <v>2.0551439947344798</v>
      </c>
      <c r="M175">
        <v>0.79404205895392821</v>
      </c>
      <c r="N175">
        <v>1.9019198714338195</v>
      </c>
      <c r="O175">
        <v>0</v>
      </c>
      <c r="P175">
        <v>0</v>
      </c>
      <c r="Q175">
        <v>1.3046826773746893</v>
      </c>
      <c r="R175">
        <v>2.0960244989021746</v>
      </c>
    </row>
    <row r="176" spans="1:18" x14ac:dyDescent="0.3">
      <c r="A176" t="s">
        <v>78</v>
      </c>
      <c r="B176">
        <v>12.200000000000001</v>
      </c>
      <c r="C176" t="s">
        <v>1069</v>
      </c>
      <c r="D176">
        <v>0.33564211169986019</v>
      </c>
      <c r="E176">
        <v>0.26081405619041792</v>
      </c>
      <c r="F176">
        <v>0.32715352138979487</v>
      </c>
      <c r="G176">
        <v>2.0095942726201317</v>
      </c>
      <c r="H176">
        <v>0</v>
      </c>
      <c r="I176">
        <v>0</v>
      </c>
      <c r="J176">
        <v>0</v>
      </c>
      <c r="K176">
        <v>0</v>
      </c>
      <c r="L176">
        <v>2.0167861639260116</v>
      </c>
      <c r="M176">
        <v>0.79339608566121222</v>
      </c>
      <c r="N176">
        <v>1.8385197643839748</v>
      </c>
      <c r="O176">
        <v>0</v>
      </c>
      <c r="P176">
        <v>0</v>
      </c>
      <c r="Q176">
        <v>1.2730760228742404</v>
      </c>
      <c r="R176">
        <v>2.0097045466232153</v>
      </c>
    </row>
    <row r="177" spans="1:18" x14ac:dyDescent="0.3">
      <c r="A177" t="s">
        <v>78</v>
      </c>
      <c r="B177">
        <v>12.3</v>
      </c>
      <c r="C177" t="s">
        <v>1070</v>
      </c>
      <c r="D177">
        <v>0.32966993927738325</v>
      </c>
      <c r="E177">
        <v>0.25565477997549474</v>
      </c>
      <c r="F177">
        <v>0.32165635765835948</v>
      </c>
      <c r="G177">
        <v>1.9870390597498813</v>
      </c>
      <c r="H177">
        <v>0</v>
      </c>
      <c r="I177">
        <v>0</v>
      </c>
      <c r="J177">
        <v>0</v>
      </c>
      <c r="K177">
        <v>0</v>
      </c>
      <c r="L177">
        <v>2.017282900195843</v>
      </c>
      <c r="M177">
        <v>0.7383029289616474</v>
      </c>
      <c r="N177">
        <v>1.8008442412953243</v>
      </c>
      <c r="O177">
        <v>0</v>
      </c>
      <c r="P177">
        <v>0</v>
      </c>
      <c r="Q177">
        <v>1.2406571533585036</v>
      </c>
      <c r="R177">
        <v>1.9870390597498813</v>
      </c>
    </row>
    <row r="178" spans="1:18" x14ac:dyDescent="0.3">
      <c r="A178" t="s">
        <v>78</v>
      </c>
      <c r="B178">
        <v>12.4</v>
      </c>
      <c r="C178" t="s">
        <v>1071</v>
      </c>
      <c r="D178">
        <v>0.31957554133004845</v>
      </c>
      <c r="E178">
        <v>0.25065433439137225</v>
      </c>
      <c r="F178">
        <v>0.31632756065403234</v>
      </c>
      <c r="G178">
        <v>1.964192531937806</v>
      </c>
      <c r="H178">
        <v>0</v>
      </c>
      <c r="I178">
        <v>0</v>
      </c>
      <c r="J178">
        <v>0</v>
      </c>
      <c r="K178">
        <v>0</v>
      </c>
      <c r="L178">
        <v>1.9432947727230057</v>
      </c>
      <c r="M178">
        <v>0.66735718627125962</v>
      </c>
      <c r="N178">
        <v>1.7541067145859093</v>
      </c>
      <c r="O178">
        <v>0</v>
      </c>
      <c r="P178">
        <v>0</v>
      </c>
      <c r="Q178">
        <v>1.2176926272699597</v>
      </c>
      <c r="R178">
        <v>1.9331203458830002</v>
      </c>
    </row>
    <row r="179" spans="1:18" x14ac:dyDescent="0.3">
      <c r="A179" t="s">
        <v>78</v>
      </c>
      <c r="B179">
        <v>12.5</v>
      </c>
      <c r="C179" t="s">
        <v>1072</v>
      </c>
      <c r="D179">
        <v>0.32001111885257516</v>
      </c>
      <c r="E179">
        <v>0.24553224180868249</v>
      </c>
      <c r="F179">
        <v>0.31108614857234135</v>
      </c>
      <c r="G179">
        <v>1.8237421752084337</v>
      </c>
      <c r="H179">
        <v>0</v>
      </c>
      <c r="I179">
        <v>0</v>
      </c>
      <c r="J179">
        <v>0</v>
      </c>
      <c r="K179">
        <v>0</v>
      </c>
      <c r="L179">
        <v>1.6889733959104138</v>
      </c>
      <c r="M179">
        <v>0.73570684389520236</v>
      </c>
      <c r="N179">
        <v>1.7856758496723208</v>
      </c>
      <c r="O179">
        <v>0</v>
      </c>
      <c r="P179">
        <v>0</v>
      </c>
      <c r="Q179">
        <v>1.2236029023044144</v>
      </c>
      <c r="R179">
        <v>1.8074313857696742</v>
      </c>
    </row>
    <row r="180" spans="1:18" x14ac:dyDescent="0.3">
      <c r="A180" t="s">
        <v>78</v>
      </c>
      <c r="B180">
        <v>12.600000000000001</v>
      </c>
      <c r="C180" t="s">
        <v>1073</v>
      </c>
      <c r="D180">
        <v>0.31711755542011771</v>
      </c>
      <c r="E180">
        <v>0.2405628673875298</v>
      </c>
      <c r="F180">
        <v>0.30591860900338164</v>
      </c>
      <c r="G180">
        <v>1.790694890254747</v>
      </c>
      <c r="H180">
        <v>0</v>
      </c>
      <c r="I180">
        <v>0</v>
      </c>
      <c r="J180">
        <v>0</v>
      </c>
      <c r="K180">
        <v>0</v>
      </c>
      <c r="L180">
        <v>1.6401114038670512</v>
      </c>
      <c r="M180">
        <v>0.79522606139084773</v>
      </c>
      <c r="N180">
        <v>1.8857009153955226</v>
      </c>
      <c r="O180">
        <v>0</v>
      </c>
      <c r="P180">
        <v>0</v>
      </c>
      <c r="Q180">
        <v>1.6860005565356742</v>
      </c>
      <c r="R180">
        <v>1.9477631181804473</v>
      </c>
    </row>
    <row r="181" spans="1:18" x14ac:dyDescent="0.3">
      <c r="A181" t="s">
        <v>78</v>
      </c>
      <c r="B181">
        <v>12.700000000000001</v>
      </c>
      <c r="C181" t="s">
        <v>1074</v>
      </c>
      <c r="D181">
        <v>0.31504261472712625</v>
      </c>
      <c r="E181">
        <v>0.23546762413533981</v>
      </c>
      <c r="F181">
        <v>0.30089352525659024</v>
      </c>
      <c r="G181">
        <v>1.7593193725117617</v>
      </c>
      <c r="H181">
        <v>0</v>
      </c>
      <c r="I181">
        <v>0</v>
      </c>
      <c r="J181">
        <v>0</v>
      </c>
      <c r="K181">
        <v>0</v>
      </c>
      <c r="L181">
        <v>1.6335699610792427</v>
      </c>
      <c r="M181">
        <v>0.81270770951659865</v>
      </c>
      <c r="N181">
        <v>1.8489427269430054</v>
      </c>
      <c r="O181">
        <v>0</v>
      </c>
      <c r="P181">
        <v>0</v>
      </c>
      <c r="Q181">
        <v>1.6961475114999025</v>
      </c>
      <c r="R181">
        <v>1.8650358336833492</v>
      </c>
    </row>
    <row r="182" spans="1:18" x14ac:dyDescent="0.3">
      <c r="A182" t="s">
        <v>78</v>
      </c>
      <c r="B182">
        <v>12.8</v>
      </c>
      <c r="C182" t="s">
        <v>1075</v>
      </c>
      <c r="D182">
        <v>0.31410343484894471</v>
      </c>
      <c r="E182">
        <v>0.23051960474833016</v>
      </c>
      <c r="F182">
        <v>0.29642219477976989</v>
      </c>
      <c r="G182">
        <v>1.7449894965060719</v>
      </c>
      <c r="H182">
        <v>0</v>
      </c>
      <c r="I182">
        <v>0</v>
      </c>
      <c r="J182">
        <v>0</v>
      </c>
      <c r="K182">
        <v>0</v>
      </c>
      <c r="L182">
        <v>1.6556703917746298</v>
      </c>
      <c r="M182">
        <v>0.78586191012186057</v>
      </c>
      <c r="N182">
        <v>1.8464637141996385</v>
      </c>
      <c r="O182">
        <v>0</v>
      </c>
      <c r="P182">
        <v>0</v>
      </c>
      <c r="Q182">
        <v>1.6088337172485114</v>
      </c>
      <c r="R182">
        <v>1.8484569547216103</v>
      </c>
    </row>
    <row r="183" spans="1:18" x14ac:dyDescent="0.3">
      <c r="A183" t="s">
        <v>78</v>
      </c>
      <c r="B183">
        <v>12.9</v>
      </c>
      <c r="C183" t="s">
        <v>1076</v>
      </c>
      <c r="D183">
        <v>0.30287556429430901</v>
      </c>
      <c r="E183">
        <v>0.22544161727578438</v>
      </c>
      <c r="F183">
        <v>0.29287362459749927</v>
      </c>
      <c r="G183">
        <v>1.6997662818101131</v>
      </c>
      <c r="H183">
        <v>0</v>
      </c>
      <c r="I183">
        <v>0</v>
      </c>
      <c r="J183">
        <v>0</v>
      </c>
      <c r="K183">
        <v>0</v>
      </c>
      <c r="L183">
        <v>1.5792011944388091</v>
      </c>
      <c r="M183">
        <v>0.72702592339884198</v>
      </c>
      <c r="N183">
        <v>1.7615276121329755</v>
      </c>
      <c r="O183">
        <v>0</v>
      </c>
      <c r="P183">
        <v>0</v>
      </c>
      <c r="Q183">
        <v>1.4672749187855554</v>
      </c>
      <c r="R183">
        <v>1.6941295203322411</v>
      </c>
    </row>
    <row r="184" spans="1:18" x14ac:dyDescent="0.3">
      <c r="A184" t="s">
        <v>78</v>
      </c>
      <c r="B184">
        <v>13</v>
      </c>
      <c r="C184" t="s">
        <v>1077</v>
      </c>
      <c r="D184">
        <v>0.28978712062357748</v>
      </c>
      <c r="E184">
        <v>0.22050604753121791</v>
      </c>
      <c r="F184">
        <v>0.28978712062357748</v>
      </c>
      <c r="G184">
        <v>1.6470499585921186</v>
      </c>
      <c r="H184">
        <v>0</v>
      </c>
      <c r="I184">
        <v>0</v>
      </c>
      <c r="J184">
        <v>0</v>
      </c>
      <c r="K184">
        <v>0</v>
      </c>
      <c r="L184">
        <v>1.5172144369916736</v>
      </c>
      <c r="M184">
        <v>0.76697865339396509</v>
      </c>
      <c r="N184">
        <v>1.4789188272917846</v>
      </c>
      <c r="O184">
        <v>0</v>
      </c>
      <c r="P184">
        <v>0</v>
      </c>
      <c r="Q184">
        <v>1.0550659701516147</v>
      </c>
      <c r="R184">
        <v>1.6755581602367617</v>
      </c>
    </row>
    <row r="185" spans="1:18" x14ac:dyDescent="0.3">
      <c r="A185" t="s">
        <v>78</v>
      </c>
      <c r="B185">
        <v>13.100000000000001</v>
      </c>
      <c r="C185" t="s">
        <v>1078</v>
      </c>
      <c r="D185">
        <v>0.30146218026864435</v>
      </c>
      <c r="E185">
        <v>0.21563540111115106</v>
      </c>
      <c r="F185">
        <v>0.28131818003997366</v>
      </c>
      <c r="G185">
        <v>1.692729309608997</v>
      </c>
      <c r="H185">
        <v>0</v>
      </c>
      <c r="I185">
        <v>0</v>
      </c>
      <c r="J185">
        <v>0</v>
      </c>
      <c r="K185">
        <v>0</v>
      </c>
      <c r="L185">
        <v>1.5382742418471766</v>
      </c>
      <c r="M185">
        <v>0.85327644214493981</v>
      </c>
      <c r="N185">
        <v>1.5515497287708995</v>
      </c>
      <c r="O185">
        <v>0</v>
      </c>
      <c r="P185">
        <v>0</v>
      </c>
      <c r="Q185">
        <v>1.0761085105819663</v>
      </c>
      <c r="R185">
        <v>1.573802469941352</v>
      </c>
    </row>
    <row r="186" spans="1:18" x14ac:dyDescent="0.3">
      <c r="A186" t="s">
        <v>78</v>
      </c>
      <c r="B186">
        <v>13.200000000000001</v>
      </c>
      <c r="C186" t="s">
        <v>1079</v>
      </c>
      <c r="D186">
        <v>0.30481337290974109</v>
      </c>
      <c r="E186">
        <v>0.21090321954882349</v>
      </c>
      <c r="F186">
        <v>0.27288766061191161</v>
      </c>
      <c r="G186">
        <v>1.6583467730559958</v>
      </c>
      <c r="H186">
        <v>0</v>
      </c>
      <c r="I186">
        <v>0</v>
      </c>
      <c r="J186">
        <v>0</v>
      </c>
      <c r="K186">
        <v>0</v>
      </c>
      <c r="L186">
        <v>1.5481304612582494</v>
      </c>
      <c r="M186">
        <v>0.9149282690635443</v>
      </c>
      <c r="N186">
        <v>1.2582586747365045</v>
      </c>
      <c r="O186">
        <v>0</v>
      </c>
      <c r="P186">
        <v>0</v>
      </c>
      <c r="Q186">
        <v>1.0365271179938862</v>
      </c>
      <c r="R186">
        <v>1.5801416373178767</v>
      </c>
    </row>
    <row r="187" spans="1:18" x14ac:dyDescent="0.3">
      <c r="A187" t="s">
        <v>78</v>
      </c>
      <c r="B187">
        <v>13.3</v>
      </c>
      <c r="C187" t="s">
        <v>1080</v>
      </c>
      <c r="D187">
        <v>0.30160296108076456</v>
      </c>
      <c r="E187">
        <v>0.20603753060144442</v>
      </c>
      <c r="F187">
        <v>0.26449460004928521</v>
      </c>
      <c r="G187">
        <v>1.5858425475348799</v>
      </c>
      <c r="H187">
        <v>0</v>
      </c>
      <c r="I187">
        <v>0</v>
      </c>
      <c r="J187">
        <v>0</v>
      </c>
      <c r="K187">
        <v>0</v>
      </c>
      <c r="L187">
        <v>1.5684377539815189</v>
      </c>
      <c r="M187">
        <v>0.94930579239161483</v>
      </c>
      <c r="N187">
        <v>1.2562619621989621</v>
      </c>
      <c r="O187">
        <v>0</v>
      </c>
      <c r="P187">
        <v>0</v>
      </c>
      <c r="Q187">
        <v>0.90166357604655911</v>
      </c>
      <c r="R187">
        <v>1.5354555979112252</v>
      </c>
    </row>
    <row r="188" spans="1:18" x14ac:dyDescent="0.3">
      <c r="A188" t="s">
        <v>78</v>
      </c>
      <c r="B188">
        <v>13.4</v>
      </c>
      <c r="C188" t="s">
        <v>1081</v>
      </c>
      <c r="D188">
        <v>0.28486900614276078</v>
      </c>
      <c r="E188">
        <v>0.20129321023487601</v>
      </c>
      <c r="F188">
        <v>0.25613905382547358</v>
      </c>
      <c r="G188">
        <v>1.522861567148555</v>
      </c>
      <c r="H188">
        <v>0</v>
      </c>
      <c r="I188">
        <v>0</v>
      </c>
      <c r="J188">
        <v>0</v>
      </c>
      <c r="K188">
        <v>0</v>
      </c>
      <c r="L188">
        <v>1.4882642642884161</v>
      </c>
      <c r="M188">
        <v>0.86053780788871059</v>
      </c>
      <c r="N188">
        <v>1.2582031095847366</v>
      </c>
      <c r="O188">
        <v>0</v>
      </c>
      <c r="P188">
        <v>0</v>
      </c>
      <c r="Q188">
        <v>0.94576747579864473</v>
      </c>
      <c r="R188">
        <v>1.5191194985852319</v>
      </c>
    </row>
    <row r="189" spans="1:18" x14ac:dyDescent="0.3">
      <c r="A189" t="s">
        <v>78</v>
      </c>
      <c r="B189">
        <v>13.5</v>
      </c>
      <c r="C189" t="s">
        <v>1082</v>
      </c>
      <c r="D189">
        <v>0.24740181209548875</v>
      </c>
      <c r="E189">
        <v>0.19639896022047076</v>
      </c>
      <c r="F189">
        <v>0.2478220323959141</v>
      </c>
      <c r="G189">
        <v>1.5448689316314292</v>
      </c>
      <c r="H189">
        <v>0</v>
      </c>
      <c r="I189">
        <v>0</v>
      </c>
      <c r="J189">
        <v>0</v>
      </c>
      <c r="K189">
        <v>0</v>
      </c>
      <c r="L189">
        <v>1.0602207854686245</v>
      </c>
      <c r="M189">
        <v>0.45742225223161825</v>
      </c>
      <c r="N189">
        <v>1.5094208620283602</v>
      </c>
      <c r="O189">
        <v>0</v>
      </c>
      <c r="P189">
        <v>0</v>
      </c>
      <c r="Q189">
        <v>1.5354758442209546</v>
      </c>
      <c r="R189">
        <v>1.4896067626562057</v>
      </c>
    </row>
    <row r="190" spans="1:18" x14ac:dyDescent="0.3">
      <c r="A190" t="s">
        <v>78</v>
      </c>
      <c r="B190">
        <v>13.600000000000001</v>
      </c>
      <c r="C190" t="s">
        <v>1083</v>
      </c>
      <c r="D190">
        <v>0.25433765495658028</v>
      </c>
      <c r="E190">
        <v>0.19161265412034223</v>
      </c>
      <c r="F190">
        <v>0.2395460888782795</v>
      </c>
      <c r="G190">
        <v>1.5461988900409989</v>
      </c>
      <c r="H190">
        <v>0</v>
      </c>
      <c r="I190">
        <v>0</v>
      </c>
      <c r="J190">
        <v>0</v>
      </c>
      <c r="K190">
        <v>0</v>
      </c>
      <c r="L190">
        <v>1.0852205154177752</v>
      </c>
      <c r="M190">
        <v>0.58791250201325251</v>
      </c>
      <c r="N190">
        <v>1.5631401181604951</v>
      </c>
      <c r="O190">
        <v>0</v>
      </c>
      <c r="P190">
        <v>0</v>
      </c>
      <c r="Q190">
        <v>1.6095226244688607</v>
      </c>
      <c r="R190">
        <v>1.5040986809254577</v>
      </c>
    </row>
    <row r="191" spans="1:18" x14ac:dyDescent="0.3">
      <c r="A191" t="s">
        <v>78</v>
      </c>
      <c r="B191">
        <v>13.700000000000001</v>
      </c>
      <c r="C191" t="s">
        <v>1084</v>
      </c>
      <c r="D191">
        <v>0.25665936121517974</v>
      </c>
      <c r="E191">
        <v>0.1866623484536962</v>
      </c>
      <c r="F191">
        <v>0.23131819762143779</v>
      </c>
      <c r="G191">
        <v>1.5207763996004444</v>
      </c>
      <c r="H191">
        <v>0</v>
      </c>
      <c r="I191">
        <v>0</v>
      </c>
      <c r="J191">
        <v>0</v>
      </c>
      <c r="K191">
        <v>0</v>
      </c>
      <c r="L191">
        <v>1.0764728874385412</v>
      </c>
      <c r="M191">
        <v>0.62730837822661667</v>
      </c>
      <c r="N191">
        <v>1.5226144436984015</v>
      </c>
      <c r="O191">
        <v>0</v>
      </c>
      <c r="P191">
        <v>0</v>
      </c>
      <c r="Q191">
        <v>1.5157406022569064</v>
      </c>
      <c r="R191">
        <v>1.4912215022933448</v>
      </c>
    </row>
    <row r="192" spans="1:18" x14ac:dyDescent="0.3">
      <c r="A192" t="s">
        <v>78</v>
      </c>
      <c r="B192">
        <v>13.8</v>
      </c>
      <c r="C192" t="s">
        <v>1085</v>
      </c>
      <c r="D192">
        <v>0.25054895754634438</v>
      </c>
      <c r="E192">
        <v>0.18181077175075569</v>
      </c>
      <c r="F192">
        <v>0.22317735987153212</v>
      </c>
      <c r="G192">
        <v>1.4860061506614404</v>
      </c>
      <c r="H192">
        <v>0</v>
      </c>
      <c r="I192">
        <v>0</v>
      </c>
      <c r="J192">
        <v>0</v>
      </c>
      <c r="K192">
        <v>0</v>
      </c>
      <c r="L192">
        <v>1.0473713696156091</v>
      </c>
      <c r="M192">
        <v>0.55434426125285452</v>
      </c>
      <c r="N192">
        <v>1.4860061506614404</v>
      </c>
      <c r="O192">
        <v>0</v>
      </c>
      <c r="P192">
        <v>0</v>
      </c>
      <c r="Q192">
        <v>1.4540727952528014</v>
      </c>
      <c r="R192">
        <v>1.4803503220730037</v>
      </c>
    </row>
    <row r="193" spans="1:18" x14ac:dyDescent="0.3">
      <c r="A193" t="s">
        <v>78</v>
      </c>
      <c r="B193">
        <v>13.9</v>
      </c>
      <c r="C193" t="s">
        <v>1086</v>
      </c>
      <c r="D193">
        <v>0.23949534548973855</v>
      </c>
      <c r="E193">
        <v>0.17678448684061016</v>
      </c>
      <c r="F193">
        <v>0.21554879835648816</v>
      </c>
      <c r="G193">
        <v>1.4110353178948316</v>
      </c>
      <c r="H193">
        <v>0</v>
      </c>
      <c r="I193">
        <v>0</v>
      </c>
      <c r="J193">
        <v>0</v>
      </c>
      <c r="K193">
        <v>0</v>
      </c>
      <c r="L193">
        <v>1.0051391123718068</v>
      </c>
      <c r="M193">
        <v>0.49158116311617778</v>
      </c>
      <c r="N193">
        <v>1.4292526680896291</v>
      </c>
      <c r="O193">
        <v>0</v>
      </c>
      <c r="P193">
        <v>0</v>
      </c>
      <c r="Q193">
        <v>1.4036131899459428</v>
      </c>
      <c r="R193">
        <v>1.4076210759009997</v>
      </c>
    </row>
    <row r="194" spans="1:18" x14ac:dyDescent="0.3">
      <c r="A194">
        <v>14</v>
      </c>
      <c r="B194">
        <v>14</v>
      </c>
      <c r="C194" t="s">
        <v>1087</v>
      </c>
      <c r="D194">
        <v>0.20832364869776568</v>
      </c>
      <c r="E194">
        <v>0.12164929593609551</v>
      </c>
      <c r="F194">
        <v>0.20832364869776568</v>
      </c>
      <c r="G194">
        <v>1.5217750277149105</v>
      </c>
      <c r="H194">
        <v>0</v>
      </c>
      <c r="I194">
        <v>0</v>
      </c>
      <c r="J194">
        <v>0</v>
      </c>
      <c r="K194">
        <v>0</v>
      </c>
      <c r="L194">
        <v>1.3411380261222479</v>
      </c>
      <c r="M194">
        <v>0</v>
      </c>
      <c r="N194">
        <v>1.4523848342020609</v>
      </c>
      <c r="O194">
        <v>0</v>
      </c>
      <c r="P194">
        <v>0</v>
      </c>
      <c r="Q194">
        <v>1.4620483717485515</v>
      </c>
      <c r="R194">
        <v>1.5327290597525003</v>
      </c>
    </row>
    <row r="195" spans="1:18" x14ac:dyDescent="0.3">
      <c r="A195" t="s">
        <v>78</v>
      </c>
      <c r="B195">
        <v>14.100000000000001</v>
      </c>
      <c r="C195" t="s">
        <v>1088</v>
      </c>
      <c r="D195">
        <v>0.20830109909832828</v>
      </c>
      <c r="E195">
        <v>0.11734828511107893</v>
      </c>
      <c r="F195">
        <v>0.2026417399489609</v>
      </c>
      <c r="G195">
        <v>1.48412928382003</v>
      </c>
      <c r="H195">
        <v>0</v>
      </c>
      <c r="I195">
        <v>0</v>
      </c>
      <c r="J195">
        <v>0</v>
      </c>
      <c r="K195">
        <v>0</v>
      </c>
      <c r="L195">
        <v>1.3174347574353937</v>
      </c>
      <c r="M195">
        <v>0</v>
      </c>
      <c r="N195">
        <v>1.4672799995535453</v>
      </c>
      <c r="O195">
        <v>0</v>
      </c>
      <c r="P195">
        <v>0</v>
      </c>
      <c r="Q195">
        <v>1.48412928382003</v>
      </c>
      <c r="R195">
        <v>1.5355532678836759</v>
      </c>
    </row>
    <row r="196" spans="1:18" x14ac:dyDescent="0.3">
      <c r="A196" t="s">
        <v>78</v>
      </c>
      <c r="B196">
        <v>14.200000000000001</v>
      </c>
      <c r="C196" t="s">
        <v>1089</v>
      </c>
      <c r="D196">
        <v>0.20378092059964445</v>
      </c>
      <c r="E196">
        <v>0.11334082057448408</v>
      </c>
      <c r="F196">
        <v>0.19708176839882705</v>
      </c>
      <c r="G196">
        <v>1.4783500171605715</v>
      </c>
      <c r="H196">
        <v>0</v>
      </c>
      <c r="I196">
        <v>0</v>
      </c>
      <c r="J196">
        <v>0</v>
      </c>
      <c r="K196">
        <v>0</v>
      </c>
      <c r="L196">
        <v>1.2706116156385165</v>
      </c>
      <c r="M196">
        <v>0</v>
      </c>
      <c r="N196">
        <v>1.4529258376333847</v>
      </c>
      <c r="O196">
        <v>0</v>
      </c>
      <c r="P196">
        <v>0</v>
      </c>
      <c r="Q196">
        <v>1.5191022530481619</v>
      </c>
      <c r="R196">
        <v>1.5315972616299549</v>
      </c>
    </row>
    <row r="197" spans="1:18" x14ac:dyDescent="0.3">
      <c r="A197" t="s">
        <v>78</v>
      </c>
      <c r="B197">
        <v>14.3</v>
      </c>
      <c r="C197" t="s">
        <v>1090</v>
      </c>
      <c r="D197">
        <v>0.19978887181135693</v>
      </c>
      <c r="E197">
        <v>0.10937232557716904</v>
      </c>
      <c r="F197">
        <v>0.19227952672538995</v>
      </c>
      <c r="G197">
        <v>1.4510540642104786</v>
      </c>
      <c r="H197">
        <v>0</v>
      </c>
      <c r="I197">
        <v>0</v>
      </c>
      <c r="J197">
        <v>0</v>
      </c>
      <c r="K197">
        <v>0</v>
      </c>
      <c r="L197">
        <v>1.2473757946278228</v>
      </c>
      <c r="M197">
        <v>0</v>
      </c>
      <c r="N197">
        <v>1.4510540642104786</v>
      </c>
      <c r="O197">
        <v>0</v>
      </c>
      <c r="P197">
        <v>0</v>
      </c>
      <c r="Q197">
        <v>1.5087274329837836</v>
      </c>
      <c r="R197">
        <v>1.5075896624299481</v>
      </c>
    </row>
    <row r="198" spans="1:18" x14ac:dyDescent="0.3">
      <c r="A198" t="s">
        <v>78</v>
      </c>
      <c r="B198">
        <v>14.4</v>
      </c>
      <c r="C198" t="s">
        <v>1091</v>
      </c>
      <c r="D198">
        <v>0.19122343854613977</v>
      </c>
      <c r="E198">
        <v>0.10563279769775026</v>
      </c>
      <c r="F198">
        <v>0.18801246128541371</v>
      </c>
      <c r="G198">
        <v>1.3995725692241188</v>
      </c>
      <c r="H198">
        <v>0</v>
      </c>
      <c r="I198">
        <v>0</v>
      </c>
      <c r="J198">
        <v>0</v>
      </c>
      <c r="K198">
        <v>0</v>
      </c>
      <c r="L198">
        <v>1.2157882568605483</v>
      </c>
      <c r="M198">
        <v>0</v>
      </c>
      <c r="N198">
        <v>1.3515341087851884</v>
      </c>
      <c r="O198">
        <v>0</v>
      </c>
      <c r="P198">
        <v>0</v>
      </c>
      <c r="Q198">
        <v>1.4350443282025376</v>
      </c>
      <c r="R198">
        <v>1.4232763778071402</v>
      </c>
    </row>
    <row r="199" spans="1:18" x14ac:dyDescent="0.3">
      <c r="A199" t="s">
        <v>78</v>
      </c>
      <c r="B199">
        <v>14.5</v>
      </c>
      <c r="C199" t="s">
        <v>1092</v>
      </c>
      <c r="D199">
        <v>0.18514633575069728</v>
      </c>
      <c r="E199">
        <v>0.10189718299807872</v>
      </c>
      <c r="F199">
        <v>0.18389967525889767</v>
      </c>
      <c r="G199">
        <v>1.3143486024143374</v>
      </c>
      <c r="H199">
        <v>0</v>
      </c>
      <c r="I199">
        <v>0</v>
      </c>
      <c r="J199">
        <v>0</v>
      </c>
      <c r="K199">
        <v>0</v>
      </c>
      <c r="L199">
        <v>1.2068977711837359</v>
      </c>
      <c r="M199">
        <v>0</v>
      </c>
      <c r="N199">
        <v>0.91277009648227514</v>
      </c>
      <c r="O199">
        <v>0</v>
      </c>
      <c r="P199">
        <v>0</v>
      </c>
      <c r="Q199">
        <v>1.0942742275659987</v>
      </c>
      <c r="R199">
        <v>1.3143486024143374</v>
      </c>
    </row>
    <row r="200" spans="1:18" x14ac:dyDescent="0.3">
      <c r="A200" t="s">
        <v>78</v>
      </c>
      <c r="B200">
        <v>14.600000000000001</v>
      </c>
      <c r="C200" t="s">
        <v>1093</v>
      </c>
      <c r="D200">
        <v>0.19266337839788455</v>
      </c>
      <c r="E200">
        <v>9.7994591480539489E-2</v>
      </c>
      <c r="F200">
        <v>0.1800698507529826</v>
      </c>
      <c r="G200">
        <v>1.3059592731363041</v>
      </c>
      <c r="H200">
        <v>0</v>
      </c>
      <c r="I200">
        <v>0</v>
      </c>
      <c r="J200">
        <v>0</v>
      </c>
      <c r="K200">
        <v>0</v>
      </c>
      <c r="L200">
        <v>1.2671695116506139</v>
      </c>
      <c r="M200">
        <v>0</v>
      </c>
      <c r="N200">
        <v>1.1570299876488725</v>
      </c>
      <c r="O200">
        <v>0</v>
      </c>
      <c r="P200">
        <v>0</v>
      </c>
      <c r="Q200">
        <v>1.3811295033465161</v>
      </c>
      <c r="R200">
        <v>1.3374787308213789</v>
      </c>
    </row>
    <row r="201" spans="1:18" x14ac:dyDescent="0.3">
      <c r="A201" t="s">
        <v>78</v>
      </c>
      <c r="B201">
        <v>14.700000000000001</v>
      </c>
      <c r="C201" t="s">
        <v>1094</v>
      </c>
      <c r="D201">
        <v>0.19507639875883123</v>
      </c>
      <c r="E201">
        <v>9.4331075855224475E-2</v>
      </c>
      <c r="F201">
        <v>0.17637427289764049</v>
      </c>
      <c r="G201">
        <v>1.3002675992792951</v>
      </c>
      <c r="H201">
        <v>0</v>
      </c>
      <c r="I201">
        <v>0</v>
      </c>
      <c r="J201">
        <v>0</v>
      </c>
      <c r="K201">
        <v>0</v>
      </c>
      <c r="L201">
        <v>1.276917601223204</v>
      </c>
      <c r="M201">
        <v>0</v>
      </c>
      <c r="N201">
        <v>1.1883876223486376</v>
      </c>
      <c r="O201">
        <v>0</v>
      </c>
      <c r="P201">
        <v>0</v>
      </c>
      <c r="Q201">
        <v>1.3350499238251345</v>
      </c>
      <c r="R201">
        <v>1.2877879133489676</v>
      </c>
    </row>
    <row r="202" spans="1:18" x14ac:dyDescent="0.3">
      <c r="A202" t="s">
        <v>78</v>
      </c>
      <c r="B202">
        <v>14.8</v>
      </c>
      <c r="C202" t="s">
        <v>1095</v>
      </c>
      <c r="D202">
        <v>0.19157331614276576</v>
      </c>
      <c r="E202">
        <v>9.1147308152868756E-2</v>
      </c>
      <c r="F202">
        <v>0.17274071252890458</v>
      </c>
      <c r="G202">
        <v>1.2939680714384478</v>
      </c>
      <c r="H202">
        <v>0</v>
      </c>
      <c r="I202">
        <v>0</v>
      </c>
      <c r="J202">
        <v>0</v>
      </c>
      <c r="K202">
        <v>0</v>
      </c>
      <c r="L202">
        <v>1.2529203868822183</v>
      </c>
      <c r="M202">
        <v>0</v>
      </c>
      <c r="N202">
        <v>1.1146950590484501</v>
      </c>
      <c r="O202">
        <v>0</v>
      </c>
      <c r="P202">
        <v>0</v>
      </c>
      <c r="Q202">
        <v>1.2611425937394181</v>
      </c>
      <c r="R202">
        <v>1.2806311848997676</v>
      </c>
    </row>
    <row r="203" spans="1:18" x14ac:dyDescent="0.3">
      <c r="A203" t="s">
        <v>78</v>
      </c>
      <c r="B203">
        <v>14.9</v>
      </c>
      <c r="C203" t="s">
        <v>1096</v>
      </c>
      <c r="D203">
        <v>0.18012014314433641</v>
      </c>
      <c r="E203">
        <v>8.8138215300283096E-2</v>
      </c>
      <c r="F203">
        <v>0.16916332160218045</v>
      </c>
      <c r="G203">
        <v>1.2174890192393386</v>
      </c>
      <c r="H203">
        <v>0</v>
      </c>
      <c r="I203">
        <v>0</v>
      </c>
      <c r="J203">
        <v>0</v>
      </c>
      <c r="K203">
        <v>0</v>
      </c>
      <c r="L203">
        <v>1.2111498247227033</v>
      </c>
      <c r="M203">
        <v>0</v>
      </c>
      <c r="N203">
        <v>1.0218574657594102</v>
      </c>
      <c r="O203">
        <v>0</v>
      </c>
      <c r="P203">
        <v>0</v>
      </c>
      <c r="Q203">
        <v>1.0018655043653173</v>
      </c>
      <c r="R203">
        <v>1.2174890192393386</v>
      </c>
    </row>
    <row r="204" spans="1:18" x14ac:dyDescent="0.3">
      <c r="A204" t="s">
        <v>78</v>
      </c>
      <c r="B204">
        <v>15</v>
      </c>
      <c r="C204" t="s">
        <v>1097</v>
      </c>
      <c r="D204">
        <v>0.16564509760725102</v>
      </c>
      <c r="E204">
        <v>8.5316751386699433E-2</v>
      </c>
      <c r="F204">
        <v>0.16564509760725102</v>
      </c>
      <c r="G204">
        <v>1.2149999334651205</v>
      </c>
      <c r="H204">
        <v>0</v>
      </c>
      <c r="I204">
        <v>0</v>
      </c>
      <c r="J204">
        <v>0</v>
      </c>
      <c r="K204">
        <v>0</v>
      </c>
      <c r="L204">
        <v>0.99426605217539776</v>
      </c>
      <c r="M204">
        <v>0</v>
      </c>
      <c r="N204">
        <v>0.56740633795561024</v>
      </c>
      <c r="O204">
        <v>0</v>
      </c>
      <c r="P204">
        <v>0</v>
      </c>
      <c r="Q204">
        <v>1.1793143094309466</v>
      </c>
      <c r="R204">
        <v>1.0377593484894991</v>
      </c>
    </row>
    <row r="205" spans="1:18" x14ac:dyDescent="0.3">
      <c r="A205" t="s">
        <v>78</v>
      </c>
      <c r="B205">
        <v>15.100000000000001</v>
      </c>
      <c r="C205" t="s">
        <v>1098</v>
      </c>
      <c r="D205">
        <v>0.16612850713816024</v>
      </c>
      <c r="E205">
        <v>8.341795227489085E-2</v>
      </c>
      <c r="F205">
        <v>0.16037404095975741</v>
      </c>
      <c r="G205">
        <v>1.1662481327815439</v>
      </c>
      <c r="H205">
        <v>0</v>
      </c>
      <c r="I205">
        <v>0</v>
      </c>
      <c r="J205">
        <v>0</v>
      </c>
      <c r="K205">
        <v>0</v>
      </c>
      <c r="L205">
        <v>1.0224706101967722</v>
      </c>
      <c r="M205">
        <v>0</v>
      </c>
      <c r="N205">
        <v>0.78951602309133717</v>
      </c>
      <c r="O205">
        <v>0</v>
      </c>
      <c r="P205">
        <v>0</v>
      </c>
      <c r="Q205">
        <v>1.1316873081022356</v>
      </c>
      <c r="R205">
        <v>1.1015551046597076</v>
      </c>
    </row>
    <row r="206" spans="1:18" x14ac:dyDescent="0.3">
      <c r="A206" t="s">
        <v>78</v>
      </c>
      <c r="B206">
        <v>15.200000000000001</v>
      </c>
      <c r="C206" t="s">
        <v>1099</v>
      </c>
      <c r="D206">
        <v>0.16610907988062362</v>
      </c>
      <c r="E206">
        <v>8.1593896542329097E-2</v>
      </c>
      <c r="F206">
        <v>0.15516121130450813</v>
      </c>
      <c r="G206">
        <v>1.1671703646028959</v>
      </c>
      <c r="H206">
        <v>0</v>
      </c>
      <c r="I206">
        <v>0</v>
      </c>
      <c r="J206">
        <v>0</v>
      </c>
      <c r="K206">
        <v>0</v>
      </c>
      <c r="L206">
        <v>0.95360872438077671</v>
      </c>
      <c r="M206">
        <v>0</v>
      </c>
      <c r="N206">
        <v>0.79724634805618411</v>
      </c>
      <c r="O206">
        <v>0</v>
      </c>
      <c r="P206">
        <v>0</v>
      </c>
      <c r="Q206">
        <v>1.1761815814240455</v>
      </c>
      <c r="R206">
        <v>1.0401483121781021</v>
      </c>
    </row>
    <row r="207" spans="1:18" x14ac:dyDescent="0.3">
      <c r="A207" t="s">
        <v>78</v>
      </c>
      <c r="B207">
        <v>15.3</v>
      </c>
      <c r="C207" t="s">
        <v>1100</v>
      </c>
      <c r="D207">
        <v>0.16482331920691026</v>
      </c>
      <c r="E207">
        <v>7.9742260737315052E-2</v>
      </c>
      <c r="F207">
        <v>0.1500305645419828</v>
      </c>
      <c r="G207">
        <v>1.1741827101338176</v>
      </c>
      <c r="H207">
        <v>0</v>
      </c>
      <c r="I207">
        <v>0</v>
      </c>
      <c r="J207">
        <v>0</v>
      </c>
      <c r="K207">
        <v>0</v>
      </c>
      <c r="L207">
        <v>1.0041781783449557</v>
      </c>
      <c r="M207">
        <v>0</v>
      </c>
      <c r="N207">
        <v>0.68883812669412725</v>
      </c>
      <c r="O207">
        <v>0</v>
      </c>
      <c r="P207">
        <v>0</v>
      </c>
      <c r="Q207">
        <v>1.1936721754018724</v>
      </c>
      <c r="R207">
        <v>1.0774070813889318</v>
      </c>
    </row>
    <row r="208" spans="1:18" x14ac:dyDescent="0.3">
      <c r="A208" t="s">
        <v>78</v>
      </c>
      <c r="B208">
        <v>15.4</v>
      </c>
      <c r="C208" t="s">
        <v>1101</v>
      </c>
      <c r="D208">
        <v>0.1533088603822641</v>
      </c>
      <c r="E208">
        <v>7.7962164708048412E-2</v>
      </c>
      <c r="F208">
        <v>0.14524425505391445</v>
      </c>
      <c r="G208">
        <v>1.1060089227250347</v>
      </c>
      <c r="H208">
        <v>0</v>
      </c>
      <c r="I208">
        <v>0</v>
      </c>
      <c r="J208">
        <v>0</v>
      </c>
      <c r="K208">
        <v>0</v>
      </c>
      <c r="L208">
        <v>0.97928660185309002</v>
      </c>
      <c r="M208">
        <v>0</v>
      </c>
      <c r="N208">
        <v>0.54801149289159901</v>
      </c>
      <c r="O208">
        <v>0</v>
      </c>
      <c r="P208">
        <v>0</v>
      </c>
      <c r="Q208">
        <v>1.1012714418844853</v>
      </c>
      <c r="R208">
        <v>0.93307206062719406</v>
      </c>
    </row>
    <row r="209" spans="1:18" x14ac:dyDescent="0.3">
      <c r="A209" t="s">
        <v>78</v>
      </c>
      <c r="B209">
        <v>15.5</v>
      </c>
      <c r="C209" t="s">
        <v>1102</v>
      </c>
      <c r="D209">
        <v>0.14067059533938511</v>
      </c>
      <c r="E209">
        <v>7.6153692861587491E-2</v>
      </c>
      <c r="F209">
        <v>0.14080035835018334</v>
      </c>
      <c r="G209">
        <v>1.0517928740484526</v>
      </c>
      <c r="H209">
        <v>0</v>
      </c>
      <c r="I209">
        <v>0</v>
      </c>
      <c r="J209">
        <v>0</v>
      </c>
      <c r="K209">
        <v>0</v>
      </c>
      <c r="L209">
        <v>0.71496881558685721</v>
      </c>
      <c r="M209">
        <v>0</v>
      </c>
      <c r="N209">
        <v>0.66618212679085864</v>
      </c>
      <c r="O209">
        <v>0</v>
      </c>
      <c r="P209">
        <v>0</v>
      </c>
      <c r="Q209">
        <v>1.0124931101492993</v>
      </c>
      <c r="R209">
        <v>0.98921189246832542</v>
      </c>
    </row>
    <row r="210" spans="1:18" x14ac:dyDescent="0.3">
      <c r="A210" t="s">
        <v>78</v>
      </c>
      <c r="B210">
        <v>15.600000000000001</v>
      </c>
      <c r="C210" t="s">
        <v>1103</v>
      </c>
      <c r="D210">
        <v>0.14489967007720969</v>
      </c>
      <c r="E210">
        <v>7.4413600400625848E-2</v>
      </c>
      <c r="F210">
        <v>0.13645960936351617</v>
      </c>
      <c r="G210">
        <v>1.0263702383796738</v>
      </c>
      <c r="H210">
        <v>0</v>
      </c>
      <c r="I210">
        <v>0</v>
      </c>
      <c r="J210">
        <v>0</v>
      </c>
      <c r="K210">
        <v>0</v>
      </c>
      <c r="L210">
        <v>0.87684819159797278</v>
      </c>
      <c r="M210">
        <v>0</v>
      </c>
      <c r="N210">
        <v>0.93962945130202591</v>
      </c>
      <c r="O210">
        <v>0</v>
      </c>
      <c r="P210">
        <v>0</v>
      </c>
      <c r="Q210">
        <v>0.93219413833648168</v>
      </c>
      <c r="R210">
        <v>1.057198962696704</v>
      </c>
    </row>
    <row r="211" spans="1:18" x14ac:dyDescent="0.3">
      <c r="A211" t="s">
        <v>78</v>
      </c>
      <c r="B211">
        <v>15.700000000000001</v>
      </c>
      <c r="C211" t="s">
        <v>1104</v>
      </c>
      <c r="D211">
        <v>0.14924069805286155</v>
      </c>
      <c r="E211">
        <v>7.2644163358297473E-2</v>
      </c>
      <c r="F211">
        <v>0.13221556404933654</v>
      </c>
      <c r="G211">
        <v>1.0069739102339943</v>
      </c>
      <c r="H211">
        <v>0</v>
      </c>
      <c r="I211">
        <v>0</v>
      </c>
      <c r="J211">
        <v>0</v>
      </c>
      <c r="K211">
        <v>0</v>
      </c>
      <c r="L211">
        <v>0.84704136631931215</v>
      </c>
      <c r="M211">
        <v>0</v>
      </c>
      <c r="N211">
        <v>0.85150555155678065</v>
      </c>
      <c r="O211">
        <v>0</v>
      </c>
      <c r="P211">
        <v>0</v>
      </c>
      <c r="Q211">
        <v>1.0069739102339943</v>
      </c>
      <c r="R211">
        <v>1.0499188279241005</v>
      </c>
    </row>
    <row r="212" spans="1:18" x14ac:dyDescent="0.3">
      <c r="A212" t="s">
        <v>78</v>
      </c>
      <c r="B212">
        <v>15.8</v>
      </c>
      <c r="C212" t="s">
        <v>1105</v>
      </c>
      <c r="D212">
        <v>0.13995290115314113</v>
      </c>
      <c r="E212">
        <v>7.0939999132767745E-2</v>
      </c>
      <c r="F212">
        <v>0.12809306474572554</v>
      </c>
      <c r="G212">
        <v>1.0090282199844052</v>
      </c>
      <c r="H212">
        <v>0</v>
      </c>
      <c r="I212">
        <v>0</v>
      </c>
      <c r="J212">
        <v>0</v>
      </c>
      <c r="K212">
        <v>0</v>
      </c>
      <c r="L212">
        <v>0.77224138634014428</v>
      </c>
      <c r="M212">
        <v>0</v>
      </c>
      <c r="N212">
        <v>0.75901155168007872</v>
      </c>
      <c r="O212">
        <v>0</v>
      </c>
      <c r="P212">
        <v>0</v>
      </c>
      <c r="Q212">
        <v>1.0261324748669487</v>
      </c>
      <c r="R212">
        <v>1.015865564721314</v>
      </c>
    </row>
    <row r="213" spans="1:18" x14ac:dyDescent="0.3">
      <c r="A213" t="s">
        <v>78</v>
      </c>
      <c r="B213">
        <v>15.9</v>
      </c>
      <c r="C213" t="s">
        <v>1106</v>
      </c>
      <c r="D213">
        <v>0.12898462603458302</v>
      </c>
      <c r="E213">
        <v>6.920535296760405E-2</v>
      </c>
      <c r="F213">
        <v>0.12424980093441824</v>
      </c>
      <c r="G213">
        <v>0.98103673935567925</v>
      </c>
      <c r="H213">
        <v>0</v>
      </c>
      <c r="I213">
        <v>0</v>
      </c>
      <c r="J213">
        <v>0</v>
      </c>
      <c r="K213">
        <v>0</v>
      </c>
      <c r="L213">
        <v>0.66511540940851677</v>
      </c>
      <c r="M213">
        <v>0</v>
      </c>
      <c r="N213">
        <v>0.6504294454654731</v>
      </c>
      <c r="O213">
        <v>0</v>
      </c>
      <c r="P213">
        <v>0</v>
      </c>
      <c r="Q213">
        <v>0.94019390701545369</v>
      </c>
      <c r="R213">
        <v>0.9015500606352862</v>
      </c>
    </row>
    <row r="214" spans="1:18" x14ac:dyDescent="0.3">
      <c r="A214">
        <v>16</v>
      </c>
      <c r="B214">
        <v>16</v>
      </c>
      <c r="C214" t="s">
        <v>1107</v>
      </c>
      <c r="D214">
        <v>0.12082458293306726</v>
      </c>
      <c r="E214">
        <v>6.7532937896793946E-2</v>
      </c>
      <c r="F214">
        <v>0.12082458293306726</v>
      </c>
      <c r="G214">
        <v>0.91098136260024454</v>
      </c>
      <c r="H214">
        <v>0</v>
      </c>
      <c r="I214">
        <v>0</v>
      </c>
      <c r="J214">
        <v>0</v>
      </c>
      <c r="K214">
        <v>0</v>
      </c>
      <c r="L214">
        <v>0.70539507054001072</v>
      </c>
      <c r="M214">
        <v>0</v>
      </c>
      <c r="N214">
        <v>0.57320681693929154</v>
      </c>
      <c r="O214">
        <v>0</v>
      </c>
      <c r="P214">
        <v>0</v>
      </c>
      <c r="Q214">
        <v>0.88830867349726439</v>
      </c>
      <c r="R214">
        <v>0.92982226248190603</v>
      </c>
    </row>
    <row r="215" spans="1:18" x14ac:dyDescent="0.3">
      <c r="A215" t="s">
        <v>78</v>
      </c>
      <c r="B215">
        <v>16.100000000000001</v>
      </c>
      <c r="C215" t="s">
        <v>1108</v>
      </c>
      <c r="D215">
        <v>0.12052552691011519</v>
      </c>
      <c r="E215">
        <v>6.5828740572788758E-2</v>
      </c>
      <c r="F215">
        <v>0.11505606805342725</v>
      </c>
      <c r="G215">
        <v>0.87223844828015351</v>
      </c>
      <c r="H215">
        <v>0</v>
      </c>
      <c r="I215">
        <v>0</v>
      </c>
      <c r="J215">
        <v>0</v>
      </c>
      <c r="K215">
        <v>0</v>
      </c>
      <c r="L215">
        <v>0.67022378515146586</v>
      </c>
      <c r="M215">
        <v>0</v>
      </c>
      <c r="N215">
        <v>0.68155508487731353</v>
      </c>
      <c r="O215">
        <v>0</v>
      </c>
      <c r="P215">
        <v>0</v>
      </c>
      <c r="Q215">
        <v>0.78081289330679071</v>
      </c>
      <c r="R215">
        <v>0.8693232306919354</v>
      </c>
    </row>
    <row r="216" spans="1:18" x14ac:dyDescent="0.3">
      <c r="A216" t="s">
        <v>78</v>
      </c>
      <c r="B216">
        <v>16.2</v>
      </c>
      <c r="C216" t="s">
        <v>1109</v>
      </c>
      <c r="D216">
        <v>0.12137976160161926</v>
      </c>
      <c r="E216">
        <v>6.4183808739170803E-2</v>
      </c>
      <c r="F216">
        <v>0.10938338144697843</v>
      </c>
      <c r="G216">
        <v>0.87478556050901435</v>
      </c>
      <c r="H216">
        <v>0</v>
      </c>
      <c r="I216">
        <v>0</v>
      </c>
      <c r="J216">
        <v>0</v>
      </c>
      <c r="K216">
        <v>0</v>
      </c>
      <c r="L216">
        <v>0.68425298981446558</v>
      </c>
      <c r="M216">
        <v>0</v>
      </c>
      <c r="N216">
        <v>0.71164556514488897</v>
      </c>
      <c r="O216">
        <v>0</v>
      </c>
      <c r="P216">
        <v>0</v>
      </c>
      <c r="Q216">
        <v>0.7409616085591475</v>
      </c>
      <c r="R216">
        <v>0.91833346620196121</v>
      </c>
    </row>
    <row r="217" spans="1:18" x14ac:dyDescent="0.3">
      <c r="A217" t="s">
        <v>78</v>
      </c>
      <c r="B217">
        <v>16.3</v>
      </c>
      <c r="C217" t="s">
        <v>1110</v>
      </c>
      <c r="D217">
        <v>0.11908882020449536</v>
      </c>
      <c r="E217">
        <v>6.2505638135883487E-2</v>
      </c>
      <c r="F217">
        <v>0.10383606342408787</v>
      </c>
      <c r="G217">
        <v>0.88118177204015091</v>
      </c>
      <c r="H217">
        <v>0</v>
      </c>
      <c r="I217">
        <v>0</v>
      </c>
      <c r="J217">
        <v>0</v>
      </c>
      <c r="K217">
        <v>0</v>
      </c>
      <c r="L217">
        <v>0.67106305271075717</v>
      </c>
      <c r="M217">
        <v>0</v>
      </c>
      <c r="N217">
        <v>0.66029313657190258</v>
      </c>
      <c r="O217">
        <v>0</v>
      </c>
      <c r="P217">
        <v>0</v>
      </c>
      <c r="Q217">
        <v>0.76208411088312733</v>
      </c>
      <c r="R217">
        <v>0.90265007621658322</v>
      </c>
    </row>
    <row r="218" spans="1:18" x14ac:dyDescent="0.3">
      <c r="A218" t="s">
        <v>78</v>
      </c>
      <c r="B218">
        <v>16.400000000000002</v>
      </c>
      <c r="C218" t="s">
        <v>1111</v>
      </c>
      <c r="D218">
        <v>0.10268887663979913</v>
      </c>
      <c r="E218">
        <v>6.0883854873239336E-2</v>
      </c>
      <c r="F218">
        <v>9.855374316727572E-2</v>
      </c>
      <c r="G218">
        <v>0.7993662734515935</v>
      </c>
      <c r="H218">
        <v>0</v>
      </c>
      <c r="I218">
        <v>0</v>
      </c>
      <c r="J218">
        <v>0</v>
      </c>
      <c r="K218">
        <v>0</v>
      </c>
      <c r="L218">
        <v>0.58020432218427209</v>
      </c>
      <c r="M218">
        <v>0</v>
      </c>
      <c r="N218">
        <v>0.50534417458057379</v>
      </c>
      <c r="O218">
        <v>0</v>
      </c>
      <c r="P218">
        <v>0</v>
      </c>
      <c r="Q218">
        <v>0.70396573090164738</v>
      </c>
      <c r="R218">
        <v>0.79869807722722008</v>
      </c>
    </row>
    <row r="219" spans="1:18" x14ac:dyDescent="0.3">
      <c r="A219" t="s">
        <v>78</v>
      </c>
      <c r="B219">
        <v>16.5</v>
      </c>
      <c r="C219" t="s">
        <v>1112</v>
      </c>
      <c r="D219">
        <v>9.424151708182342E-2</v>
      </c>
      <c r="E219">
        <v>5.9227227859350258E-2</v>
      </c>
      <c r="F219">
        <v>9.3452881964723414E-2</v>
      </c>
      <c r="G219">
        <v>0.72242441063132823</v>
      </c>
      <c r="H219">
        <v>0</v>
      </c>
      <c r="I219">
        <v>0</v>
      </c>
      <c r="J219">
        <v>0</v>
      </c>
      <c r="K219">
        <v>0</v>
      </c>
      <c r="L219">
        <v>0.57385786502932312</v>
      </c>
      <c r="M219">
        <v>0</v>
      </c>
      <c r="N219">
        <v>0.46683396939792793</v>
      </c>
      <c r="O219">
        <v>0</v>
      </c>
      <c r="P219">
        <v>0</v>
      </c>
      <c r="Q219">
        <v>0.72242441063132823</v>
      </c>
      <c r="R219">
        <v>0.55702869575482827</v>
      </c>
    </row>
    <row r="220" spans="1:18" x14ac:dyDescent="0.3">
      <c r="A220" t="s">
        <v>78</v>
      </c>
      <c r="B220">
        <v>16.600000000000001</v>
      </c>
      <c r="C220" t="s">
        <v>1113</v>
      </c>
      <c r="D220">
        <v>0.10062662487267231</v>
      </c>
      <c r="E220">
        <v>5.7624208697253175E-2</v>
      </c>
      <c r="F220">
        <v>8.8499894351954989E-2</v>
      </c>
      <c r="G220">
        <v>0.70935687268723768</v>
      </c>
      <c r="H220">
        <v>0</v>
      </c>
      <c r="I220">
        <v>0</v>
      </c>
      <c r="J220">
        <v>0</v>
      </c>
      <c r="K220">
        <v>0</v>
      </c>
      <c r="L220">
        <v>0.52583219107732426</v>
      </c>
      <c r="M220">
        <v>0</v>
      </c>
      <c r="N220">
        <v>0.68067947595103062</v>
      </c>
      <c r="O220">
        <v>0</v>
      </c>
      <c r="P220">
        <v>0</v>
      </c>
      <c r="Q220">
        <v>0.69370473440229563</v>
      </c>
      <c r="R220">
        <v>0.56735176442646507</v>
      </c>
    </row>
    <row r="221" spans="1:18" x14ac:dyDescent="0.3">
      <c r="A221" t="s">
        <v>78</v>
      </c>
      <c r="B221">
        <v>16.7</v>
      </c>
      <c r="C221" t="s">
        <v>1114</v>
      </c>
      <c r="D221">
        <v>0.10905956536393875</v>
      </c>
      <c r="E221">
        <v>5.5984600909051725E-2</v>
      </c>
      <c r="F221">
        <v>8.3727813652358374E-2</v>
      </c>
      <c r="G221">
        <v>0.73880274914490929</v>
      </c>
      <c r="H221">
        <v>0</v>
      </c>
      <c r="I221">
        <v>0</v>
      </c>
      <c r="J221">
        <v>0</v>
      </c>
      <c r="K221">
        <v>0</v>
      </c>
      <c r="L221">
        <v>0.54758726075016073</v>
      </c>
      <c r="M221">
        <v>0</v>
      </c>
      <c r="N221">
        <v>0.70979566732309285</v>
      </c>
      <c r="O221">
        <v>0</v>
      </c>
      <c r="P221">
        <v>0</v>
      </c>
      <c r="Q221">
        <v>0.6981365589134384</v>
      </c>
      <c r="R221">
        <v>0.6768926727875012</v>
      </c>
    </row>
    <row r="222" spans="1:18" x14ac:dyDescent="0.3">
      <c r="A222" t="s">
        <v>78</v>
      </c>
      <c r="B222">
        <v>16.8</v>
      </c>
      <c r="C222" t="s">
        <v>1115</v>
      </c>
      <c r="D222">
        <v>9.9605083489232901E-2</v>
      </c>
      <c r="E222">
        <v>5.4395931028219414E-2</v>
      </c>
      <c r="F222">
        <v>7.9254101900894769E-2</v>
      </c>
      <c r="G222">
        <v>0.69341714779538077</v>
      </c>
      <c r="H222">
        <v>0</v>
      </c>
      <c r="I222">
        <v>0</v>
      </c>
      <c r="J222">
        <v>0</v>
      </c>
      <c r="K222">
        <v>0</v>
      </c>
      <c r="L222">
        <v>0.51861452555100807</v>
      </c>
      <c r="M222">
        <v>0</v>
      </c>
      <c r="N222">
        <v>0.59740799916099241</v>
      </c>
      <c r="O222">
        <v>0</v>
      </c>
      <c r="P222">
        <v>0</v>
      </c>
      <c r="Q222">
        <v>0.68805959632045921</v>
      </c>
      <c r="R222">
        <v>0.56956377932214686</v>
      </c>
    </row>
    <row r="223" spans="1:18" x14ac:dyDescent="0.3">
      <c r="A223" t="s">
        <v>78</v>
      </c>
      <c r="B223">
        <v>16.900000000000002</v>
      </c>
      <c r="C223" t="s">
        <v>1116</v>
      </c>
      <c r="D223">
        <v>8.7403856131840416E-2</v>
      </c>
      <c r="E223">
        <v>5.2768796990344521E-2</v>
      </c>
      <c r="F223">
        <v>7.5198428152960073E-2</v>
      </c>
      <c r="G223">
        <v>0.65061778093360079</v>
      </c>
      <c r="H223">
        <v>0</v>
      </c>
      <c r="I223">
        <v>0</v>
      </c>
      <c r="J223">
        <v>0</v>
      </c>
      <c r="K223">
        <v>0</v>
      </c>
      <c r="L223">
        <v>0.51687196521916678</v>
      </c>
      <c r="M223">
        <v>0</v>
      </c>
      <c r="N223">
        <v>0.46242923264345737</v>
      </c>
      <c r="O223">
        <v>0</v>
      </c>
      <c r="P223">
        <v>0</v>
      </c>
      <c r="Q223">
        <v>0.62693461696540775</v>
      </c>
      <c r="R223">
        <v>0.50795657290769802</v>
      </c>
    </row>
    <row r="224" spans="1:18" x14ac:dyDescent="0.3">
      <c r="A224" t="s">
        <v>78</v>
      </c>
      <c r="B224">
        <v>17</v>
      </c>
      <c r="C224" t="s">
        <v>1117</v>
      </c>
      <c r="D224">
        <v>7.1473024808890812E-2</v>
      </c>
      <c r="E224">
        <v>5.1190050832019642E-2</v>
      </c>
      <c r="F224">
        <v>7.1473024808890812E-2</v>
      </c>
      <c r="G224">
        <v>0.54764529522784589</v>
      </c>
      <c r="H224">
        <v>0</v>
      </c>
      <c r="I224">
        <v>0</v>
      </c>
      <c r="J224">
        <v>0</v>
      </c>
      <c r="K224">
        <v>0</v>
      </c>
      <c r="L224">
        <v>0.41109538902887427</v>
      </c>
      <c r="M224">
        <v>0</v>
      </c>
      <c r="N224">
        <v>0.27893201930367695</v>
      </c>
      <c r="O224">
        <v>0</v>
      </c>
      <c r="P224">
        <v>0</v>
      </c>
      <c r="Q224">
        <v>0.50157144715122104</v>
      </c>
      <c r="R224">
        <v>0.46242100215735893</v>
      </c>
    </row>
    <row r="225" spans="1:18" x14ac:dyDescent="0.3">
      <c r="A225" t="s">
        <v>78</v>
      </c>
      <c r="B225">
        <v>17.100000000000001</v>
      </c>
      <c r="C225" t="s">
        <v>1118</v>
      </c>
      <c r="D225">
        <v>7.7473754821489424E-2</v>
      </c>
      <c r="E225">
        <v>4.9561316733246839E-2</v>
      </c>
      <c r="F225">
        <v>6.4325722328001628E-2</v>
      </c>
      <c r="G225">
        <v>0.53096789810353329</v>
      </c>
      <c r="H225">
        <v>0</v>
      </c>
      <c r="I225">
        <v>0</v>
      </c>
      <c r="J225">
        <v>0</v>
      </c>
      <c r="K225">
        <v>0</v>
      </c>
      <c r="L225">
        <v>0.44571863939582856</v>
      </c>
      <c r="M225">
        <v>0</v>
      </c>
      <c r="N225">
        <v>0.45637024363400763</v>
      </c>
      <c r="O225">
        <v>0</v>
      </c>
      <c r="P225">
        <v>0</v>
      </c>
      <c r="Q225">
        <v>0.35642889010042922</v>
      </c>
      <c r="R225">
        <v>0.55220474777845274</v>
      </c>
    </row>
    <row r="226" spans="1:18" x14ac:dyDescent="0.3">
      <c r="A226" t="s">
        <v>78</v>
      </c>
      <c r="B226">
        <v>17.2</v>
      </c>
      <c r="C226" t="s">
        <v>1119</v>
      </c>
      <c r="D226">
        <v>8.3182551782301384E-2</v>
      </c>
      <c r="E226">
        <v>4.7993963989760947E-2</v>
      </c>
      <c r="F226">
        <v>5.7178419847112701E-2</v>
      </c>
      <c r="G226">
        <v>0.55484161643179641</v>
      </c>
      <c r="H226">
        <v>0</v>
      </c>
      <c r="I226">
        <v>0</v>
      </c>
      <c r="J226">
        <v>0</v>
      </c>
      <c r="K226">
        <v>0</v>
      </c>
      <c r="L226">
        <v>0.45736663552366291</v>
      </c>
      <c r="M226">
        <v>0</v>
      </c>
      <c r="N226">
        <v>0.5540172408021603</v>
      </c>
      <c r="O226">
        <v>0</v>
      </c>
      <c r="P226">
        <v>0</v>
      </c>
      <c r="Q226">
        <v>0.35369406774028295</v>
      </c>
      <c r="R226">
        <v>0.58731573490150091</v>
      </c>
    </row>
    <row r="227" spans="1:18" x14ac:dyDescent="0.3">
      <c r="A227" t="s">
        <v>78</v>
      </c>
      <c r="B227">
        <v>17.3</v>
      </c>
      <c r="C227" t="s">
        <v>1120</v>
      </c>
      <c r="D227">
        <v>8.3292376372164176E-2</v>
      </c>
      <c r="E227">
        <v>4.6398066321705796E-2</v>
      </c>
      <c r="F227">
        <v>5.0031117366223517E-2</v>
      </c>
      <c r="G227">
        <v>0.57184695967559174</v>
      </c>
      <c r="H227">
        <v>0</v>
      </c>
      <c r="I227">
        <v>0</v>
      </c>
      <c r="J227">
        <v>0</v>
      </c>
      <c r="K227">
        <v>0</v>
      </c>
      <c r="L227">
        <v>0.53086057714776957</v>
      </c>
      <c r="M227">
        <v>0</v>
      </c>
      <c r="N227">
        <v>0.48575860375088153</v>
      </c>
      <c r="O227">
        <v>0</v>
      </c>
      <c r="P227">
        <v>0</v>
      </c>
      <c r="Q227">
        <v>0.34364470697044719</v>
      </c>
      <c r="R227">
        <v>0.59555682888441408</v>
      </c>
    </row>
    <row r="228" spans="1:18" x14ac:dyDescent="0.3">
      <c r="A228" t="s">
        <v>78</v>
      </c>
      <c r="B228">
        <v>17.400000000000002</v>
      </c>
      <c r="C228" t="s">
        <v>1121</v>
      </c>
      <c r="D228">
        <v>5.8886489516892689E-2</v>
      </c>
      <c r="E228">
        <v>4.4857133874373879E-2</v>
      </c>
      <c r="F228">
        <v>4.288381488533434E-2</v>
      </c>
      <c r="G228">
        <v>0.44307899313170257</v>
      </c>
      <c r="H228">
        <v>0</v>
      </c>
      <c r="I228">
        <v>0</v>
      </c>
      <c r="J228">
        <v>0</v>
      </c>
      <c r="K228">
        <v>0</v>
      </c>
      <c r="L228">
        <v>0.35279214479700799</v>
      </c>
      <c r="M228">
        <v>0</v>
      </c>
      <c r="N228">
        <v>0.25333487083374856</v>
      </c>
      <c r="O228">
        <v>0</v>
      </c>
      <c r="P228">
        <v>0</v>
      </c>
      <c r="Q228">
        <v>0.31337866169277728</v>
      </c>
      <c r="R228">
        <v>0.37041520416537016</v>
      </c>
    </row>
    <row r="229" spans="1:18" x14ac:dyDescent="0.3">
      <c r="A229" t="s">
        <v>78</v>
      </c>
      <c r="B229">
        <v>17.5</v>
      </c>
      <c r="C229" t="s">
        <v>1122</v>
      </c>
      <c r="D229">
        <v>3.9794483496190268E-2</v>
      </c>
      <c r="E229">
        <v>4.3282704027243969E-2</v>
      </c>
      <c r="F229">
        <v>3.5736512404445406E-2</v>
      </c>
      <c r="G229">
        <v>0.32424304223613565</v>
      </c>
      <c r="H229">
        <v>0</v>
      </c>
      <c r="I229">
        <v>0</v>
      </c>
      <c r="J229">
        <v>0</v>
      </c>
      <c r="K229">
        <v>0</v>
      </c>
      <c r="L229">
        <v>0.1916075634682794</v>
      </c>
      <c r="M229">
        <v>0</v>
      </c>
      <c r="N229">
        <v>0.15641645829181269</v>
      </c>
      <c r="O229">
        <v>0</v>
      </c>
      <c r="P229">
        <v>0</v>
      </c>
      <c r="Q229">
        <v>0.32658717363915107</v>
      </c>
      <c r="R229">
        <v>0.25868346961919803</v>
      </c>
    </row>
    <row r="230" spans="1:18" x14ac:dyDescent="0.3">
      <c r="A230" t="s">
        <v>78</v>
      </c>
      <c r="B230">
        <v>17.600000000000001</v>
      </c>
      <c r="C230" t="s">
        <v>1123</v>
      </c>
      <c r="D230">
        <v>5.4083445952528654E-2</v>
      </c>
      <c r="E230">
        <v>4.1757137304245073E-2</v>
      </c>
      <c r="F230">
        <v>2.8589209923556225E-2</v>
      </c>
      <c r="G230">
        <v>0.39066871859158842</v>
      </c>
      <c r="H230">
        <v>0</v>
      </c>
      <c r="I230">
        <v>0</v>
      </c>
      <c r="J230">
        <v>0</v>
      </c>
      <c r="K230">
        <v>0</v>
      </c>
      <c r="L230">
        <v>0.30508204363031971</v>
      </c>
      <c r="M230">
        <v>0</v>
      </c>
      <c r="N230">
        <v>0.40682065496194009</v>
      </c>
      <c r="O230">
        <v>0</v>
      </c>
      <c r="P230">
        <v>0</v>
      </c>
      <c r="Q230">
        <v>0.23881672159876785</v>
      </c>
      <c r="R230">
        <v>0.40483282518907043</v>
      </c>
    </row>
    <row r="231" spans="1:18" x14ac:dyDescent="0.3">
      <c r="A231" t="s">
        <v>78</v>
      </c>
      <c r="B231">
        <v>17.7</v>
      </c>
      <c r="C231" t="s">
        <v>1124</v>
      </c>
      <c r="D231">
        <v>7.3872373433203548E-2</v>
      </c>
      <c r="E231">
        <v>4.0192850852004094E-2</v>
      </c>
      <c r="F231">
        <v>2.1441907442667298E-2</v>
      </c>
      <c r="G231">
        <v>0.52747702549253128</v>
      </c>
      <c r="H231">
        <v>0</v>
      </c>
      <c r="I231">
        <v>0</v>
      </c>
      <c r="J231">
        <v>0</v>
      </c>
      <c r="K231">
        <v>0</v>
      </c>
      <c r="L231">
        <v>0.41342053677104784</v>
      </c>
      <c r="M231">
        <v>0</v>
      </c>
      <c r="N231">
        <v>0.54973758664753225</v>
      </c>
      <c r="O231">
        <v>0</v>
      </c>
      <c r="P231">
        <v>0</v>
      </c>
      <c r="Q231">
        <v>0.32810538228143943</v>
      </c>
      <c r="R231">
        <v>0.54997914074816445</v>
      </c>
    </row>
    <row r="232" spans="1:18" x14ac:dyDescent="0.3">
      <c r="A232" t="s">
        <v>78</v>
      </c>
      <c r="B232">
        <v>17.8</v>
      </c>
      <c r="C232" t="s">
        <v>1125</v>
      </c>
      <c r="D232">
        <v>4.9267461040334151E-2</v>
      </c>
      <c r="E232">
        <v>3.8671695912250066E-2</v>
      </c>
      <c r="F232">
        <v>1.4294604961778113E-2</v>
      </c>
      <c r="G232">
        <v>0.35248016307925406</v>
      </c>
      <c r="H232">
        <v>0</v>
      </c>
      <c r="I232">
        <v>0</v>
      </c>
      <c r="J232">
        <v>0</v>
      </c>
      <c r="K232">
        <v>0</v>
      </c>
      <c r="L232">
        <v>0.2758307595445576</v>
      </c>
      <c r="M232">
        <v>0</v>
      </c>
      <c r="N232">
        <v>0.36685876385283545</v>
      </c>
      <c r="O232">
        <v>0</v>
      </c>
      <c r="P232">
        <v>0</v>
      </c>
      <c r="Q232">
        <v>0.21864105535797329</v>
      </c>
      <c r="R232">
        <v>0.3674757475588839</v>
      </c>
    </row>
    <row r="233" spans="1:18" x14ac:dyDescent="0.3">
      <c r="A233" t="s">
        <v>78</v>
      </c>
      <c r="B233">
        <v>17.900000000000002</v>
      </c>
      <c r="C233" t="s">
        <v>1126</v>
      </c>
      <c r="D233">
        <v>1.3085469604107967E-2</v>
      </c>
      <c r="E233">
        <v>3.7106388836658864E-2</v>
      </c>
      <c r="F233">
        <v>7.1473024808889288E-3</v>
      </c>
      <c r="G233">
        <v>9.7001283149320397E-2</v>
      </c>
      <c r="H233">
        <v>0</v>
      </c>
      <c r="I233">
        <v>0</v>
      </c>
      <c r="J233">
        <v>0</v>
      </c>
      <c r="K233">
        <v>0</v>
      </c>
      <c r="L233">
        <v>7.541657918825953E-2</v>
      </c>
      <c r="M233">
        <v>0</v>
      </c>
      <c r="N233">
        <v>0.10103536553353665</v>
      </c>
      <c r="O233">
        <v>0</v>
      </c>
      <c r="P233">
        <v>0</v>
      </c>
      <c r="Q233">
        <v>5.5809843939189169E-2</v>
      </c>
      <c r="R233">
        <v>0.1003406129218218</v>
      </c>
    </row>
    <row r="234" spans="1:18" x14ac:dyDescent="0.3">
      <c r="A234">
        <v>18</v>
      </c>
      <c r="B234">
        <v>18</v>
      </c>
      <c r="C234" t="s">
        <v>1127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 t="s">
        <v>78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 t="s">
        <v>78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>
        <v>20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 t="s">
        <v>78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 t="s">
        <v>78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 t="s">
        <v>78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>
        <v>22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 t="s">
        <v>78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 t="s">
        <v>78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B291" t="s">
        <v>78</v>
      </c>
      <c r="C291" t="e">
        <v>#VALUE!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B292" t="s">
        <v>78</v>
      </c>
      <c r="C292" t="e">
        <v>#VALUE!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 t="s">
        <v>78</v>
      </c>
      <c r="B293" t="s">
        <v>78</v>
      </c>
      <c r="C293" t="e">
        <v>#VALUE!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>
        <v>24</v>
      </c>
      <c r="B294" t="s">
        <v>78</v>
      </c>
      <c r="C294" t="e">
        <v>#VALUE!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B295" t="s">
        <v>78</v>
      </c>
      <c r="C295" t="e">
        <v>#VALUE!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B296" t="s">
        <v>78</v>
      </c>
      <c r="C296" t="e">
        <v>#VALUE!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B297" t="s">
        <v>78</v>
      </c>
      <c r="C297" t="e">
        <v>#VALUE!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 t="s">
        <v>78</v>
      </c>
      <c r="B298" t="s">
        <v>78</v>
      </c>
      <c r="C298" t="e">
        <v>#VALUE!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B299" t="s">
        <v>78</v>
      </c>
      <c r="C299" t="e">
        <v>#VALUE!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B300" t="s">
        <v>78</v>
      </c>
      <c r="C300" t="e">
        <v>#VALUE!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B301" t="s">
        <v>78</v>
      </c>
      <c r="C301" t="e">
        <v>#VALUE!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B302" t="s">
        <v>78</v>
      </c>
      <c r="C302" t="e">
        <v>#VALUE!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B303" t="s">
        <v>78</v>
      </c>
      <c r="C303" t="e">
        <v>#VALUE!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B304" t="s">
        <v>78</v>
      </c>
      <c r="C304" t="e">
        <v>#VALUE!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B305" t="s">
        <v>78</v>
      </c>
      <c r="C305" t="e">
        <v>#VALUE!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B306" t="s">
        <v>78</v>
      </c>
      <c r="C306" t="e">
        <v>#VALUE!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1128</v>
      </c>
      <c r="D307" t="s">
        <v>78</v>
      </c>
      <c r="E307">
        <v>1.9384527105641636</v>
      </c>
      <c r="F307">
        <v>1.9384527105641636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 t="s">
        <v>78</v>
      </c>
      <c r="C308" t="s">
        <v>1129</v>
      </c>
      <c r="D308" t="s">
        <v>78</v>
      </c>
      <c r="E308">
        <v>1.9384527105641636</v>
      </c>
      <c r="F308">
        <v>1.9384527105641636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1130</v>
      </c>
      <c r="D309" t="s">
        <v>78</v>
      </c>
      <c r="E309">
        <v>1.9384527105641636</v>
      </c>
      <c r="F309">
        <v>1.9384527105641636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1131</v>
      </c>
      <c r="D310" t="s">
        <v>78</v>
      </c>
      <c r="E310">
        <v>1.9384527105641636</v>
      </c>
      <c r="F310">
        <v>1.9384527105641636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1132</v>
      </c>
      <c r="D311" t="s">
        <v>78</v>
      </c>
      <c r="E311">
        <v>1.9384527105641636</v>
      </c>
      <c r="F311">
        <v>1.9384527105641636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1133</v>
      </c>
      <c r="D312" t="s">
        <v>78</v>
      </c>
      <c r="E312">
        <v>1.9384527105641636</v>
      </c>
      <c r="F312">
        <v>1.9384527105641636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1134</v>
      </c>
      <c r="D313" t="s">
        <v>78</v>
      </c>
      <c r="E313">
        <v>1.9384527105641636</v>
      </c>
      <c r="F313">
        <v>1.9384527105641636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>
        <v>26</v>
      </c>
      <c r="C314" t="s">
        <v>1135</v>
      </c>
      <c r="D314" t="s">
        <v>78</v>
      </c>
      <c r="E314">
        <v>1.9384527105641636</v>
      </c>
      <c r="F314">
        <v>1.9384527105641636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1136</v>
      </c>
      <c r="D315" t="s">
        <v>78</v>
      </c>
      <c r="E315">
        <v>1.9384527105641636</v>
      </c>
      <c r="F315">
        <v>1.9384527105641636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1137</v>
      </c>
      <c r="D316" t="s">
        <v>78</v>
      </c>
      <c r="E316">
        <v>1.9384527105641636</v>
      </c>
      <c r="F316">
        <v>1.9384527105641636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1138</v>
      </c>
      <c r="D317" t="s">
        <v>78</v>
      </c>
      <c r="E317">
        <v>1.9384527105641636</v>
      </c>
      <c r="F317">
        <v>1.9384527105641636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 t="s">
        <v>78</v>
      </c>
      <c r="C318" t="s">
        <v>1139</v>
      </c>
      <c r="D318" t="s">
        <v>78</v>
      </c>
      <c r="E318">
        <v>1.9384527105641636</v>
      </c>
      <c r="F318">
        <v>1.9384527105641636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1140</v>
      </c>
      <c r="D319" t="s">
        <v>78</v>
      </c>
      <c r="E319">
        <v>1.9384527105641636</v>
      </c>
      <c r="F319">
        <v>1.9384527105641636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1141</v>
      </c>
      <c r="D320" t="s">
        <v>78</v>
      </c>
      <c r="E320">
        <v>1.9384527105641636</v>
      </c>
      <c r="F320">
        <v>1.9384527105641636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1142</v>
      </c>
      <c r="D321" t="s">
        <v>78</v>
      </c>
      <c r="E321">
        <v>1.9384527105641636</v>
      </c>
      <c r="F321">
        <v>1.9384527105641636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1143</v>
      </c>
      <c r="D322" t="s">
        <v>78</v>
      </c>
      <c r="E322">
        <v>1.9384527105641636</v>
      </c>
      <c r="F322">
        <v>1.9384527105641636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 t="s">
        <v>78</v>
      </c>
      <c r="C323" t="s">
        <v>1144</v>
      </c>
      <c r="D323" t="s">
        <v>78</v>
      </c>
      <c r="E323">
        <v>1.9384527105641636</v>
      </c>
      <c r="F323">
        <v>1.9384527105641636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1145</v>
      </c>
      <c r="D324" t="s">
        <v>78</v>
      </c>
      <c r="E324">
        <v>1.9384527105641636</v>
      </c>
      <c r="F324">
        <v>1.9384527105641636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1146</v>
      </c>
      <c r="D325" t="s">
        <v>78</v>
      </c>
      <c r="E325">
        <v>1.9384527105641636</v>
      </c>
      <c r="F325">
        <v>1.9384527105641636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1147</v>
      </c>
      <c r="D326" t="s">
        <v>78</v>
      </c>
      <c r="E326">
        <v>1.9384527105641636</v>
      </c>
      <c r="F326">
        <v>1.9384527105641636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1148</v>
      </c>
      <c r="D327" t="s">
        <v>78</v>
      </c>
      <c r="E327">
        <v>1.9384527105641636</v>
      </c>
      <c r="F327">
        <v>1.9384527105641636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 t="s">
        <v>78</v>
      </c>
      <c r="C328" t="s">
        <v>1149</v>
      </c>
      <c r="D328" t="s">
        <v>78</v>
      </c>
      <c r="E328">
        <v>1.9384527105641636</v>
      </c>
      <c r="F328">
        <v>1.9384527105641636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1150</v>
      </c>
      <c r="D329" t="s">
        <v>78</v>
      </c>
      <c r="E329">
        <v>1.9384527105641636</v>
      </c>
      <c r="F329">
        <v>1.9384527105641636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1151</v>
      </c>
      <c r="D330" t="s">
        <v>78</v>
      </c>
      <c r="E330">
        <v>1.9384527105641636</v>
      </c>
      <c r="F330">
        <v>1.9384527105641636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1152</v>
      </c>
      <c r="D331" t="s">
        <v>78</v>
      </c>
      <c r="E331">
        <v>1.9384527105641636</v>
      </c>
      <c r="F331">
        <v>1.9384527105641636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1153</v>
      </c>
      <c r="D332" t="s">
        <v>78</v>
      </c>
      <c r="E332">
        <v>1.9384527105641636</v>
      </c>
      <c r="F332">
        <v>1.9384527105641636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1154</v>
      </c>
      <c r="D333" t="s">
        <v>78</v>
      </c>
      <c r="E333">
        <v>1.9384527105641636</v>
      </c>
      <c r="F333">
        <v>1.9384527105641636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>
        <v>28</v>
      </c>
      <c r="C334" t="s">
        <v>1155</v>
      </c>
      <c r="D334" t="s">
        <v>78</v>
      </c>
      <c r="E334">
        <v>1.9384527105641636</v>
      </c>
      <c r="F334">
        <v>1.9384527105641636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1156</v>
      </c>
      <c r="D335" t="s">
        <v>78</v>
      </c>
      <c r="E335">
        <v>1.9384527105641636</v>
      </c>
      <c r="F335">
        <v>1.9384527105641636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1157</v>
      </c>
      <c r="D336" t="s">
        <v>78</v>
      </c>
      <c r="E336">
        <v>1.9384527105641636</v>
      </c>
      <c r="F336">
        <v>1.9384527105641636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1158</v>
      </c>
      <c r="D337" t="s">
        <v>78</v>
      </c>
      <c r="E337">
        <v>1.9384527105641636</v>
      </c>
      <c r="F337">
        <v>1.9384527105641636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 t="s">
        <v>78</v>
      </c>
      <c r="C338" t="s">
        <v>1159</v>
      </c>
      <c r="D338" t="s">
        <v>78</v>
      </c>
      <c r="E338">
        <v>1.9384527105641636</v>
      </c>
      <c r="F338">
        <v>1.9384527105641636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1160</v>
      </c>
      <c r="D339" t="s">
        <v>78</v>
      </c>
      <c r="E339">
        <v>1.9384527105641636</v>
      </c>
      <c r="F339">
        <v>1.9384527105641636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1161</v>
      </c>
      <c r="D340" t="s">
        <v>78</v>
      </c>
      <c r="E340">
        <v>1.9384527105641636</v>
      </c>
      <c r="F340">
        <v>1.9384527105641636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1162</v>
      </c>
      <c r="D341" t="s">
        <v>78</v>
      </c>
      <c r="E341">
        <v>1.9384527105641636</v>
      </c>
      <c r="F341">
        <v>1.9384527105641636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1163</v>
      </c>
      <c r="D342" t="s">
        <v>78</v>
      </c>
      <c r="E342">
        <v>1.9384527105641636</v>
      </c>
      <c r="F342">
        <v>1.9384527105641636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1164</v>
      </c>
      <c r="D343" t="s">
        <v>78</v>
      </c>
      <c r="E343">
        <v>1.9384527105641636</v>
      </c>
      <c r="F343">
        <v>1.9384527105641636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1165</v>
      </c>
      <c r="D344" t="s">
        <v>78</v>
      </c>
      <c r="E344">
        <v>1.9384527105641636</v>
      </c>
      <c r="F344">
        <v>1.9384527105641636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1166</v>
      </c>
      <c r="D345" t="s">
        <v>78</v>
      </c>
      <c r="E345">
        <v>1.9384527105641636</v>
      </c>
      <c r="F345">
        <v>1.9384527105641636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1167</v>
      </c>
      <c r="D346" t="s">
        <v>78</v>
      </c>
      <c r="E346">
        <v>1.9384527105641636</v>
      </c>
      <c r="F346">
        <v>1.9384527105641636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1168</v>
      </c>
      <c r="D347" t="s">
        <v>78</v>
      </c>
      <c r="E347">
        <v>1.9384527105641636</v>
      </c>
      <c r="F347">
        <v>1.9384527105641636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 t="s">
        <v>78</v>
      </c>
      <c r="C348" t="s">
        <v>1169</v>
      </c>
      <c r="D348" t="s">
        <v>78</v>
      </c>
      <c r="E348">
        <v>1.9384527105641636</v>
      </c>
      <c r="F348">
        <v>1.9384527105641636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1170</v>
      </c>
      <c r="D349" t="s">
        <v>78</v>
      </c>
      <c r="E349">
        <v>1.9384527105641636</v>
      </c>
      <c r="F349">
        <v>1.9384527105641636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1171</v>
      </c>
      <c r="D350" t="s">
        <v>78</v>
      </c>
      <c r="E350">
        <v>1.9384527105641636</v>
      </c>
      <c r="F350">
        <v>1.9384527105641636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1172</v>
      </c>
      <c r="D351" t="s">
        <v>78</v>
      </c>
      <c r="E351">
        <v>1.9384527105641636</v>
      </c>
      <c r="F351">
        <v>1.9384527105641636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1173</v>
      </c>
      <c r="D352" t="s">
        <v>78</v>
      </c>
      <c r="E352">
        <v>1.9384527105641636</v>
      </c>
      <c r="F352">
        <v>1.9384527105641636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 t="s">
        <v>78</v>
      </c>
      <c r="C353" t="s">
        <v>1174</v>
      </c>
      <c r="D353" t="s">
        <v>78</v>
      </c>
      <c r="E353">
        <v>1.9384527105641636</v>
      </c>
      <c r="F353">
        <v>1.9384527105641636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>
        <v>30</v>
      </c>
      <c r="C354" t="s">
        <v>1175</v>
      </c>
      <c r="D354" t="s">
        <v>78</v>
      </c>
      <c r="E354">
        <v>1.9384527105641636</v>
      </c>
      <c r="F354">
        <v>1.9384527105641636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1176</v>
      </c>
      <c r="D355" t="s">
        <v>78</v>
      </c>
      <c r="E355">
        <v>1.9384527105641636</v>
      </c>
      <c r="F355">
        <v>1.9384527105641636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1177</v>
      </c>
      <c r="D356" t="s">
        <v>78</v>
      </c>
      <c r="E356">
        <v>1.9384527105641636</v>
      </c>
      <c r="F356">
        <v>1.9384527105641636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1178</v>
      </c>
      <c r="D357" t="s">
        <v>78</v>
      </c>
      <c r="E357">
        <v>1.9384527105641636</v>
      </c>
      <c r="F357">
        <v>1.9384527105641636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 t="s">
        <v>78</v>
      </c>
      <c r="C358" t="s">
        <v>1179</v>
      </c>
      <c r="D358" t="s">
        <v>78</v>
      </c>
      <c r="E358">
        <v>1.9384527105641636</v>
      </c>
      <c r="F358">
        <v>1.9384527105641636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1180</v>
      </c>
      <c r="D359" t="s">
        <v>78</v>
      </c>
      <c r="E359">
        <v>1.9384527105641636</v>
      </c>
      <c r="F359">
        <v>1.9384527105641636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1181</v>
      </c>
      <c r="D360" t="s">
        <v>78</v>
      </c>
      <c r="E360">
        <v>1.9384527105641636</v>
      </c>
      <c r="F360">
        <v>1.9384527105641636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1182</v>
      </c>
      <c r="D361" t="s">
        <v>78</v>
      </c>
      <c r="E361">
        <v>1.9384527105641636</v>
      </c>
      <c r="F361">
        <v>1.9384527105641636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1183</v>
      </c>
      <c r="D362" t="s">
        <v>78</v>
      </c>
      <c r="E362">
        <v>1.9384527105641636</v>
      </c>
      <c r="F362">
        <v>1.9384527105641636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1184</v>
      </c>
      <c r="D363" t="s">
        <v>78</v>
      </c>
      <c r="E363">
        <v>1.9384527105641636</v>
      </c>
      <c r="F363">
        <v>1.9384527105641636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1185</v>
      </c>
      <c r="D364" t="s">
        <v>78</v>
      </c>
      <c r="E364">
        <v>1.9384527105641636</v>
      </c>
      <c r="F364">
        <v>1.9384527105641636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1186</v>
      </c>
      <c r="D365" t="s">
        <v>78</v>
      </c>
      <c r="E365">
        <v>1.9384527105641636</v>
      </c>
      <c r="F365">
        <v>1.9384527105641636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1187</v>
      </c>
      <c r="D366" t="s">
        <v>78</v>
      </c>
      <c r="E366">
        <v>1.9384527105641636</v>
      </c>
      <c r="F366">
        <v>1.9384527105641636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1188</v>
      </c>
      <c r="D367" t="s">
        <v>78</v>
      </c>
      <c r="E367">
        <v>1.9384527105641636</v>
      </c>
      <c r="F367">
        <v>1.9384527105641636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 t="s">
        <v>78</v>
      </c>
      <c r="C368" t="s">
        <v>1189</v>
      </c>
      <c r="D368" t="s">
        <v>78</v>
      </c>
      <c r="E368">
        <v>1.9384527105641636</v>
      </c>
      <c r="F368">
        <v>1.9384527105641636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1190</v>
      </c>
      <c r="D369" t="s">
        <v>78</v>
      </c>
      <c r="E369">
        <v>1.9384527105641636</v>
      </c>
      <c r="F369">
        <v>1.9384527105641636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1191</v>
      </c>
      <c r="D370" t="s">
        <v>78</v>
      </c>
      <c r="E370">
        <v>1.9384527105641636</v>
      </c>
      <c r="F370">
        <v>1.9384527105641636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1192</v>
      </c>
      <c r="D371" t="s">
        <v>78</v>
      </c>
      <c r="E371">
        <v>1.9384527105641636</v>
      </c>
      <c r="F371">
        <v>1.9384527105641636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1193</v>
      </c>
      <c r="D372" t="s">
        <v>78</v>
      </c>
      <c r="E372">
        <v>1.9384527105641636</v>
      </c>
      <c r="F372">
        <v>1.9384527105641636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1194</v>
      </c>
      <c r="D373" t="s">
        <v>78</v>
      </c>
      <c r="E373">
        <v>1.9384527105641636</v>
      </c>
      <c r="F373">
        <v>1.9384527105641636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>
        <v>32</v>
      </c>
      <c r="C374" t="s">
        <v>1195</v>
      </c>
      <c r="D374" t="s">
        <v>78</v>
      </c>
      <c r="E374">
        <v>1.9384527105641636</v>
      </c>
      <c r="F374">
        <v>1.9384527105641636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1196</v>
      </c>
      <c r="D375" t="s">
        <v>78</v>
      </c>
      <c r="E375">
        <v>1.9384527105641636</v>
      </c>
      <c r="F375">
        <v>1.9384527105641636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1197</v>
      </c>
      <c r="D376" t="s">
        <v>78</v>
      </c>
      <c r="E376">
        <v>1.9384527105641636</v>
      </c>
      <c r="F376">
        <v>1.9384527105641636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1198</v>
      </c>
      <c r="D377" t="s">
        <v>78</v>
      </c>
      <c r="E377">
        <v>1.9384527105641636</v>
      </c>
      <c r="F377">
        <v>1.9384527105641636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 t="s">
        <v>78</v>
      </c>
      <c r="C378" t="s">
        <v>1199</v>
      </c>
      <c r="D378" t="s">
        <v>78</v>
      </c>
      <c r="E378">
        <v>1.9384527105641636</v>
      </c>
      <c r="F378">
        <v>1.9384527105641636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1200</v>
      </c>
      <c r="D379" t="s">
        <v>78</v>
      </c>
      <c r="E379">
        <v>1.9384527105641636</v>
      </c>
      <c r="F379">
        <v>1.9384527105641636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1201</v>
      </c>
      <c r="D380" t="s">
        <v>78</v>
      </c>
      <c r="E380">
        <v>1.9384527105641636</v>
      </c>
      <c r="F380">
        <v>1.9384527105641636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1202</v>
      </c>
      <c r="D381" t="s">
        <v>78</v>
      </c>
      <c r="E381">
        <v>1.9384527105641636</v>
      </c>
      <c r="F381">
        <v>1.9384527105641636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1203</v>
      </c>
      <c r="D382" t="s">
        <v>78</v>
      </c>
      <c r="E382">
        <v>1.9384527105641636</v>
      </c>
      <c r="F382">
        <v>1.9384527105641636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 t="s">
        <v>78</v>
      </c>
      <c r="C383" t="s">
        <v>1204</v>
      </c>
      <c r="D383" t="s">
        <v>78</v>
      </c>
      <c r="E383">
        <v>1.9384527105641636</v>
      </c>
      <c r="F383">
        <v>1.9384527105641636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1205</v>
      </c>
      <c r="D384" t="s">
        <v>78</v>
      </c>
      <c r="E384">
        <v>1.9384527105641636</v>
      </c>
      <c r="F384">
        <v>1.9384527105641636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1206</v>
      </c>
      <c r="D385" t="s">
        <v>78</v>
      </c>
      <c r="E385">
        <v>1.9384527105641636</v>
      </c>
      <c r="F385">
        <v>1.9384527105641636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1207</v>
      </c>
      <c r="D386" t="s">
        <v>78</v>
      </c>
      <c r="E386">
        <v>1.9384527105641636</v>
      </c>
      <c r="F386">
        <v>1.9384527105641636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1208</v>
      </c>
      <c r="D387" t="s">
        <v>78</v>
      </c>
      <c r="E387">
        <v>1.9384527105641636</v>
      </c>
      <c r="F387">
        <v>1.9384527105641636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 t="s">
        <v>78</v>
      </c>
      <c r="C388" t="s">
        <v>1209</v>
      </c>
      <c r="D388" t="s">
        <v>78</v>
      </c>
      <c r="E388">
        <v>1.9384527105641636</v>
      </c>
      <c r="F388">
        <v>1.9384527105641636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1210</v>
      </c>
      <c r="D389" t="s">
        <v>78</v>
      </c>
      <c r="E389">
        <v>1.9384527105641636</v>
      </c>
      <c r="F389">
        <v>1.9384527105641636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1211</v>
      </c>
      <c r="D390" t="s">
        <v>78</v>
      </c>
      <c r="E390">
        <v>1.9384527105641636</v>
      </c>
      <c r="F390">
        <v>1.9384527105641636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1212</v>
      </c>
      <c r="D391" t="s">
        <v>78</v>
      </c>
      <c r="E391">
        <v>1.9384527105641636</v>
      </c>
      <c r="F391">
        <v>1.9384527105641636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1213</v>
      </c>
      <c r="D392" t="s">
        <v>78</v>
      </c>
      <c r="E392">
        <v>1.9384527105641636</v>
      </c>
      <c r="F392">
        <v>1.9384527105641636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1214</v>
      </c>
      <c r="D393" t="s">
        <v>78</v>
      </c>
      <c r="E393">
        <v>1.9384527105641636</v>
      </c>
      <c r="F393">
        <v>1.9384527105641636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>
        <v>34</v>
      </c>
      <c r="C394" t="s">
        <v>1215</v>
      </c>
      <c r="D394" t="s">
        <v>78</v>
      </c>
      <c r="E394">
        <v>1.9384527105641636</v>
      </c>
      <c r="F394">
        <v>1.9384527105641636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1216</v>
      </c>
      <c r="D395" t="s">
        <v>78</v>
      </c>
      <c r="E395">
        <v>1.9384527105641636</v>
      </c>
      <c r="F395">
        <v>1.9384527105641636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1217</v>
      </c>
      <c r="D396" t="s">
        <v>78</v>
      </c>
      <c r="E396">
        <v>1.9384527105641636</v>
      </c>
      <c r="F396">
        <v>1.9384527105641636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1218</v>
      </c>
      <c r="D397" t="s">
        <v>78</v>
      </c>
      <c r="E397">
        <v>1.9384527105641636</v>
      </c>
      <c r="F397">
        <v>1.9384527105641636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 t="s">
        <v>78</v>
      </c>
      <c r="C398" t="s">
        <v>1219</v>
      </c>
      <c r="D398" t="s">
        <v>78</v>
      </c>
      <c r="E398">
        <v>1.9384527105641636</v>
      </c>
      <c r="F398">
        <v>1.9384527105641636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1220</v>
      </c>
      <c r="D399" t="s">
        <v>78</v>
      </c>
      <c r="E399">
        <v>1.9384527105641636</v>
      </c>
      <c r="F399">
        <v>1.9384527105641636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1221</v>
      </c>
      <c r="D400" t="s">
        <v>78</v>
      </c>
      <c r="E400">
        <v>1.9384527105641636</v>
      </c>
      <c r="F400">
        <v>1.9384527105641636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1222</v>
      </c>
      <c r="D401" t="s">
        <v>78</v>
      </c>
      <c r="E401">
        <v>1.9384527105641636</v>
      </c>
      <c r="F401">
        <v>1.9384527105641636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1223</v>
      </c>
      <c r="D402" t="s">
        <v>78</v>
      </c>
      <c r="E402">
        <v>1.9384527105641636</v>
      </c>
      <c r="F402">
        <v>1.9384527105641636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1224</v>
      </c>
      <c r="D403" t="s">
        <v>78</v>
      </c>
      <c r="E403">
        <v>1.9384527105641636</v>
      </c>
      <c r="F403">
        <v>1.9384527105641636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1225</v>
      </c>
      <c r="D404" t="s">
        <v>78</v>
      </c>
      <c r="E404">
        <v>1.9384527105641636</v>
      </c>
      <c r="F404">
        <v>1.9384527105641636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1226</v>
      </c>
      <c r="D405" t="s">
        <v>78</v>
      </c>
      <c r="E405">
        <v>1.9384527105641636</v>
      </c>
      <c r="F405">
        <v>1.9384527105641636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1227</v>
      </c>
      <c r="D406" t="s">
        <v>78</v>
      </c>
      <c r="E406">
        <v>1.9384527105641636</v>
      </c>
      <c r="F406">
        <v>1.9384527105641636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1228</v>
      </c>
      <c r="D407" t="s">
        <v>78</v>
      </c>
      <c r="E407">
        <v>1.9384527105641636</v>
      </c>
      <c r="F407">
        <v>1.9384527105641636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 t="s">
        <v>78</v>
      </c>
      <c r="C408" t="s">
        <v>1229</v>
      </c>
      <c r="D408" t="s">
        <v>78</v>
      </c>
      <c r="E408">
        <v>1.9384527105641636</v>
      </c>
      <c r="F408">
        <v>1.9384527105641636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1230</v>
      </c>
      <c r="D409" t="s">
        <v>78</v>
      </c>
      <c r="E409">
        <v>1.9384527105641636</v>
      </c>
      <c r="F409">
        <v>1.9384527105641636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1231</v>
      </c>
      <c r="D410" t="s">
        <v>78</v>
      </c>
      <c r="E410">
        <v>1.9384527105641636</v>
      </c>
      <c r="F410">
        <v>1.9384527105641636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1232</v>
      </c>
      <c r="D411" t="s">
        <v>78</v>
      </c>
      <c r="E411">
        <v>1.9384527105641636</v>
      </c>
      <c r="F411">
        <v>1.9384527105641636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1233</v>
      </c>
      <c r="D412" t="s">
        <v>78</v>
      </c>
      <c r="E412">
        <v>1.9384527105641636</v>
      </c>
      <c r="F412">
        <v>1.9384527105641636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 t="s">
        <v>78</v>
      </c>
      <c r="C413" t="s">
        <v>1234</v>
      </c>
      <c r="D413" t="s">
        <v>78</v>
      </c>
      <c r="E413">
        <v>1.9384527105641636</v>
      </c>
      <c r="F413">
        <v>1.9384527105641636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>
        <v>36</v>
      </c>
      <c r="C414" t="s">
        <v>1235</v>
      </c>
      <c r="D414" t="s">
        <v>78</v>
      </c>
      <c r="E414">
        <v>1.9384527105641636</v>
      </c>
      <c r="F414">
        <v>1.9384527105641636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1236</v>
      </c>
      <c r="D415" t="s">
        <v>78</v>
      </c>
      <c r="E415">
        <v>1.9384527105641636</v>
      </c>
      <c r="F415">
        <v>1.9384527105641636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1237</v>
      </c>
      <c r="D416" t="s">
        <v>78</v>
      </c>
      <c r="E416">
        <v>1.9384527105641636</v>
      </c>
      <c r="F416">
        <v>1.9384527105641636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1238</v>
      </c>
      <c r="D417" t="s">
        <v>78</v>
      </c>
      <c r="E417">
        <v>1.9384527105641636</v>
      </c>
      <c r="F417">
        <v>1.9384527105641636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 t="s">
        <v>78</v>
      </c>
      <c r="C418" t="s">
        <v>1239</v>
      </c>
      <c r="D418" t="s">
        <v>78</v>
      </c>
      <c r="E418">
        <v>1.9384527105641636</v>
      </c>
      <c r="F418">
        <v>1.9384527105641636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1240</v>
      </c>
      <c r="D419" t="s">
        <v>78</v>
      </c>
      <c r="E419">
        <v>1.9384527105641636</v>
      </c>
      <c r="F419">
        <v>1.9384527105641636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1241</v>
      </c>
      <c r="D420" t="s">
        <v>78</v>
      </c>
      <c r="E420">
        <v>1.9384527105641636</v>
      </c>
      <c r="F420">
        <v>1.9384527105641636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1242</v>
      </c>
      <c r="D421" t="s">
        <v>78</v>
      </c>
      <c r="E421">
        <v>1.9384527105641636</v>
      </c>
      <c r="F421">
        <v>1.9384527105641636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1243</v>
      </c>
      <c r="D422" t="s">
        <v>78</v>
      </c>
      <c r="E422">
        <v>1.9384527105641636</v>
      </c>
      <c r="F422">
        <v>1.9384527105641636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1244</v>
      </c>
      <c r="D423" t="s">
        <v>78</v>
      </c>
      <c r="E423">
        <v>1.9384527105641636</v>
      </c>
      <c r="F423">
        <v>1.9384527105641636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1245</v>
      </c>
      <c r="D424" t="s">
        <v>78</v>
      </c>
      <c r="E424">
        <v>1.9384527105641636</v>
      </c>
      <c r="F424">
        <v>1.9384527105641636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1246</v>
      </c>
      <c r="D425" t="s">
        <v>78</v>
      </c>
      <c r="E425">
        <v>1.9384527105641636</v>
      </c>
      <c r="F425">
        <v>1.9384527105641636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1247</v>
      </c>
      <c r="D426" t="s">
        <v>78</v>
      </c>
      <c r="E426">
        <v>1.9384527105641636</v>
      </c>
      <c r="F426">
        <v>1.9384527105641636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1248</v>
      </c>
      <c r="D427" t="s">
        <v>78</v>
      </c>
      <c r="E427">
        <v>1.9384527105641636</v>
      </c>
      <c r="F427">
        <v>1.9384527105641636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 t="s">
        <v>78</v>
      </c>
      <c r="C428" t="s">
        <v>1249</v>
      </c>
      <c r="D428" t="s">
        <v>78</v>
      </c>
      <c r="E428">
        <v>1.9384527105641636</v>
      </c>
      <c r="F428">
        <v>1.9384527105641636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1250</v>
      </c>
      <c r="D429" t="s">
        <v>78</v>
      </c>
      <c r="E429">
        <v>1.9384527105641636</v>
      </c>
      <c r="F429">
        <v>1.9384527105641636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1251</v>
      </c>
      <c r="D430" t="s">
        <v>78</v>
      </c>
      <c r="E430">
        <v>1.9384527105641636</v>
      </c>
      <c r="F430">
        <v>1.9384527105641636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1252</v>
      </c>
      <c r="D431" t="s">
        <v>78</v>
      </c>
      <c r="E431">
        <v>1.9384527105641636</v>
      </c>
      <c r="F431">
        <v>1.9384527105641636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1253</v>
      </c>
      <c r="D432" t="s">
        <v>78</v>
      </c>
      <c r="E432">
        <v>1.9384527105641636</v>
      </c>
      <c r="F432">
        <v>1.9384527105641636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1254</v>
      </c>
      <c r="D433" t="s">
        <v>78</v>
      </c>
      <c r="E433">
        <v>1.9384527105641636</v>
      </c>
      <c r="F433">
        <v>1.9384527105641636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>
        <v>38</v>
      </c>
      <c r="C434" t="s">
        <v>1255</v>
      </c>
      <c r="D434" t="s">
        <v>78</v>
      </c>
      <c r="E434">
        <v>1.9384527105641636</v>
      </c>
      <c r="F434">
        <v>1.9384527105641636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1256</v>
      </c>
      <c r="D435" t="s">
        <v>78</v>
      </c>
      <c r="E435">
        <v>1.9384527105641636</v>
      </c>
      <c r="F435">
        <v>1.9384527105641636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1257</v>
      </c>
      <c r="D436" t="s">
        <v>78</v>
      </c>
      <c r="E436">
        <v>1.9384527105641636</v>
      </c>
      <c r="F436">
        <v>1.9384527105641636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1258</v>
      </c>
      <c r="D437" t="s">
        <v>78</v>
      </c>
      <c r="E437">
        <v>1.9384527105641636</v>
      </c>
      <c r="F437">
        <v>1.9384527105641636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 t="s">
        <v>78</v>
      </c>
      <c r="C438" t="s">
        <v>1259</v>
      </c>
      <c r="D438" t="s">
        <v>78</v>
      </c>
      <c r="E438">
        <v>1.9384527105641636</v>
      </c>
      <c r="F438">
        <v>1.9384527105641636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1260</v>
      </c>
      <c r="D439" t="s">
        <v>78</v>
      </c>
      <c r="E439">
        <v>1.9384527105641636</v>
      </c>
      <c r="F439">
        <v>1.9384527105641636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1261</v>
      </c>
      <c r="D440" t="s">
        <v>78</v>
      </c>
      <c r="E440">
        <v>1.9384527105641636</v>
      </c>
      <c r="F440">
        <v>1.9384527105641636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1262</v>
      </c>
      <c r="D441" t="s">
        <v>78</v>
      </c>
      <c r="E441">
        <v>1.9384527105641636</v>
      </c>
      <c r="F441">
        <v>1.9384527105641636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1263</v>
      </c>
      <c r="D442" t="s">
        <v>78</v>
      </c>
      <c r="E442">
        <v>1.9384527105641636</v>
      </c>
      <c r="F442">
        <v>1.9384527105641636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 t="s">
        <v>78</v>
      </c>
      <c r="C443" t="s">
        <v>1264</v>
      </c>
      <c r="D443" t="s">
        <v>78</v>
      </c>
      <c r="E443">
        <v>1.9384527105641636</v>
      </c>
      <c r="F443">
        <v>1.9384527105641636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1265</v>
      </c>
      <c r="D444" t="s">
        <v>78</v>
      </c>
      <c r="E444">
        <v>1.9384527105641636</v>
      </c>
      <c r="F444">
        <v>1.9384527105641636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1266</v>
      </c>
      <c r="D445" t="s">
        <v>78</v>
      </c>
      <c r="E445">
        <v>1.9384527105641636</v>
      </c>
      <c r="F445">
        <v>1.9384527105641636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1267</v>
      </c>
      <c r="D446" t="s">
        <v>78</v>
      </c>
      <c r="E446">
        <v>1.9384527105641636</v>
      </c>
      <c r="F446">
        <v>1.9384527105641636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1268</v>
      </c>
      <c r="D447" t="s">
        <v>78</v>
      </c>
      <c r="E447">
        <v>1.9384527105641636</v>
      </c>
      <c r="F447">
        <v>1.9384527105641636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 t="s">
        <v>78</v>
      </c>
      <c r="C448" t="s">
        <v>1269</v>
      </c>
      <c r="D448" t="s">
        <v>78</v>
      </c>
      <c r="E448">
        <v>1.9384527105641636</v>
      </c>
      <c r="F448">
        <v>1.9384527105641636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1270</v>
      </c>
      <c r="D449" t="s">
        <v>78</v>
      </c>
      <c r="E449">
        <v>1.9384527105641636</v>
      </c>
      <c r="F449">
        <v>1.9384527105641636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1271</v>
      </c>
      <c r="D450" t="s">
        <v>78</v>
      </c>
      <c r="E450">
        <v>1.9384527105641636</v>
      </c>
      <c r="F450">
        <v>1.9384527105641636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1272</v>
      </c>
      <c r="D451" t="s">
        <v>78</v>
      </c>
      <c r="E451">
        <v>1.9384527105641636</v>
      </c>
      <c r="F451">
        <v>1.9384527105641636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1273</v>
      </c>
      <c r="D452" t="s">
        <v>78</v>
      </c>
      <c r="E452">
        <v>1.9384527105641636</v>
      </c>
      <c r="F452">
        <v>1.9384527105641636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1274</v>
      </c>
      <c r="D453" t="s">
        <v>78</v>
      </c>
      <c r="E453">
        <v>1.9384527105641636</v>
      </c>
      <c r="F453">
        <v>1.9384527105641636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>
        <v>40</v>
      </c>
      <c r="C454" t="s">
        <v>1275</v>
      </c>
      <c r="D454" t="s">
        <v>78</v>
      </c>
      <c r="E454">
        <v>1.9384527105641636</v>
      </c>
      <c r="F454">
        <v>1.9384527105641636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1276</v>
      </c>
      <c r="D455" t="s">
        <v>78</v>
      </c>
      <c r="E455">
        <v>1.9384527105641636</v>
      </c>
      <c r="F455">
        <v>1.9384527105641636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1277</v>
      </c>
      <c r="D456" t="s">
        <v>78</v>
      </c>
      <c r="E456">
        <v>1.9384527105641636</v>
      </c>
      <c r="F456">
        <v>1.9384527105641636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1278</v>
      </c>
      <c r="D457" t="s">
        <v>78</v>
      </c>
      <c r="E457">
        <v>1.9384527105641636</v>
      </c>
      <c r="F457">
        <v>1.9384527105641636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 t="s">
        <v>78</v>
      </c>
      <c r="C458" t="s">
        <v>1279</v>
      </c>
      <c r="D458" t="s">
        <v>78</v>
      </c>
      <c r="E458">
        <v>1.9384527105641636</v>
      </c>
      <c r="F458">
        <v>1.9384527105641636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1280</v>
      </c>
      <c r="D459" t="s">
        <v>78</v>
      </c>
      <c r="E459">
        <v>1.9384527105641636</v>
      </c>
      <c r="F459">
        <v>1.9384527105641636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1281</v>
      </c>
      <c r="D460" t="s">
        <v>78</v>
      </c>
      <c r="E460">
        <v>1.9384527105641636</v>
      </c>
      <c r="F460">
        <v>1.9384527105641636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1282</v>
      </c>
      <c r="D461" t="s">
        <v>78</v>
      </c>
      <c r="E461">
        <v>1.9384527105641636</v>
      </c>
      <c r="F461">
        <v>1.9384527105641636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1283</v>
      </c>
      <c r="D462" t="s">
        <v>78</v>
      </c>
      <c r="E462">
        <v>1.9384527105641636</v>
      </c>
      <c r="F462">
        <v>1.9384527105641636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1284</v>
      </c>
      <c r="D463" t="s">
        <v>78</v>
      </c>
      <c r="E463">
        <v>1.9384527105641636</v>
      </c>
      <c r="F463">
        <v>1.9384527105641636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1285</v>
      </c>
      <c r="D464" t="s">
        <v>78</v>
      </c>
      <c r="E464">
        <v>1.9384527105641636</v>
      </c>
      <c r="F464">
        <v>1.9384527105641636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1286</v>
      </c>
      <c r="D465" t="s">
        <v>78</v>
      </c>
      <c r="E465">
        <v>1.9384527105641636</v>
      </c>
      <c r="F465">
        <v>1.9384527105641636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1287</v>
      </c>
      <c r="D466" t="s">
        <v>78</v>
      </c>
      <c r="E466">
        <v>1.9384527105641636</v>
      </c>
      <c r="F466">
        <v>1.9384527105641636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1288</v>
      </c>
      <c r="D467" t="s">
        <v>78</v>
      </c>
      <c r="E467">
        <v>1.9384527105641636</v>
      </c>
      <c r="F467">
        <v>1.9384527105641636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 t="s">
        <v>78</v>
      </c>
      <c r="C468" t="s">
        <v>1289</v>
      </c>
      <c r="D468" t="s">
        <v>78</v>
      </c>
      <c r="E468">
        <v>1.9384527105641636</v>
      </c>
      <c r="F468">
        <v>1.9384527105641636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1290</v>
      </c>
      <c r="D469" t="s">
        <v>78</v>
      </c>
      <c r="E469">
        <v>1.9384527105641636</v>
      </c>
      <c r="F469">
        <v>1.9384527105641636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1291</v>
      </c>
      <c r="D470" t="s">
        <v>78</v>
      </c>
      <c r="E470">
        <v>1.9384527105641636</v>
      </c>
      <c r="F470">
        <v>1.9384527105641636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1292</v>
      </c>
      <c r="D471" t="s">
        <v>78</v>
      </c>
      <c r="E471">
        <v>1.9384527105641636</v>
      </c>
      <c r="F471">
        <v>1.9384527105641636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1293</v>
      </c>
      <c r="D472" t="s">
        <v>78</v>
      </c>
      <c r="E472">
        <v>1.9384527105641636</v>
      </c>
      <c r="F472">
        <v>1.9384527105641636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 t="s">
        <v>78</v>
      </c>
      <c r="C473" t="s">
        <v>1294</v>
      </c>
      <c r="D473" t="s">
        <v>78</v>
      </c>
      <c r="E473">
        <v>1.9384527105641636</v>
      </c>
      <c r="F473">
        <v>1.9384527105641636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>
        <v>42</v>
      </c>
      <c r="C474" t="s">
        <v>1295</v>
      </c>
      <c r="D474" t="s">
        <v>78</v>
      </c>
      <c r="E474">
        <v>1.9384527105641636</v>
      </c>
      <c r="F474">
        <v>1.9384527105641636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1296</v>
      </c>
      <c r="D475" t="s">
        <v>78</v>
      </c>
      <c r="E475">
        <v>1.9384527105641636</v>
      </c>
      <c r="F475">
        <v>1.9384527105641636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1297</v>
      </c>
      <c r="D476" t="s">
        <v>78</v>
      </c>
      <c r="E476">
        <v>1.9384527105641636</v>
      </c>
      <c r="F476">
        <v>1.9384527105641636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1298</v>
      </c>
      <c r="D477" t="s">
        <v>78</v>
      </c>
      <c r="E477">
        <v>1.9384527105641636</v>
      </c>
      <c r="F477">
        <v>1.9384527105641636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 t="s">
        <v>78</v>
      </c>
      <c r="C478" t="s">
        <v>1299</v>
      </c>
      <c r="D478" t="s">
        <v>78</v>
      </c>
      <c r="E478">
        <v>1.9384527105641636</v>
      </c>
      <c r="F478">
        <v>1.9384527105641636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1300</v>
      </c>
      <c r="D479" t="s">
        <v>78</v>
      </c>
      <c r="E479">
        <v>1.9384527105641636</v>
      </c>
      <c r="F479">
        <v>1.9384527105641636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1301</v>
      </c>
      <c r="D480" t="s">
        <v>78</v>
      </c>
      <c r="E480">
        <v>1.9384527105641636</v>
      </c>
      <c r="F480">
        <v>1.9384527105641636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1302</v>
      </c>
      <c r="D481" t="s">
        <v>78</v>
      </c>
      <c r="E481">
        <v>1.9384527105641636</v>
      </c>
      <c r="F481">
        <v>1.9384527105641636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1303</v>
      </c>
      <c r="D482" t="s">
        <v>78</v>
      </c>
      <c r="E482">
        <v>1.9384527105641636</v>
      </c>
      <c r="F482">
        <v>1.9384527105641636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1304</v>
      </c>
      <c r="D483" t="s">
        <v>78</v>
      </c>
      <c r="E483">
        <v>1.9384527105641636</v>
      </c>
      <c r="F483">
        <v>1.9384527105641636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1305</v>
      </c>
      <c r="D484" t="s">
        <v>78</v>
      </c>
      <c r="E484">
        <v>1.9384527105641636</v>
      </c>
      <c r="F484">
        <v>1.9384527105641636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1306</v>
      </c>
      <c r="D485" t="s">
        <v>78</v>
      </c>
      <c r="E485">
        <v>1.9384527105641636</v>
      </c>
      <c r="F485">
        <v>1.9384527105641636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1307</v>
      </c>
      <c r="D486" t="s">
        <v>78</v>
      </c>
      <c r="E486">
        <v>1.9384527105641636</v>
      </c>
      <c r="F486">
        <v>1.9384527105641636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1308</v>
      </c>
      <c r="D487" t="s">
        <v>78</v>
      </c>
      <c r="E487">
        <v>1.9384527105641636</v>
      </c>
      <c r="F487">
        <v>1.9384527105641636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 t="s">
        <v>78</v>
      </c>
      <c r="C488" t="s">
        <v>1309</v>
      </c>
      <c r="D488" t="s">
        <v>78</v>
      </c>
      <c r="E488">
        <v>1.9384527105641636</v>
      </c>
      <c r="F488">
        <v>1.9384527105641636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1310</v>
      </c>
      <c r="D489" t="s">
        <v>78</v>
      </c>
      <c r="E489">
        <v>1.9384527105641636</v>
      </c>
      <c r="F489">
        <v>1.9384527105641636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1311</v>
      </c>
      <c r="D490" t="s">
        <v>78</v>
      </c>
      <c r="E490">
        <v>1.9384527105641636</v>
      </c>
      <c r="F490">
        <v>1.9384527105641636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1312</v>
      </c>
      <c r="D491" t="s">
        <v>78</v>
      </c>
      <c r="E491">
        <v>1.9384527105641636</v>
      </c>
      <c r="F491">
        <v>1.9384527105641636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1313</v>
      </c>
      <c r="D492" t="s">
        <v>78</v>
      </c>
      <c r="E492">
        <v>1.9384527105641636</v>
      </c>
      <c r="F492">
        <v>1.9384527105641636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1314</v>
      </c>
      <c r="D493" t="s">
        <v>78</v>
      </c>
      <c r="E493">
        <v>1.9384527105641636</v>
      </c>
      <c r="F493">
        <v>1.9384527105641636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>
        <v>44</v>
      </c>
      <c r="C494" t="s">
        <v>1315</v>
      </c>
      <c r="D494" t="s">
        <v>78</v>
      </c>
      <c r="E494">
        <v>1.9384527105641636</v>
      </c>
      <c r="F494">
        <v>1.9384527105641636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1316</v>
      </c>
      <c r="D495" t="s">
        <v>78</v>
      </c>
      <c r="E495">
        <v>1.9384527105641636</v>
      </c>
      <c r="F495">
        <v>1.9384527105641636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1317</v>
      </c>
      <c r="D496" t="s">
        <v>78</v>
      </c>
      <c r="E496">
        <v>1.9384527105641636</v>
      </c>
      <c r="F496">
        <v>1.9384527105641636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1318</v>
      </c>
      <c r="D497" t="s">
        <v>78</v>
      </c>
      <c r="E497">
        <v>1.9384527105641636</v>
      </c>
      <c r="F497">
        <v>1.9384527105641636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 t="s">
        <v>78</v>
      </c>
      <c r="C498" t="s">
        <v>1319</v>
      </c>
      <c r="D498" t="s">
        <v>78</v>
      </c>
      <c r="E498">
        <v>1.9384527105641636</v>
      </c>
      <c r="F498">
        <v>1.9384527105641636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1320</v>
      </c>
      <c r="D499" t="s">
        <v>78</v>
      </c>
      <c r="E499">
        <v>1.9384527105641636</v>
      </c>
      <c r="F499">
        <v>1.9384527105641636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1321</v>
      </c>
      <c r="D500" t="s">
        <v>78</v>
      </c>
      <c r="E500">
        <v>1.9384527105641636</v>
      </c>
      <c r="F500">
        <v>1.9384527105641636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1322</v>
      </c>
      <c r="D501" t="s">
        <v>78</v>
      </c>
      <c r="E501">
        <v>1.9384527105641636</v>
      </c>
      <c r="F501">
        <v>1.9384527105641636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1323</v>
      </c>
      <c r="D502" t="s">
        <v>78</v>
      </c>
      <c r="E502">
        <v>1.9384527105641636</v>
      </c>
      <c r="F502">
        <v>1.9384527105641636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 t="s">
        <v>78</v>
      </c>
      <c r="C503" t="s">
        <v>1324</v>
      </c>
      <c r="D503" t="s">
        <v>78</v>
      </c>
      <c r="E503">
        <v>1.9384527105641636</v>
      </c>
      <c r="F503">
        <v>1.9384527105641636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1325</v>
      </c>
      <c r="D504" t="s">
        <v>78</v>
      </c>
      <c r="E504">
        <v>1.9384527105641636</v>
      </c>
      <c r="F504">
        <v>1.9384527105641636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1326</v>
      </c>
      <c r="D505" t="s">
        <v>78</v>
      </c>
      <c r="E505">
        <v>1.9384527105641636</v>
      </c>
      <c r="F505">
        <v>1.9384527105641636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1327</v>
      </c>
      <c r="D506" t="s">
        <v>78</v>
      </c>
      <c r="E506">
        <v>1.9384527105641636</v>
      </c>
      <c r="F506">
        <v>1.9384527105641636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1328</v>
      </c>
      <c r="D507" t="s">
        <v>78</v>
      </c>
      <c r="E507">
        <v>1.9384527105641636</v>
      </c>
      <c r="F507">
        <v>1.9384527105641636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 t="s">
        <v>78</v>
      </c>
      <c r="C508" t="s">
        <v>1329</v>
      </c>
      <c r="D508" t="s">
        <v>78</v>
      </c>
      <c r="E508">
        <v>1.9384527105641636</v>
      </c>
      <c r="F508">
        <v>1.9384527105641636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1330</v>
      </c>
      <c r="D509" t="s">
        <v>78</v>
      </c>
      <c r="E509">
        <v>1.9384527105641636</v>
      </c>
      <c r="F509">
        <v>1.9384527105641636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1331</v>
      </c>
      <c r="D510" t="s">
        <v>78</v>
      </c>
      <c r="E510">
        <v>1.9384527105641636</v>
      </c>
      <c r="F510">
        <v>1.9384527105641636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1332</v>
      </c>
      <c r="D511" t="s">
        <v>78</v>
      </c>
      <c r="E511">
        <v>1.9384527105641636</v>
      </c>
      <c r="F511">
        <v>1.9384527105641636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1333</v>
      </c>
      <c r="D512" t="s">
        <v>78</v>
      </c>
      <c r="E512">
        <v>1.9384527105641636</v>
      </c>
      <c r="F512">
        <v>1.9384527105641636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1334</v>
      </c>
      <c r="D513" t="s">
        <v>78</v>
      </c>
      <c r="E513">
        <v>1.9384527105641636</v>
      </c>
      <c r="F513">
        <v>1.9384527105641636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>
        <v>46</v>
      </c>
      <c r="C514" t="s">
        <v>1335</v>
      </c>
      <c r="D514" t="s">
        <v>78</v>
      </c>
      <c r="E514">
        <v>1.9384527105641636</v>
      </c>
      <c r="F514">
        <v>1.9384527105641636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1336</v>
      </c>
      <c r="D515" t="s">
        <v>78</v>
      </c>
      <c r="E515">
        <v>1.9384527105641636</v>
      </c>
      <c r="F515">
        <v>1.9384527105641636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1337</v>
      </c>
      <c r="D516" t="s">
        <v>78</v>
      </c>
      <c r="E516">
        <v>1.9384527105641636</v>
      </c>
      <c r="F516">
        <v>1.9384527105641636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1338</v>
      </c>
      <c r="D517" t="s">
        <v>78</v>
      </c>
      <c r="E517">
        <v>1.9384527105641636</v>
      </c>
      <c r="F517">
        <v>1.9384527105641636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 t="s">
        <v>78</v>
      </c>
      <c r="C518" t="s">
        <v>1339</v>
      </c>
      <c r="D518" t="s">
        <v>78</v>
      </c>
      <c r="E518">
        <v>1.9384527105641636</v>
      </c>
      <c r="F518">
        <v>1.9384527105641636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1340</v>
      </c>
      <c r="D519" t="s">
        <v>78</v>
      </c>
      <c r="E519">
        <v>1.9384527105641636</v>
      </c>
      <c r="F519">
        <v>1.9384527105641636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1341</v>
      </c>
      <c r="D520" t="s">
        <v>78</v>
      </c>
      <c r="E520">
        <v>1.9384527105641636</v>
      </c>
      <c r="F520">
        <v>1.9384527105641636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1342</v>
      </c>
      <c r="D521" t="s">
        <v>78</v>
      </c>
      <c r="E521">
        <v>1.9384527105641636</v>
      </c>
      <c r="F521">
        <v>1.9384527105641636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1343</v>
      </c>
      <c r="D522" t="s">
        <v>78</v>
      </c>
      <c r="E522">
        <v>1.9384527105641636</v>
      </c>
      <c r="F522">
        <v>1.9384527105641636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1344</v>
      </c>
      <c r="D523" t="s">
        <v>78</v>
      </c>
      <c r="E523">
        <v>1.9384527105641636</v>
      </c>
      <c r="F523">
        <v>1.9384527105641636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1345</v>
      </c>
      <c r="D524" t="s">
        <v>78</v>
      </c>
      <c r="E524">
        <v>1.9384527105641636</v>
      </c>
      <c r="F524">
        <v>1.9384527105641636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1346</v>
      </c>
      <c r="D525" t="s">
        <v>78</v>
      </c>
      <c r="E525">
        <v>1.9384527105641636</v>
      </c>
      <c r="F525">
        <v>1.9384527105641636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1347</v>
      </c>
      <c r="D526" t="s">
        <v>78</v>
      </c>
      <c r="E526">
        <v>1.9384527105641636</v>
      </c>
      <c r="F526">
        <v>1.9384527105641636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1348</v>
      </c>
      <c r="D527" t="s">
        <v>78</v>
      </c>
      <c r="E527">
        <v>1.9384527105641636</v>
      </c>
      <c r="F527">
        <v>1.9384527105641636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 t="s">
        <v>78</v>
      </c>
      <c r="C528" t="s">
        <v>1349</v>
      </c>
      <c r="D528" t="s">
        <v>78</v>
      </c>
      <c r="E528">
        <v>1.9384527105641636</v>
      </c>
      <c r="F528">
        <v>1.9384527105641636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1350</v>
      </c>
      <c r="D529" t="s">
        <v>78</v>
      </c>
      <c r="E529">
        <v>1.9384527105641636</v>
      </c>
      <c r="F529">
        <v>1.9384527105641636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1351</v>
      </c>
      <c r="D530" t="s">
        <v>78</v>
      </c>
      <c r="E530">
        <v>1.9384527105641636</v>
      </c>
      <c r="F530">
        <v>1.9384527105641636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1352</v>
      </c>
      <c r="D531" t="s">
        <v>78</v>
      </c>
      <c r="E531">
        <v>1.9384527105641636</v>
      </c>
      <c r="F531">
        <v>1.9384527105641636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1353</v>
      </c>
      <c r="D532" t="s">
        <v>78</v>
      </c>
      <c r="E532">
        <v>1.9384527105641636</v>
      </c>
      <c r="F532">
        <v>1.9384527105641636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 t="s">
        <v>78</v>
      </c>
      <c r="C533" t="s">
        <v>1354</v>
      </c>
      <c r="D533" t="s">
        <v>78</v>
      </c>
      <c r="E533">
        <v>1.9384527105641636</v>
      </c>
      <c r="F533">
        <v>1.9384527105641636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>
        <v>48</v>
      </c>
      <c r="C534" t="s">
        <v>1355</v>
      </c>
      <c r="D534" t="s">
        <v>78</v>
      </c>
      <c r="E534">
        <v>1.9384527105641636</v>
      </c>
      <c r="F534">
        <v>1.9384527105641636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1356</v>
      </c>
      <c r="D535" t="s">
        <v>78</v>
      </c>
      <c r="E535">
        <v>1.9384527105641636</v>
      </c>
      <c r="F535">
        <v>1.9384527105641636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1357</v>
      </c>
      <c r="D536" t="s">
        <v>78</v>
      </c>
      <c r="E536">
        <v>1.9384527105641636</v>
      </c>
      <c r="F536">
        <v>1.9384527105641636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1358</v>
      </c>
      <c r="D537" t="s">
        <v>78</v>
      </c>
      <c r="E537">
        <v>1.9384527105641636</v>
      </c>
      <c r="F537">
        <v>1.9384527105641636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 t="s">
        <v>78</v>
      </c>
      <c r="C538" t="s">
        <v>1359</v>
      </c>
      <c r="D538" t="s">
        <v>78</v>
      </c>
      <c r="E538">
        <v>1.9384527105641636</v>
      </c>
      <c r="F538">
        <v>1.9384527105641636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1360</v>
      </c>
      <c r="D539" t="s">
        <v>78</v>
      </c>
      <c r="E539">
        <v>1.9384527105641636</v>
      </c>
      <c r="F539">
        <v>1.9384527105641636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1361</v>
      </c>
      <c r="D540" t="s">
        <v>78</v>
      </c>
      <c r="E540">
        <v>1.9384527105641636</v>
      </c>
      <c r="F540">
        <v>1.9384527105641636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1362</v>
      </c>
      <c r="D541" t="s">
        <v>78</v>
      </c>
      <c r="E541">
        <v>1.9384527105641636</v>
      </c>
      <c r="F541">
        <v>1.9384527105641636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1363</v>
      </c>
      <c r="D542" t="s">
        <v>78</v>
      </c>
      <c r="E542">
        <v>1.9384527105641636</v>
      </c>
      <c r="F542">
        <v>1.9384527105641636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1364</v>
      </c>
      <c r="D543" t="s">
        <v>78</v>
      </c>
      <c r="E543">
        <v>1.9384527105641636</v>
      </c>
      <c r="F543">
        <v>1.9384527105641636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1365</v>
      </c>
      <c r="D544" t="s">
        <v>78</v>
      </c>
      <c r="E544">
        <v>1.9384527105641636</v>
      </c>
      <c r="F544">
        <v>1.9384527105641636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1366</v>
      </c>
      <c r="D545" t="s">
        <v>78</v>
      </c>
      <c r="E545">
        <v>1.9384527105641636</v>
      </c>
      <c r="F545">
        <v>1.9384527105641636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1367</v>
      </c>
      <c r="D546" t="s">
        <v>78</v>
      </c>
      <c r="E546">
        <v>1.9384527105641636</v>
      </c>
      <c r="F546">
        <v>1.9384527105641636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1368</v>
      </c>
      <c r="D547" t="s">
        <v>78</v>
      </c>
      <c r="E547">
        <v>1.9384527105641636</v>
      </c>
      <c r="F547">
        <v>1.9384527105641636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 t="s">
        <v>78</v>
      </c>
      <c r="C548" t="s">
        <v>1369</v>
      </c>
      <c r="D548" t="s">
        <v>78</v>
      </c>
      <c r="E548">
        <v>1.9384527105641636</v>
      </c>
      <c r="F548">
        <v>1.9384527105641636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1370</v>
      </c>
      <c r="D549" t="s">
        <v>78</v>
      </c>
      <c r="E549">
        <v>1.9384527105641636</v>
      </c>
      <c r="F549">
        <v>1.9384527105641636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1371</v>
      </c>
      <c r="D550" t="s">
        <v>78</v>
      </c>
      <c r="E550">
        <v>1.9384527105641636</v>
      </c>
      <c r="F550">
        <v>1.9384527105641636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1372</v>
      </c>
      <c r="D551" t="s">
        <v>78</v>
      </c>
      <c r="E551">
        <v>1.9384527105641636</v>
      </c>
      <c r="F551">
        <v>1.9384527105641636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1373</v>
      </c>
      <c r="D552" t="s">
        <v>78</v>
      </c>
      <c r="E552">
        <v>1.9384527105641636</v>
      </c>
      <c r="F552">
        <v>1.9384527105641636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1374</v>
      </c>
      <c r="D553" t="s">
        <v>78</v>
      </c>
      <c r="E553">
        <v>1.9384527105641636</v>
      </c>
      <c r="F553">
        <v>1.9384527105641636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>
        <v>50</v>
      </c>
      <c r="C554" t="s">
        <v>1375</v>
      </c>
      <c r="D554" t="s">
        <v>78</v>
      </c>
      <c r="E554">
        <v>1.9384527105641636</v>
      </c>
      <c r="F554">
        <v>1.9384527105641636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1376</v>
      </c>
      <c r="D555" t="s">
        <v>78</v>
      </c>
      <c r="E555">
        <v>1.9384527105641636</v>
      </c>
      <c r="F555">
        <v>1.9384527105641636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1377</v>
      </c>
      <c r="D556" t="s">
        <v>78</v>
      </c>
      <c r="E556">
        <v>1.9384527105641636</v>
      </c>
      <c r="F556">
        <v>1.9384527105641636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1378</v>
      </c>
      <c r="D557" t="s">
        <v>78</v>
      </c>
      <c r="E557">
        <v>1.9384527105641636</v>
      </c>
      <c r="F557">
        <v>1.9384527105641636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 t="s">
        <v>78</v>
      </c>
      <c r="C558" t="s">
        <v>1379</v>
      </c>
      <c r="D558" t="s">
        <v>78</v>
      </c>
      <c r="E558">
        <v>1.9384527105641636</v>
      </c>
      <c r="F558">
        <v>1.9384527105641636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1380</v>
      </c>
      <c r="D559" t="s">
        <v>78</v>
      </c>
      <c r="E559">
        <v>1.9384527105641636</v>
      </c>
      <c r="F559">
        <v>1.9384527105641636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1381</v>
      </c>
      <c r="D560" t="s">
        <v>78</v>
      </c>
      <c r="E560">
        <v>1.9384527105641636</v>
      </c>
      <c r="F560">
        <v>1.9384527105641636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1382</v>
      </c>
      <c r="D561" t="s">
        <v>78</v>
      </c>
      <c r="E561">
        <v>1.9384527105641636</v>
      </c>
      <c r="F561">
        <v>1.9384527105641636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1383</v>
      </c>
      <c r="D562" t="s">
        <v>78</v>
      </c>
      <c r="E562">
        <v>1.9384527105641636</v>
      </c>
      <c r="F562">
        <v>1.9384527105641636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1384</v>
      </c>
      <c r="D563" t="s">
        <v>78</v>
      </c>
      <c r="E563">
        <v>1.9384527105641636</v>
      </c>
      <c r="F563">
        <v>1.9384527105641636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1385</v>
      </c>
      <c r="D564" t="s">
        <v>78</v>
      </c>
      <c r="E564">
        <v>1.9384527105641636</v>
      </c>
      <c r="F564">
        <v>1.9384527105641636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 t="s">
        <v>78</v>
      </c>
      <c r="C565" t="s">
        <v>1386</v>
      </c>
      <c r="D565" t="s">
        <v>78</v>
      </c>
      <c r="E565">
        <v>1.9384527105641636</v>
      </c>
      <c r="F565">
        <v>1.9384527105641636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1387</v>
      </c>
      <c r="D566" t="s">
        <v>78</v>
      </c>
      <c r="E566">
        <v>1.9384527105641636</v>
      </c>
      <c r="F566">
        <v>1.9384527105641636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1388</v>
      </c>
      <c r="D567" t="s">
        <v>78</v>
      </c>
      <c r="E567">
        <v>1.9384527105641636</v>
      </c>
      <c r="F567">
        <v>1.9384527105641636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 t="s">
        <v>78</v>
      </c>
      <c r="C568" t="s">
        <v>1389</v>
      </c>
      <c r="D568" t="s">
        <v>78</v>
      </c>
      <c r="E568">
        <v>1.9384527105641636</v>
      </c>
      <c r="F568">
        <v>1.9384527105641636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1390</v>
      </c>
      <c r="D569" t="s">
        <v>78</v>
      </c>
      <c r="E569">
        <v>1.9384527105641636</v>
      </c>
      <c r="F569">
        <v>1.9384527105641636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1391</v>
      </c>
      <c r="D570" t="s">
        <v>78</v>
      </c>
      <c r="E570">
        <v>1.9384527105641636</v>
      </c>
      <c r="F570">
        <v>1.9384527105641636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1392</v>
      </c>
      <c r="D571" t="s">
        <v>78</v>
      </c>
      <c r="E571">
        <v>1.9384527105641636</v>
      </c>
      <c r="F571">
        <v>1.9384527105641636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1393</v>
      </c>
      <c r="D572" t="s">
        <v>78</v>
      </c>
      <c r="E572">
        <v>1.9384527105641636</v>
      </c>
      <c r="F572">
        <v>1.9384527105641636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1394</v>
      </c>
      <c r="D573" t="s">
        <v>78</v>
      </c>
      <c r="E573">
        <v>1.9384527105641636</v>
      </c>
      <c r="F573">
        <v>1.9384527105641636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>
        <v>52</v>
      </c>
      <c r="C574" t="s">
        <v>1395</v>
      </c>
      <c r="D574" t="s">
        <v>78</v>
      </c>
      <c r="E574">
        <v>1.9384527105641636</v>
      </c>
      <c r="F574">
        <v>1.9384527105641636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1396</v>
      </c>
      <c r="D575" t="s">
        <v>78</v>
      </c>
      <c r="E575">
        <v>1.9384527105641636</v>
      </c>
      <c r="F575">
        <v>1.9384527105641636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1397</v>
      </c>
      <c r="D576" t="s">
        <v>78</v>
      </c>
      <c r="E576">
        <v>1.9384527105641636</v>
      </c>
      <c r="F576">
        <v>1.9384527105641636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1398</v>
      </c>
      <c r="D577" t="s">
        <v>78</v>
      </c>
      <c r="E577">
        <v>1.9384527105641636</v>
      </c>
      <c r="F577">
        <v>1.9384527105641636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1399</v>
      </c>
      <c r="D578" t="s">
        <v>78</v>
      </c>
      <c r="E578">
        <v>1.9384527105641636</v>
      </c>
      <c r="F578">
        <v>1.9384527105641636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1400</v>
      </c>
      <c r="D579" t="s">
        <v>78</v>
      </c>
      <c r="E579">
        <v>1.9384527105641636</v>
      </c>
      <c r="F579">
        <v>1.9384527105641636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 t="s">
        <v>78</v>
      </c>
      <c r="C580" t="s">
        <v>1401</v>
      </c>
      <c r="D580" t="s">
        <v>78</v>
      </c>
      <c r="E580">
        <v>1.9384527105641636</v>
      </c>
      <c r="F580">
        <v>1.9384527105641636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1402</v>
      </c>
      <c r="D581" t="s">
        <v>78</v>
      </c>
      <c r="E581">
        <v>1.9384527105641636</v>
      </c>
      <c r="F581">
        <v>1.9384527105641636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1403</v>
      </c>
      <c r="D582" t="s">
        <v>78</v>
      </c>
      <c r="E582">
        <v>1.9384527105641636</v>
      </c>
      <c r="F582">
        <v>1.9384527105641636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  <row r="583" spans="1:18" x14ac:dyDescent="0.3">
      <c r="A583" t="s">
        <v>78</v>
      </c>
      <c r="C583" t="s">
        <v>1404</v>
      </c>
      <c r="D583" t="s">
        <v>78</v>
      </c>
      <c r="E583">
        <v>1.9384527105641636</v>
      </c>
      <c r="F583">
        <v>1.9384527105641636</v>
      </c>
      <c r="G583" t="s">
        <v>78</v>
      </c>
      <c r="H583" t="s">
        <v>78</v>
      </c>
      <c r="I583" t="s">
        <v>78</v>
      </c>
      <c r="J583" t="s">
        <v>78</v>
      </c>
      <c r="K583" t="s">
        <v>78</v>
      </c>
      <c r="L583" t="s">
        <v>78</v>
      </c>
      <c r="M583" t="s">
        <v>78</v>
      </c>
      <c r="N583" t="s">
        <v>78</v>
      </c>
      <c r="O583" t="s">
        <v>78</v>
      </c>
      <c r="P583" t="s">
        <v>78</v>
      </c>
      <c r="Q583" t="s">
        <v>78</v>
      </c>
      <c r="R583" t="s">
        <v>78</v>
      </c>
    </row>
    <row r="584" spans="1:18" x14ac:dyDescent="0.3">
      <c r="A584" t="s">
        <v>78</v>
      </c>
      <c r="C584" t="s">
        <v>1405</v>
      </c>
      <c r="D584" t="s">
        <v>78</v>
      </c>
      <c r="E584">
        <v>1.9384527105641636</v>
      </c>
      <c r="F584">
        <v>1.9384527105641636</v>
      </c>
      <c r="G584" t="s">
        <v>78</v>
      </c>
      <c r="H584" t="s">
        <v>78</v>
      </c>
      <c r="I584" t="s">
        <v>78</v>
      </c>
      <c r="J584" t="s">
        <v>78</v>
      </c>
      <c r="K584" t="s">
        <v>78</v>
      </c>
      <c r="L584" t="s">
        <v>78</v>
      </c>
      <c r="M584" t="s">
        <v>78</v>
      </c>
      <c r="N584" t="s">
        <v>78</v>
      </c>
      <c r="O584" t="s">
        <v>78</v>
      </c>
      <c r="P584" t="s">
        <v>78</v>
      </c>
      <c r="Q584" t="s">
        <v>78</v>
      </c>
      <c r="R584" t="s">
        <v>78</v>
      </c>
    </row>
    <row r="585" spans="1:18" x14ac:dyDescent="0.3">
      <c r="A585" t="s">
        <v>78</v>
      </c>
      <c r="C585" t="s">
        <v>1406</v>
      </c>
      <c r="D585" t="s">
        <v>78</v>
      </c>
      <c r="E585">
        <v>1.9384527105641636</v>
      </c>
      <c r="F585">
        <v>1.9384527105641636</v>
      </c>
      <c r="G585" t="s">
        <v>78</v>
      </c>
      <c r="H585" t="s">
        <v>78</v>
      </c>
      <c r="I585" t="s">
        <v>78</v>
      </c>
      <c r="J585" t="s">
        <v>78</v>
      </c>
      <c r="K585" t="s">
        <v>78</v>
      </c>
      <c r="L585" t="s">
        <v>78</v>
      </c>
      <c r="M585" t="s">
        <v>78</v>
      </c>
      <c r="N585" t="s">
        <v>78</v>
      </c>
      <c r="O585" t="s">
        <v>78</v>
      </c>
      <c r="P585" t="s">
        <v>78</v>
      </c>
      <c r="Q585" t="s">
        <v>78</v>
      </c>
      <c r="R585" t="s">
        <v>78</v>
      </c>
    </row>
    <row r="586" spans="1:18" x14ac:dyDescent="0.3">
      <c r="A586" t="s">
        <v>78</v>
      </c>
      <c r="C586" t="s">
        <v>1407</v>
      </c>
      <c r="D586" t="s">
        <v>78</v>
      </c>
      <c r="E586">
        <v>1.9384527105641636</v>
      </c>
      <c r="F586">
        <v>1.9384527105641636</v>
      </c>
      <c r="G586" t="s">
        <v>78</v>
      </c>
      <c r="H586" t="s">
        <v>78</v>
      </c>
      <c r="I586" t="s">
        <v>78</v>
      </c>
      <c r="J586" t="s">
        <v>78</v>
      </c>
      <c r="K586" t="s">
        <v>78</v>
      </c>
      <c r="L586" t="s">
        <v>78</v>
      </c>
      <c r="M586" t="s">
        <v>78</v>
      </c>
      <c r="N586" t="s">
        <v>78</v>
      </c>
      <c r="O586" t="s">
        <v>78</v>
      </c>
      <c r="P586" t="s">
        <v>78</v>
      </c>
      <c r="Q586" t="s">
        <v>78</v>
      </c>
      <c r="R586" t="s">
        <v>78</v>
      </c>
    </row>
    <row r="587" spans="1:18" x14ac:dyDescent="0.3">
      <c r="A587" t="s">
        <v>78</v>
      </c>
      <c r="C587" t="s">
        <v>1408</v>
      </c>
      <c r="D587" t="s">
        <v>78</v>
      </c>
      <c r="E587">
        <v>1.9384527105641636</v>
      </c>
      <c r="F587">
        <v>1.9384527105641636</v>
      </c>
      <c r="G587" t="s">
        <v>78</v>
      </c>
      <c r="H587" t="s">
        <v>78</v>
      </c>
      <c r="I587" t="s">
        <v>78</v>
      </c>
      <c r="J587" t="s">
        <v>78</v>
      </c>
      <c r="K587" t="s">
        <v>78</v>
      </c>
      <c r="L587" t="s">
        <v>78</v>
      </c>
      <c r="M587" t="s">
        <v>78</v>
      </c>
      <c r="N587" t="s">
        <v>78</v>
      </c>
      <c r="O587" t="s">
        <v>78</v>
      </c>
      <c r="P587" t="s">
        <v>78</v>
      </c>
      <c r="Q587" t="s">
        <v>78</v>
      </c>
      <c r="R587" t="s">
        <v>78</v>
      </c>
    </row>
    <row r="588" spans="1:18" x14ac:dyDescent="0.3">
      <c r="A588" t="s">
        <v>78</v>
      </c>
      <c r="C588" t="s">
        <v>1409</v>
      </c>
      <c r="D588" t="s">
        <v>78</v>
      </c>
      <c r="E588">
        <v>1.9384527105641636</v>
      </c>
      <c r="F588">
        <v>1.9384527105641636</v>
      </c>
      <c r="G588" t="s">
        <v>78</v>
      </c>
      <c r="H588" t="s">
        <v>78</v>
      </c>
      <c r="I588" t="s">
        <v>78</v>
      </c>
      <c r="J588" t="s">
        <v>78</v>
      </c>
      <c r="K588" t="s">
        <v>78</v>
      </c>
      <c r="L588" t="s">
        <v>78</v>
      </c>
      <c r="M588" t="s">
        <v>78</v>
      </c>
      <c r="N588" t="s">
        <v>78</v>
      </c>
      <c r="O588" t="s">
        <v>78</v>
      </c>
      <c r="P588" t="s">
        <v>78</v>
      </c>
      <c r="Q588" t="s">
        <v>78</v>
      </c>
      <c r="R588" t="s">
        <v>78</v>
      </c>
    </row>
    <row r="589" spans="1:18" x14ac:dyDescent="0.3">
      <c r="A589" t="s">
        <v>78</v>
      </c>
      <c r="C589" t="s">
        <v>1410</v>
      </c>
      <c r="D589" t="s">
        <v>78</v>
      </c>
      <c r="E589">
        <v>1.9384527105641636</v>
      </c>
      <c r="F589">
        <v>1.9384527105641636</v>
      </c>
      <c r="G589" t="s">
        <v>78</v>
      </c>
      <c r="H589" t="s">
        <v>78</v>
      </c>
      <c r="I589" t="s">
        <v>78</v>
      </c>
      <c r="J589" t="s">
        <v>78</v>
      </c>
      <c r="K589" t="s">
        <v>78</v>
      </c>
      <c r="L589" t="s">
        <v>78</v>
      </c>
      <c r="M589" t="s">
        <v>78</v>
      </c>
      <c r="N589" t="s">
        <v>78</v>
      </c>
      <c r="O589" t="s">
        <v>78</v>
      </c>
      <c r="P589" t="s">
        <v>78</v>
      </c>
      <c r="Q589" t="s">
        <v>78</v>
      </c>
      <c r="R589" t="s">
        <v>78</v>
      </c>
    </row>
    <row r="590" spans="1:18" x14ac:dyDescent="0.3">
      <c r="A590" t="s">
        <v>78</v>
      </c>
      <c r="C590" t="s">
        <v>1411</v>
      </c>
      <c r="D590" t="s">
        <v>78</v>
      </c>
      <c r="E590">
        <v>1.9384527105641636</v>
      </c>
      <c r="F590">
        <v>1.9384527105641636</v>
      </c>
      <c r="G590" t="s">
        <v>78</v>
      </c>
      <c r="H590" t="s">
        <v>78</v>
      </c>
      <c r="I590" t="s">
        <v>78</v>
      </c>
      <c r="J590" t="s">
        <v>78</v>
      </c>
      <c r="K590" t="s">
        <v>78</v>
      </c>
      <c r="L590" t="s">
        <v>78</v>
      </c>
      <c r="M590" t="s">
        <v>78</v>
      </c>
      <c r="N590" t="s">
        <v>78</v>
      </c>
      <c r="O590" t="s">
        <v>78</v>
      </c>
      <c r="P590" t="s">
        <v>78</v>
      </c>
      <c r="Q590" t="s">
        <v>78</v>
      </c>
      <c r="R590" t="s">
        <v>78</v>
      </c>
    </row>
    <row r="591" spans="1:18" x14ac:dyDescent="0.3">
      <c r="A591" t="s">
        <v>78</v>
      </c>
      <c r="C591" t="s">
        <v>1412</v>
      </c>
      <c r="D591" t="s">
        <v>78</v>
      </c>
      <c r="E591">
        <v>1.9384527105641636</v>
      </c>
      <c r="F591">
        <v>1.9384527105641636</v>
      </c>
      <c r="G591" t="s">
        <v>78</v>
      </c>
      <c r="H591" t="s">
        <v>78</v>
      </c>
      <c r="I591" t="s">
        <v>78</v>
      </c>
      <c r="J591" t="s">
        <v>78</v>
      </c>
      <c r="K591" t="s">
        <v>78</v>
      </c>
      <c r="L591" t="s">
        <v>78</v>
      </c>
      <c r="M591" t="s">
        <v>78</v>
      </c>
      <c r="N591" t="s">
        <v>78</v>
      </c>
      <c r="O591" t="s">
        <v>78</v>
      </c>
      <c r="P591" t="s">
        <v>78</v>
      </c>
      <c r="Q591" t="s">
        <v>78</v>
      </c>
      <c r="R591" t="s">
        <v>78</v>
      </c>
    </row>
    <row r="592" spans="1:18" x14ac:dyDescent="0.3">
      <c r="A592" t="s">
        <v>78</v>
      </c>
      <c r="C592" t="s">
        <v>1413</v>
      </c>
      <c r="D592" t="s">
        <v>78</v>
      </c>
      <c r="E592">
        <v>1.9384527105641636</v>
      </c>
      <c r="F592">
        <v>1.9384527105641636</v>
      </c>
      <c r="G592" t="s">
        <v>78</v>
      </c>
      <c r="H592" t="s">
        <v>78</v>
      </c>
      <c r="I592" t="s">
        <v>78</v>
      </c>
      <c r="J592" t="s">
        <v>78</v>
      </c>
      <c r="K592" t="s">
        <v>78</v>
      </c>
      <c r="L592" t="s">
        <v>78</v>
      </c>
      <c r="M592" t="s">
        <v>78</v>
      </c>
      <c r="N592" t="s">
        <v>78</v>
      </c>
      <c r="O592" t="s">
        <v>78</v>
      </c>
      <c r="P592" t="s">
        <v>78</v>
      </c>
      <c r="Q592" t="s">
        <v>78</v>
      </c>
      <c r="R592" t="s">
        <v>78</v>
      </c>
    </row>
    <row r="593" spans="1:18" x14ac:dyDescent="0.3">
      <c r="A593" t="s">
        <v>78</v>
      </c>
      <c r="C593" t="s">
        <v>1414</v>
      </c>
      <c r="D593" t="s">
        <v>78</v>
      </c>
      <c r="E593">
        <v>1.9384527105641636</v>
      </c>
      <c r="F593">
        <v>1.9384527105641636</v>
      </c>
      <c r="G593" t="s">
        <v>78</v>
      </c>
      <c r="H593" t="s">
        <v>78</v>
      </c>
      <c r="I593" t="s">
        <v>78</v>
      </c>
      <c r="J593" t="s">
        <v>78</v>
      </c>
      <c r="K593" t="s">
        <v>78</v>
      </c>
      <c r="L593" t="s">
        <v>78</v>
      </c>
      <c r="M593" t="s">
        <v>78</v>
      </c>
      <c r="N593" t="s">
        <v>78</v>
      </c>
      <c r="O593" t="s">
        <v>78</v>
      </c>
      <c r="P593" t="s">
        <v>78</v>
      </c>
      <c r="Q593" t="s">
        <v>78</v>
      </c>
      <c r="R593" t="s">
        <v>78</v>
      </c>
    </row>
    <row r="594" spans="1:18" x14ac:dyDescent="0.3">
      <c r="A594">
        <v>54</v>
      </c>
      <c r="C594" t="s">
        <v>1415</v>
      </c>
      <c r="D594" t="s">
        <v>78</v>
      </c>
      <c r="E594">
        <v>1.9384527105641636</v>
      </c>
      <c r="F594">
        <v>1.9384527105641636</v>
      </c>
      <c r="G594" t="s">
        <v>78</v>
      </c>
      <c r="H594" t="s">
        <v>78</v>
      </c>
      <c r="I594" t="s">
        <v>78</v>
      </c>
      <c r="J594" t="s">
        <v>78</v>
      </c>
      <c r="K594" t="s">
        <v>78</v>
      </c>
      <c r="L594" t="s">
        <v>78</v>
      </c>
      <c r="M594" t="s">
        <v>78</v>
      </c>
      <c r="N594" t="s">
        <v>78</v>
      </c>
      <c r="O594" t="s">
        <v>78</v>
      </c>
      <c r="P594" t="s">
        <v>78</v>
      </c>
      <c r="Q594" t="s">
        <v>78</v>
      </c>
      <c r="R594" t="s">
        <v>78</v>
      </c>
    </row>
    <row r="595" spans="1:18" x14ac:dyDescent="0.3">
      <c r="A595" t="s">
        <v>78</v>
      </c>
      <c r="C595" t="s">
        <v>1416</v>
      </c>
      <c r="D595" t="s">
        <v>78</v>
      </c>
      <c r="E595">
        <v>1.9384527105641636</v>
      </c>
      <c r="F595">
        <v>1.9384527105641636</v>
      </c>
      <c r="G595" t="s">
        <v>78</v>
      </c>
      <c r="H595" t="s">
        <v>78</v>
      </c>
      <c r="I595" t="s">
        <v>78</v>
      </c>
      <c r="J595" t="s">
        <v>78</v>
      </c>
      <c r="K595" t="s">
        <v>78</v>
      </c>
      <c r="L595" t="s">
        <v>78</v>
      </c>
      <c r="M595" t="s">
        <v>78</v>
      </c>
      <c r="N595" t="s">
        <v>78</v>
      </c>
      <c r="O595" t="s">
        <v>78</v>
      </c>
      <c r="P595" t="s">
        <v>78</v>
      </c>
      <c r="Q595" t="s">
        <v>78</v>
      </c>
      <c r="R595" t="s">
        <v>78</v>
      </c>
    </row>
    <row r="596" spans="1:18" x14ac:dyDescent="0.3">
      <c r="A596" t="s">
        <v>78</v>
      </c>
      <c r="C596" t="s">
        <v>1417</v>
      </c>
      <c r="D596" t="s">
        <v>78</v>
      </c>
      <c r="E596">
        <v>1.9384527105641636</v>
      </c>
      <c r="F596">
        <v>1.9384527105641636</v>
      </c>
      <c r="G596" t="s">
        <v>78</v>
      </c>
      <c r="H596" t="s">
        <v>78</v>
      </c>
      <c r="I596" t="s">
        <v>78</v>
      </c>
      <c r="J596" t="s">
        <v>78</v>
      </c>
      <c r="K596" t="s">
        <v>78</v>
      </c>
      <c r="L596" t="s">
        <v>78</v>
      </c>
      <c r="M596" t="s">
        <v>78</v>
      </c>
      <c r="N596" t="s">
        <v>78</v>
      </c>
      <c r="O596" t="s">
        <v>78</v>
      </c>
      <c r="P596" t="s">
        <v>78</v>
      </c>
      <c r="Q596" t="s">
        <v>78</v>
      </c>
      <c r="R596" t="s">
        <v>78</v>
      </c>
    </row>
    <row r="597" spans="1:18" x14ac:dyDescent="0.3">
      <c r="A597" t="s">
        <v>78</v>
      </c>
      <c r="C597" t="s">
        <v>1418</v>
      </c>
      <c r="E597">
        <v>1.9384527105641636</v>
      </c>
      <c r="F597">
        <v>1.9384527105641636</v>
      </c>
      <c r="G597" t="s">
        <v>78</v>
      </c>
      <c r="H597" t="s">
        <v>78</v>
      </c>
      <c r="I597" t="s">
        <v>78</v>
      </c>
      <c r="J597" t="s">
        <v>78</v>
      </c>
      <c r="K597" t="s">
        <v>78</v>
      </c>
      <c r="L597" t="s">
        <v>78</v>
      </c>
      <c r="M597" t="s">
        <v>78</v>
      </c>
      <c r="N597" t="s">
        <v>78</v>
      </c>
      <c r="O597" t="s">
        <v>78</v>
      </c>
      <c r="P597" t="s">
        <v>78</v>
      </c>
      <c r="Q597" t="s">
        <v>78</v>
      </c>
      <c r="R597" t="s">
        <v>78</v>
      </c>
    </row>
    <row r="598" spans="1:18" x14ac:dyDescent="0.3">
      <c r="A598" t="s">
        <v>78</v>
      </c>
      <c r="C598" t="s">
        <v>1419</v>
      </c>
      <c r="E598">
        <v>1.9384527105641636</v>
      </c>
      <c r="F598">
        <v>1.9384527105641636</v>
      </c>
      <c r="G598" t="s">
        <v>78</v>
      </c>
      <c r="H598" t="s">
        <v>78</v>
      </c>
      <c r="I598" t="s">
        <v>78</v>
      </c>
      <c r="J598" t="s">
        <v>78</v>
      </c>
      <c r="K598" t="s">
        <v>78</v>
      </c>
      <c r="L598" t="s">
        <v>78</v>
      </c>
      <c r="M598" t="s">
        <v>78</v>
      </c>
      <c r="N598" t="s">
        <v>78</v>
      </c>
      <c r="O598" t="s">
        <v>78</v>
      </c>
      <c r="P598" t="s">
        <v>78</v>
      </c>
      <c r="Q598" t="s">
        <v>78</v>
      </c>
      <c r="R598" t="s">
        <v>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C03D-DC55-463E-B74B-5535248AA474}">
  <dimension ref="A2:X592"/>
  <sheetViews>
    <sheetView workbookViewId="0">
      <selection activeCell="H13" sqref="H13"/>
    </sheetView>
  </sheetViews>
  <sheetFormatPr baseColWidth="10" defaultRowHeight="14.4" x14ac:dyDescent="0.3"/>
  <sheetData>
    <row r="2" spans="2:7" x14ac:dyDescent="0.3">
      <c r="B2" t="s">
        <v>33</v>
      </c>
    </row>
    <row r="3" spans="2:7" x14ac:dyDescent="0.3">
      <c r="B3" t="s">
        <v>63</v>
      </c>
    </row>
    <row r="5" spans="2:7" x14ac:dyDescent="0.3">
      <c r="B5" t="s">
        <v>22</v>
      </c>
    </row>
    <row r="6" spans="2:7" x14ac:dyDescent="0.3">
      <c r="B6" t="s">
        <v>52</v>
      </c>
    </row>
    <row r="7" spans="2:7" x14ac:dyDescent="0.3">
      <c r="B7" t="s">
        <v>48</v>
      </c>
    </row>
    <row r="9" spans="2:7" x14ac:dyDescent="0.3">
      <c r="B9" t="s">
        <v>35</v>
      </c>
    </row>
    <row r="10" spans="2:7" x14ac:dyDescent="0.3"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</row>
    <row r="11" spans="2:7" x14ac:dyDescent="0.3">
      <c r="B11" t="s">
        <v>521</v>
      </c>
      <c r="C11" t="s">
        <v>522</v>
      </c>
      <c r="D11" t="s">
        <v>523</v>
      </c>
      <c r="E11" t="s">
        <v>524</v>
      </c>
      <c r="F11" t="s">
        <v>525</v>
      </c>
      <c r="G11" t="s">
        <v>526</v>
      </c>
    </row>
    <row r="12" spans="2:7" x14ac:dyDescent="0.3">
      <c r="B12">
        <v>0</v>
      </c>
      <c r="C12">
        <v>0.5</v>
      </c>
      <c r="D12">
        <v>0.02</v>
      </c>
      <c r="E12">
        <v>100</v>
      </c>
      <c r="F12" t="b">
        <v>1</v>
      </c>
      <c r="G12" t="s">
        <v>27</v>
      </c>
    </row>
    <row r="13" spans="2:7" x14ac:dyDescent="0.3">
      <c r="B13">
        <v>0.5</v>
      </c>
      <c r="C13">
        <v>1</v>
      </c>
      <c r="D13">
        <v>0.02</v>
      </c>
      <c r="G13" t="s">
        <v>28</v>
      </c>
    </row>
    <row r="14" spans="2:7" x14ac:dyDescent="0.3">
      <c r="B14">
        <v>1</v>
      </c>
      <c r="C14">
        <v>1.5</v>
      </c>
      <c r="D14">
        <v>0.02</v>
      </c>
    </row>
    <row r="15" spans="2:7" x14ac:dyDescent="0.3">
      <c r="B15">
        <v>1.5</v>
      </c>
      <c r="C15">
        <v>2</v>
      </c>
      <c r="D15">
        <v>0.02</v>
      </c>
    </row>
    <row r="16" spans="2:7" x14ac:dyDescent="0.3">
      <c r="B16">
        <v>2</v>
      </c>
      <c r="C16">
        <v>2.5</v>
      </c>
      <c r="D16">
        <v>0.02</v>
      </c>
    </row>
    <row r="17" spans="2:4" x14ac:dyDescent="0.3">
      <c r="B17">
        <v>2.5</v>
      </c>
      <c r="C17">
        <v>3</v>
      </c>
      <c r="D17">
        <v>0.02</v>
      </c>
    </row>
    <row r="18" spans="2:4" x14ac:dyDescent="0.3">
      <c r="B18">
        <v>3</v>
      </c>
      <c r="C18">
        <v>3.5</v>
      </c>
      <c r="D18">
        <v>0.02</v>
      </c>
    </row>
    <row r="19" spans="2:4" x14ac:dyDescent="0.3">
      <c r="B19">
        <v>3.5</v>
      </c>
      <c r="C19">
        <v>4</v>
      </c>
      <c r="D19">
        <v>0.02</v>
      </c>
    </row>
    <row r="20" spans="2:4" x14ac:dyDescent="0.3">
      <c r="B20">
        <v>4</v>
      </c>
      <c r="C20">
        <v>4.5</v>
      </c>
      <c r="D20">
        <v>0.02</v>
      </c>
    </row>
    <row r="21" spans="2:4" x14ac:dyDescent="0.3">
      <c r="B21">
        <v>4.5</v>
      </c>
      <c r="C21">
        <v>5</v>
      </c>
      <c r="D21">
        <v>0.02</v>
      </c>
    </row>
    <row r="22" spans="2:4" x14ac:dyDescent="0.3">
      <c r="B22">
        <v>5</v>
      </c>
      <c r="C22">
        <v>5.5</v>
      </c>
      <c r="D22">
        <v>0.02</v>
      </c>
    </row>
    <row r="23" spans="2:4" x14ac:dyDescent="0.3">
      <c r="B23">
        <v>5.5</v>
      </c>
      <c r="C23">
        <v>6</v>
      </c>
      <c r="D23">
        <v>0.02</v>
      </c>
    </row>
    <row r="24" spans="2:4" x14ac:dyDescent="0.3">
      <c r="B24">
        <v>6</v>
      </c>
      <c r="C24">
        <v>6.5</v>
      </c>
      <c r="D24">
        <v>0.02</v>
      </c>
    </row>
    <row r="25" spans="2:4" x14ac:dyDescent="0.3">
      <c r="B25">
        <v>6.5</v>
      </c>
      <c r="C25">
        <v>7</v>
      </c>
      <c r="D25">
        <v>0.02</v>
      </c>
    </row>
    <row r="26" spans="2:4" x14ac:dyDescent="0.3">
      <c r="B26">
        <v>7</v>
      </c>
      <c r="C26">
        <v>7.5</v>
      </c>
      <c r="D26">
        <v>0.02</v>
      </c>
    </row>
    <row r="27" spans="2:4" x14ac:dyDescent="0.3">
      <c r="B27">
        <v>7.5</v>
      </c>
      <c r="C27">
        <v>8</v>
      </c>
      <c r="D27">
        <v>0.02</v>
      </c>
    </row>
    <row r="28" spans="2:4" x14ac:dyDescent="0.3">
      <c r="B28">
        <v>8</v>
      </c>
      <c r="C28">
        <v>8.5</v>
      </c>
      <c r="D28">
        <v>0.02</v>
      </c>
    </row>
    <row r="29" spans="2:4" x14ac:dyDescent="0.3">
      <c r="B29">
        <v>8.5</v>
      </c>
      <c r="C29">
        <v>9</v>
      </c>
      <c r="D29">
        <v>0.02</v>
      </c>
    </row>
    <row r="30" spans="2:4" x14ac:dyDescent="0.3">
      <c r="B30">
        <v>9</v>
      </c>
      <c r="C30">
        <v>9.5</v>
      </c>
      <c r="D30">
        <v>0.02</v>
      </c>
    </row>
    <row r="31" spans="2:4" x14ac:dyDescent="0.3">
      <c r="B31">
        <v>9.5</v>
      </c>
      <c r="C31">
        <v>10</v>
      </c>
      <c r="D31">
        <v>0.02</v>
      </c>
    </row>
    <row r="33" spans="1:24" x14ac:dyDescent="0.3">
      <c r="B33" t="s">
        <v>15</v>
      </c>
      <c r="C33" t="s">
        <v>527</v>
      </c>
    </row>
    <row r="35" spans="1:24" x14ac:dyDescent="0.3">
      <c r="B35" t="s">
        <v>34</v>
      </c>
    </row>
    <row r="36" spans="1:24" x14ac:dyDescent="0.3">
      <c r="B36" t="s">
        <v>42</v>
      </c>
      <c r="C36" t="s">
        <v>43</v>
      </c>
      <c r="D36" t="s">
        <v>53</v>
      </c>
      <c r="E36" t="s">
        <v>49</v>
      </c>
      <c r="F36" t="s">
        <v>50</v>
      </c>
    </row>
    <row r="37" spans="1:24" x14ac:dyDescent="0.3">
      <c r="B37" t="s">
        <v>528</v>
      </c>
      <c r="C37" t="s">
        <v>529</v>
      </c>
      <c r="D37" t="s">
        <v>530</v>
      </c>
    </row>
    <row r="38" spans="1:24" x14ac:dyDescent="0.3">
      <c r="B38" t="s">
        <v>29</v>
      </c>
      <c r="C38">
        <v>1</v>
      </c>
      <c r="D38" t="b">
        <v>0</v>
      </c>
      <c r="E38">
        <v>0.1</v>
      </c>
      <c r="F38">
        <v>10</v>
      </c>
    </row>
    <row r="40" spans="1:24" x14ac:dyDescent="0.3">
      <c r="B40" t="s">
        <v>54</v>
      </c>
      <c r="C40" t="b">
        <v>0</v>
      </c>
    </row>
    <row r="41" spans="1:24" x14ac:dyDescent="0.3">
      <c r="B41" t="s">
        <v>55</v>
      </c>
      <c r="C41" t="b">
        <v>0</v>
      </c>
    </row>
    <row r="42" spans="1:24" x14ac:dyDescent="0.3">
      <c r="B42" t="s">
        <v>56</v>
      </c>
      <c r="C42" t="b">
        <v>1</v>
      </c>
    </row>
    <row r="46" spans="1:24" x14ac:dyDescent="0.3">
      <c r="D46" t="s">
        <v>75</v>
      </c>
      <c r="G46" t="s">
        <v>76</v>
      </c>
    </row>
    <row r="47" spans="1:24" x14ac:dyDescent="0.3">
      <c r="B47" t="s">
        <v>24</v>
      </c>
      <c r="C47" t="s">
        <v>57</v>
      </c>
      <c r="D47" t="s">
        <v>45</v>
      </c>
      <c r="E47" t="s">
        <v>78</v>
      </c>
      <c r="F47" t="s">
        <v>78</v>
      </c>
      <c r="G47">
        <v>2.5000000000000001E-2</v>
      </c>
      <c r="H47">
        <v>0.97499999999999998</v>
      </c>
      <c r="I47" t="s">
        <v>51</v>
      </c>
    </row>
    <row r="48" spans="1:24" x14ac:dyDescent="0.3">
      <c r="A48">
        <v>0</v>
      </c>
      <c r="B48">
        <v>0</v>
      </c>
      <c r="C48" t="s">
        <v>531</v>
      </c>
      <c r="D48">
        <v>4.4429943404439882</v>
      </c>
      <c r="E48" t="s">
        <v>78</v>
      </c>
      <c r="F48" t="s">
        <v>78</v>
      </c>
      <c r="G48">
        <v>4.4429943404439882</v>
      </c>
      <c r="H48">
        <v>4.4429943404439882</v>
      </c>
      <c r="I48">
        <v>4.4429943404439882</v>
      </c>
      <c r="J48">
        <v>4.4429943404439882</v>
      </c>
      <c r="K48">
        <v>4.4429943404439882</v>
      </c>
      <c r="L48">
        <v>4.4429943404439882</v>
      </c>
      <c r="M48">
        <v>4.4429943404439882</v>
      </c>
      <c r="N48">
        <v>4.4429943404439882</v>
      </c>
      <c r="O48">
        <v>4.4429943404439882</v>
      </c>
      <c r="P48">
        <v>4.4429943404439882</v>
      </c>
      <c r="Q48">
        <v>4.4429943404439882</v>
      </c>
      <c r="R48">
        <v>4.4429943404439882</v>
      </c>
      <c r="S48">
        <v>4.4429943404439882</v>
      </c>
      <c r="T48">
        <v>4.4429943404439882</v>
      </c>
      <c r="U48" t="e">
        <v>#REF!</v>
      </c>
      <c r="V48" t="e">
        <v>#REF!</v>
      </c>
      <c r="W48" t="e">
        <v>#REF!</v>
      </c>
      <c r="X48" t="e">
        <v>#REF!</v>
      </c>
    </row>
    <row r="49" spans="1:20" x14ac:dyDescent="0.3">
      <c r="A49" t="s">
        <v>78</v>
      </c>
      <c r="B49">
        <v>0.1</v>
      </c>
      <c r="C49" t="s">
        <v>532</v>
      </c>
      <c r="D49">
        <v>4.4200138608709452</v>
      </c>
      <c r="E49" t="s">
        <v>78</v>
      </c>
      <c r="F49" t="s">
        <v>78</v>
      </c>
      <c r="G49">
        <v>4.5160026514246443</v>
      </c>
      <c r="H49">
        <v>4.1375983316751919</v>
      </c>
      <c r="I49">
        <v>4.4516158300986799</v>
      </c>
      <c r="J49">
        <v>4.4806156900943126</v>
      </c>
      <c r="K49">
        <v>4.3999326006727815</v>
      </c>
      <c r="L49">
        <v>4.4891360593928287</v>
      </c>
      <c r="M49">
        <v>4.3790714345788739</v>
      </c>
      <c r="N49">
        <v>4.4433653867906058</v>
      </c>
      <c r="O49">
        <v>4.3555242077315386</v>
      </c>
      <c r="P49">
        <v>4.4894166175941237</v>
      </c>
      <c r="Q49">
        <v>4.4978594494483053</v>
      </c>
      <c r="R49">
        <v>4.368766979913584</v>
      </c>
      <c r="S49">
        <v>4.4400826119540628</v>
      </c>
      <c r="T49">
        <v>4.5077305171910522</v>
      </c>
    </row>
    <row r="50" spans="1:20" x14ac:dyDescent="0.3">
      <c r="A50" t="s">
        <v>78</v>
      </c>
      <c r="B50">
        <v>0.2</v>
      </c>
      <c r="C50" t="s">
        <v>533</v>
      </c>
      <c r="D50">
        <v>4.402576392133839</v>
      </c>
      <c r="E50" t="s">
        <v>78</v>
      </c>
      <c r="F50" t="s">
        <v>78</v>
      </c>
      <c r="G50">
        <v>4.4714559397675693</v>
      </c>
      <c r="H50">
        <v>4.179463312551202</v>
      </c>
      <c r="I50">
        <v>4.4374806918943888</v>
      </c>
      <c r="J50">
        <v>4.4030438712385491</v>
      </c>
      <c r="K50">
        <v>4.3823685119174627</v>
      </c>
      <c r="L50">
        <v>4.4119847163316317</v>
      </c>
      <c r="M50">
        <v>4.2820638381579599</v>
      </c>
      <c r="N50">
        <v>4.3400036577398016</v>
      </c>
      <c r="O50">
        <v>4.4660721452010321</v>
      </c>
      <c r="P50">
        <v>4.39044369114362</v>
      </c>
      <c r="Q50">
        <v>4.4314779327400666</v>
      </c>
      <c r="R50">
        <v>4.4469121958834839</v>
      </c>
    </row>
    <row r="51" spans="1:20" x14ac:dyDescent="0.3">
      <c r="A51" t="s">
        <v>78</v>
      </c>
      <c r="B51">
        <v>0.30000000000000004</v>
      </c>
      <c r="C51" t="s">
        <v>534</v>
      </c>
      <c r="D51">
        <v>4.3511758589441545</v>
      </c>
      <c r="E51" t="s">
        <v>78</v>
      </c>
      <c r="F51" t="s">
        <v>78</v>
      </c>
      <c r="G51">
        <v>4.6421282674987232</v>
      </c>
      <c r="H51">
        <v>4.1807622040612609</v>
      </c>
      <c r="I51">
        <v>4.2883392742899753</v>
      </c>
      <c r="J51">
        <v>4.2873803970686337</v>
      </c>
      <c r="K51">
        <v>4.303616021016456</v>
      </c>
      <c r="L51">
        <v>4.2979886213862599</v>
      </c>
      <c r="M51">
        <v>4.1886231039449742</v>
      </c>
      <c r="N51">
        <v>4.209151678972626</v>
      </c>
      <c r="O51">
        <v>4.3948108842266702</v>
      </c>
      <c r="P51">
        <v>4.225868394175718</v>
      </c>
      <c r="Q51">
        <v>4.3872060567619631</v>
      </c>
      <c r="R51">
        <v>4.4725798477859415</v>
      </c>
    </row>
    <row r="52" spans="1:20" x14ac:dyDescent="0.3">
      <c r="A52" t="s">
        <v>78</v>
      </c>
      <c r="B52">
        <v>0.4</v>
      </c>
      <c r="C52" t="s">
        <v>535</v>
      </c>
      <c r="D52">
        <v>4.2809486520232234</v>
      </c>
      <c r="E52" t="s">
        <v>78</v>
      </c>
      <c r="F52" t="s">
        <v>78</v>
      </c>
      <c r="G52">
        <v>4.6050183664122537</v>
      </c>
      <c r="H52">
        <v>4.0087552715162698</v>
      </c>
      <c r="I52">
        <v>4.2836985518281638</v>
      </c>
      <c r="J52">
        <v>4.2974461056735267</v>
      </c>
      <c r="K52">
        <v>4.3495195545233418</v>
      </c>
      <c r="L52">
        <v>4.328749776239726</v>
      </c>
      <c r="M52">
        <v>4.0831533335207508</v>
      </c>
      <c r="N52">
        <v>4.1789530087762738</v>
      </c>
      <c r="O52">
        <v>4.2403103988607791</v>
      </c>
      <c r="P52">
        <v>4.1609829862088876</v>
      </c>
      <c r="Q52">
        <v>4.1703717576358228</v>
      </c>
      <c r="R52">
        <v>4.5338246199286791</v>
      </c>
    </row>
    <row r="53" spans="1:20" x14ac:dyDescent="0.3">
      <c r="A53" t="s">
        <v>78</v>
      </c>
      <c r="B53">
        <v>0.5</v>
      </c>
      <c r="C53" t="s">
        <v>536</v>
      </c>
      <c r="D53">
        <v>4.1941839976516304</v>
      </c>
      <c r="E53" t="s">
        <v>78</v>
      </c>
      <c r="F53" t="s">
        <v>78</v>
      </c>
      <c r="G53">
        <v>4.6537378548188704</v>
      </c>
      <c r="H53">
        <v>3.9312272696133026</v>
      </c>
      <c r="I53">
        <v>4.1354541902043245</v>
      </c>
      <c r="J53">
        <v>4.095681927004077</v>
      </c>
      <c r="K53">
        <v>4.1100676714302065</v>
      </c>
      <c r="L53">
        <v>4.1364619329304766</v>
      </c>
      <c r="M53">
        <v>4.064419929020465</v>
      </c>
      <c r="N53">
        <v>4.0824379995274862</v>
      </c>
      <c r="O53">
        <v>4.2165134475992927</v>
      </c>
      <c r="P53">
        <v>4.0987759388348364</v>
      </c>
      <c r="Q53">
        <v>4.19286751881297</v>
      </c>
      <c r="R53">
        <v>4.3280288267073503</v>
      </c>
    </row>
    <row r="54" spans="1:20" x14ac:dyDescent="0.3">
      <c r="A54" t="s">
        <v>78</v>
      </c>
      <c r="B54">
        <v>0.60000000000000009</v>
      </c>
      <c r="C54" t="s">
        <v>537</v>
      </c>
      <c r="D54">
        <v>4.1635484332701234</v>
      </c>
      <c r="E54" t="s">
        <v>78</v>
      </c>
      <c r="F54" t="s">
        <v>78</v>
      </c>
      <c r="G54">
        <v>4.5642133629417483</v>
      </c>
      <c r="H54">
        <v>3.5993704470850409</v>
      </c>
      <c r="I54">
        <v>4.4185014826383213</v>
      </c>
      <c r="J54">
        <v>4.2630553962691407</v>
      </c>
      <c r="K54">
        <v>3.9299457781396576</v>
      </c>
      <c r="L54">
        <v>4.1548169478316348</v>
      </c>
      <c r="M54">
        <v>4.2422634131262562</v>
      </c>
      <c r="N54">
        <v>4.1208231650374803</v>
      </c>
      <c r="O54">
        <v>4.0597808915530038</v>
      </c>
      <c r="P54">
        <v>4.2525543497500742</v>
      </c>
      <c r="Q54">
        <v>3.7659185697922268</v>
      </c>
      <c r="R54">
        <v>4.2543122565090918</v>
      </c>
    </row>
    <row r="55" spans="1:20" x14ac:dyDescent="0.3">
      <c r="A55" t="s">
        <v>78</v>
      </c>
      <c r="B55">
        <v>0.70000000000000007</v>
      </c>
      <c r="C55" t="s">
        <v>538</v>
      </c>
      <c r="D55">
        <v>4.1210755001675548</v>
      </c>
      <c r="E55" t="s">
        <v>78</v>
      </c>
      <c r="F55" t="s">
        <v>78</v>
      </c>
      <c r="G55">
        <v>4.5093870318887195</v>
      </c>
      <c r="H55">
        <v>3.5616720891459774</v>
      </c>
      <c r="I55">
        <v>4.3034042209884422</v>
      </c>
      <c r="J55">
        <v>4.2924595145017603</v>
      </c>
      <c r="K55">
        <v>4.0676735550464285</v>
      </c>
      <c r="L55">
        <v>4.1370056318756161</v>
      </c>
      <c r="M55">
        <v>3.9241798476938494</v>
      </c>
      <c r="N55">
        <v>4.1087889452194695</v>
      </c>
      <c r="O55">
        <v>4.0713317360700385</v>
      </c>
      <c r="P55">
        <v>4.3102251094716513</v>
      </c>
      <c r="Q55">
        <v>3.865558705464911</v>
      </c>
      <c r="R55">
        <v>4.0421561037137232</v>
      </c>
    </row>
    <row r="56" spans="1:20" x14ac:dyDescent="0.3">
      <c r="A56" t="s">
        <v>78</v>
      </c>
      <c r="B56">
        <v>0.8</v>
      </c>
      <c r="C56" t="s">
        <v>539</v>
      </c>
      <c r="D56">
        <v>4.0818603557618269</v>
      </c>
      <c r="E56" t="s">
        <v>78</v>
      </c>
      <c r="F56" t="s">
        <v>78</v>
      </c>
      <c r="G56">
        <v>4.5231995205563127</v>
      </c>
      <c r="H56">
        <v>3.4358598416494037</v>
      </c>
      <c r="I56">
        <v>4.2209580214233817</v>
      </c>
      <c r="J56">
        <v>4.1523131764107051</v>
      </c>
      <c r="K56">
        <v>4.0334878986139193</v>
      </c>
      <c r="L56">
        <v>4.0955065934256352</v>
      </c>
      <c r="M56">
        <v>3.9844339848986805</v>
      </c>
      <c r="N56">
        <v>3.9998765205176379</v>
      </c>
      <c r="O56">
        <v>4.1543926716537651</v>
      </c>
      <c r="P56">
        <v>4.2956857082501214</v>
      </c>
      <c r="Q56">
        <v>3.8857084397376385</v>
      </c>
      <c r="R56">
        <v>4.1278398387462536</v>
      </c>
    </row>
    <row r="57" spans="1:20" x14ac:dyDescent="0.3">
      <c r="A57" t="s">
        <v>78</v>
      </c>
      <c r="B57">
        <v>0.9</v>
      </c>
      <c r="C57" t="s">
        <v>540</v>
      </c>
      <c r="D57">
        <v>4.0089289238250254</v>
      </c>
      <c r="E57" t="s">
        <v>78</v>
      </c>
      <c r="F57" t="s">
        <v>78</v>
      </c>
      <c r="G57">
        <v>4.4854041111018335</v>
      </c>
      <c r="H57">
        <v>3.4286185728155032</v>
      </c>
      <c r="I57">
        <v>4.1060275512271796</v>
      </c>
      <c r="J57">
        <v>4.0629819715793438</v>
      </c>
      <c r="K57">
        <v>3.969514254675393</v>
      </c>
      <c r="L57">
        <v>4.0510862666360294</v>
      </c>
      <c r="M57">
        <v>3.9632577430823832</v>
      </c>
      <c r="N57">
        <v>3.9792255674413508</v>
      </c>
      <c r="O57">
        <v>4.063150738644782</v>
      </c>
      <c r="P57">
        <v>4.1452650568074043</v>
      </c>
      <c r="Q57">
        <v>4.0806916677838068</v>
      </c>
      <c r="R57">
        <v>4.0785909603667605</v>
      </c>
    </row>
    <row r="58" spans="1:20" x14ac:dyDescent="0.3">
      <c r="A58">
        <v>1</v>
      </c>
      <c r="B58">
        <v>1</v>
      </c>
      <c r="C58" t="s">
        <v>541</v>
      </c>
      <c r="D58">
        <v>3.9319996463656302</v>
      </c>
      <c r="E58" t="s">
        <v>78</v>
      </c>
      <c r="F58" t="s">
        <v>78</v>
      </c>
      <c r="G58">
        <v>4.3657022783525834</v>
      </c>
      <c r="H58">
        <v>3.3381395703494059</v>
      </c>
      <c r="I58">
        <v>4.1641967052026452</v>
      </c>
      <c r="J58">
        <v>4.0015440889472007</v>
      </c>
      <c r="K58">
        <v>3.9558575103956275</v>
      </c>
      <c r="L58">
        <v>3.9323874324585728</v>
      </c>
      <c r="M58">
        <v>3.7101876185100671</v>
      </c>
      <c r="N58">
        <v>3.7407391163564894</v>
      </c>
      <c r="O58">
        <v>3.9363276903435462</v>
      </c>
      <c r="P58">
        <v>4.0632457939527464</v>
      </c>
      <c r="Q58">
        <v>3.8797224393474035</v>
      </c>
      <c r="R58">
        <v>4.03951865394711</v>
      </c>
    </row>
    <row r="59" spans="1:20" x14ac:dyDescent="0.3">
      <c r="A59" t="s">
        <v>78</v>
      </c>
      <c r="B59">
        <v>1.1000000000000001</v>
      </c>
      <c r="C59" t="s">
        <v>542</v>
      </c>
      <c r="D59">
        <v>3.9092346002810925</v>
      </c>
      <c r="E59" t="s">
        <v>78</v>
      </c>
      <c r="F59" t="s">
        <v>78</v>
      </c>
      <c r="G59">
        <v>4.3713380142104983</v>
      </c>
      <c r="H59">
        <v>3.4132775894162197</v>
      </c>
      <c r="I59">
        <v>4.1472706385189948</v>
      </c>
      <c r="J59">
        <v>4.0114552993521482</v>
      </c>
      <c r="K59">
        <v>3.8326840978796177</v>
      </c>
      <c r="L59">
        <v>3.7978773182620067</v>
      </c>
      <c r="M59">
        <v>3.7644404629542256</v>
      </c>
      <c r="N59">
        <v>3.7953506681137381</v>
      </c>
      <c r="O59">
        <v>3.983870154575647</v>
      </c>
      <c r="P59">
        <v>3.9589204347037397</v>
      </c>
      <c r="Q59">
        <v>3.8815178735971183</v>
      </c>
      <c r="R59">
        <v>3.8961851532114959</v>
      </c>
    </row>
    <row r="60" spans="1:20" x14ac:dyDescent="0.3">
      <c r="A60" t="s">
        <v>78</v>
      </c>
      <c r="B60">
        <v>1.2000000000000002</v>
      </c>
      <c r="C60" t="s">
        <v>543</v>
      </c>
      <c r="D60">
        <v>3.8834271107782943</v>
      </c>
      <c r="E60" t="s">
        <v>78</v>
      </c>
      <c r="F60" t="s">
        <v>78</v>
      </c>
      <c r="G60">
        <v>4.3346891656168953</v>
      </c>
      <c r="H60">
        <v>3.3639688047440659</v>
      </c>
      <c r="I60">
        <v>4.1650288435702159</v>
      </c>
      <c r="J60">
        <v>3.9133361865870477</v>
      </c>
      <c r="K60">
        <v>3.8774131678401753</v>
      </c>
      <c r="L60">
        <v>3.8399142741957171</v>
      </c>
      <c r="M60">
        <v>3.7080533044398289</v>
      </c>
      <c r="N60">
        <v>3.7667969017480165</v>
      </c>
      <c r="O60">
        <v>3.7996699078637439</v>
      </c>
      <c r="P60">
        <v>4.0408605658181367</v>
      </c>
      <c r="Q60">
        <v>3.8619322425960165</v>
      </c>
      <c r="R60">
        <v>3.9571115409257192</v>
      </c>
    </row>
    <row r="61" spans="1:20" x14ac:dyDescent="0.3">
      <c r="A61" t="s">
        <v>78</v>
      </c>
      <c r="B61">
        <v>1.3</v>
      </c>
      <c r="C61" t="s">
        <v>544</v>
      </c>
      <c r="D61">
        <v>3.8660876706414231</v>
      </c>
      <c r="E61" t="s">
        <v>78</v>
      </c>
      <c r="F61" t="s">
        <v>78</v>
      </c>
      <c r="G61">
        <v>4.3500154896978716</v>
      </c>
      <c r="H61">
        <v>3.3366111898937403</v>
      </c>
      <c r="I61">
        <v>4.1981916952040885</v>
      </c>
      <c r="J61">
        <v>3.7913102804887453</v>
      </c>
      <c r="K61">
        <v>3.9372355751945962</v>
      </c>
      <c r="L61">
        <v>3.7737124968764357</v>
      </c>
      <c r="M61">
        <v>3.7329373692793371</v>
      </c>
      <c r="N61">
        <v>3.7885406889599262</v>
      </c>
      <c r="O61">
        <v>3.6912711434702037</v>
      </c>
      <c r="P61">
        <v>4.0918563163434634</v>
      </c>
      <c r="Q61">
        <v>3.778458633759461</v>
      </c>
      <c r="R61">
        <v>3.9973880246203355</v>
      </c>
    </row>
    <row r="62" spans="1:20" x14ac:dyDescent="0.3">
      <c r="A62" t="s">
        <v>78</v>
      </c>
      <c r="B62">
        <v>1.4000000000000001</v>
      </c>
      <c r="C62" t="s">
        <v>545</v>
      </c>
      <c r="D62">
        <v>3.8323488341290397</v>
      </c>
      <c r="E62" t="s">
        <v>78</v>
      </c>
      <c r="F62" t="s">
        <v>78</v>
      </c>
      <c r="G62">
        <v>4.3005650428695041</v>
      </c>
      <c r="H62">
        <v>3.2963969685792067</v>
      </c>
      <c r="I62">
        <v>4.1469922532649806</v>
      </c>
      <c r="J62">
        <v>3.5964554359471541</v>
      </c>
      <c r="K62">
        <v>3.9649226215826858</v>
      </c>
      <c r="L62">
        <v>3.6705386057011276</v>
      </c>
      <c r="M62">
        <v>3.7027838589584694</v>
      </c>
      <c r="N62">
        <v>3.8088200764903322</v>
      </c>
      <c r="O62">
        <v>3.7361175209492612</v>
      </c>
      <c r="P62">
        <v>4.0896714114409045</v>
      </c>
      <c r="Q62">
        <v>3.6182190180604801</v>
      </c>
      <c r="R62">
        <v>4.0308359057296848</v>
      </c>
    </row>
    <row r="63" spans="1:20" x14ac:dyDescent="0.3">
      <c r="A63" t="s">
        <v>78</v>
      </c>
      <c r="B63">
        <v>1.5</v>
      </c>
      <c r="C63" t="s">
        <v>546</v>
      </c>
      <c r="D63">
        <v>3.7742234149092178</v>
      </c>
      <c r="E63" t="s">
        <v>78</v>
      </c>
      <c r="F63" t="s">
        <v>78</v>
      </c>
      <c r="G63">
        <v>4.2960580181731611</v>
      </c>
      <c r="H63">
        <v>3.192906314794981</v>
      </c>
      <c r="I63">
        <v>4.108536384086098</v>
      </c>
      <c r="J63">
        <v>3.5526576150384996</v>
      </c>
      <c r="K63">
        <v>3.797996434645849</v>
      </c>
      <c r="L63">
        <v>3.3572799304544367</v>
      </c>
      <c r="M63">
        <v>3.548141869610498</v>
      </c>
      <c r="N63">
        <v>3.8857323918398818</v>
      </c>
      <c r="O63">
        <v>3.5964705860775497</v>
      </c>
      <c r="P63">
        <v>4.1081814163871933</v>
      </c>
      <c r="Q63">
        <v>3.6847488689864321</v>
      </c>
      <c r="R63">
        <v>3.8115714375846501</v>
      </c>
    </row>
    <row r="64" spans="1:20" x14ac:dyDescent="0.3">
      <c r="A64" t="s">
        <v>78</v>
      </c>
      <c r="B64">
        <v>1.6</v>
      </c>
      <c r="C64" t="s">
        <v>547</v>
      </c>
      <c r="D64">
        <v>3.7546135720315532</v>
      </c>
      <c r="E64" t="s">
        <v>78</v>
      </c>
      <c r="F64" t="s">
        <v>78</v>
      </c>
      <c r="G64">
        <v>4.4179765329832668</v>
      </c>
      <c r="H64">
        <v>3.2121897474745014</v>
      </c>
      <c r="I64">
        <v>4.1107957809135476</v>
      </c>
      <c r="J64">
        <v>3.6334855887161126</v>
      </c>
      <c r="K64">
        <v>3.6038216429766869</v>
      </c>
      <c r="L64">
        <v>3.3336312239253338</v>
      </c>
      <c r="M64">
        <v>3.583774168490534</v>
      </c>
      <c r="N64">
        <v>3.7353490584940481</v>
      </c>
      <c r="O64">
        <v>3.679993812489029</v>
      </c>
      <c r="P64">
        <v>4.0508146683840449</v>
      </c>
      <c r="Q64">
        <v>3.3591768751032136</v>
      </c>
      <c r="R64">
        <v>3.5903104729503355</v>
      </c>
    </row>
    <row r="65" spans="1:18" x14ac:dyDescent="0.3">
      <c r="A65" t="s">
        <v>78</v>
      </c>
      <c r="B65">
        <v>1.7000000000000002</v>
      </c>
      <c r="C65" t="s">
        <v>548</v>
      </c>
      <c r="D65">
        <v>3.755460274953156</v>
      </c>
      <c r="E65" t="s">
        <v>78</v>
      </c>
      <c r="F65" t="s">
        <v>78</v>
      </c>
      <c r="G65">
        <v>4.441643132676993</v>
      </c>
      <c r="H65">
        <v>3.0704689281749404</v>
      </c>
      <c r="I65">
        <v>4.0467577171331968</v>
      </c>
      <c r="J65">
        <v>3.6916917132807701</v>
      </c>
      <c r="K65">
        <v>3.7888005754451899</v>
      </c>
      <c r="L65">
        <v>3.2393789984463526</v>
      </c>
      <c r="M65">
        <v>3.5190918696085265</v>
      </c>
      <c r="N65">
        <v>3.7242649153842238</v>
      </c>
      <c r="O65">
        <v>3.8926750102345555</v>
      </c>
      <c r="P65">
        <v>4.2215496318417296</v>
      </c>
      <c r="Q65">
        <v>3.5380995530350914</v>
      </c>
      <c r="R65">
        <v>3.6362817204099245</v>
      </c>
    </row>
    <row r="66" spans="1:18" x14ac:dyDescent="0.3">
      <c r="A66" t="s">
        <v>78</v>
      </c>
      <c r="B66">
        <v>1.8</v>
      </c>
      <c r="C66" t="s">
        <v>549</v>
      </c>
      <c r="D66">
        <v>3.7054877468381791</v>
      </c>
      <c r="E66" t="s">
        <v>78</v>
      </c>
      <c r="F66" t="s">
        <v>78</v>
      </c>
      <c r="G66">
        <v>4.3889191131604584</v>
      </c>
      <c r="H66">
        <v>3.0657770533205517</v>
      </c>
      <c r="I66">
        <v>4.0062386673994714</v>
      </c>
      <c r="J66">
        <v>3.431858462782035</v>
      </c>
      <c r="K66">
        <v>3.6528136822351551</v>
      </c>
      <c r="L66">
        <v>3.2929249286287416</v>
      </c>
      <c r="M66">
        <v>3.4344737636384672</v>
      </c>
      <c r="N66">
        <v>3.6997550818826439</v>
      </c>
      <c r="O66">
        <v>3.871781693688348</v>
      </c>
      <c r="P66">
        <v>4.1455391364798926</v>
      </c>
      <c r="Q66">
        <v>3.5806814220367547</v>
      </c>
      <c r="R66">
        <v>3.6701296520862923</v>
      </c>
    </row>
    <row r="67" spans="1:18" x14ac:dyDescent="0.3">
      <c r="A67" t="s">
        <v>78</v>
      </c>
      <c r="B67">
        <v>1.9000000000000001</v>
      </c>
      <c r="C67" t="s">
        <v>550</v>
      </c>
      <c r="D67">
        <v>3.6330795314691526</v>
      </c>
      <c r="E67" t="s">
        <v>78</v>
      </c>
      <c r="F67" t="s">
        <v>78</v>
      </c>
      <c r="G67">
        <v>4.3147764218191007</v>
      </c>
      <c r="H67">
        <v>2.9755293479588514</v>
      </c>
      <c r="I67">
        <v>4.0668982295519562</v>
      </c>
      <c r="J67">
        <v>3.5303130888311496</v>
      </c>
      <c r="K67">
        <v>3.5281412674445187</v>
      </c>
      <c r="L67">
        <v>3.4849276804792573</v>
      </c>
      <c r="M67">
        <v>3.4285589699903829</v>
      </c>
      <c r="N67">
        <v>3.2662864710077666</v>
      </c>
      <c r="O67">
        <v>3.7977390501703265</v>
      </c>
      <c r="P67">
        <v>3.9422417606892801</v>
      </c>
      <c r="Q67">
        <v>3.37733873966953</v>
      </c>
      <c r="R67">
        <v>3.5193802854598935</v>
      </c>
    </row>
    <row r="68" spans="1:18" x14ac:dyDescent="0.3">
      <c r="A68">
        <v>2</v>
      </c>
      <c r="B68">
        <v>2</v>
      </c>
      <c r="C68" t="s">
        <v>551</v>
      </c>
      <c r="D68">
        <v>3.5614953019848898</v>
      </c>
      <c r="E68" t="s">
        <v>78</v>
      </c>
      <c r="F68" t="s">
        <v>78</v>
      </c>
      <c r="G68">
        <v>4.1225215803240225</v>
      </c>
      <c r="H68">
        <v>2.8351957270797143</v>
      </c>
      <c r="I68">
        <v>4.006768395123764</v>
      </c>
      <c r="J68">
        <v>3.313164178604187</v>
      </c>
      <c r="K68">
        <v>3.7216304074046183</v>
      </c>
      <c r="L68">
        <v>2.8571576873391376</v>
      </c>
      <c r="M68">
        <v>3.4324464211528722</v>
      </c>
      <c r="N68">
        <v>3.3228180909655713</v>
      </c>
      <c r="O68">
        <v>3.6293071196039617</v>
      </c>
      <c r="P68">
        <v>3.9937372205957646</v>
      </c>
      <c r="Q68">
        <v>3.4245247562353964</v>
      </c>
      <c r="R68">
        <v>3.2158113350123005</v>
      </c>
    </row>
    <row r="69" spans="1:18" x14ac:dyDescent="0.3">
      <c r="A69" t="s">
        <v>78</v>
      </c>
      <c r="B69">
        <v>2.1</v>
      </c>
      <c r="C69" t="s">
        <v>552</v>
      </c>
      <c r="D69">
        <v>3.5582993907582012</v>
      </c>
      <c r="E69" t="s">
        <v>78</v>
      </c>
      <c r="F69" t="s">
        <v>78</v>
      </c>
      <c r="G69">
        <v>4.1992287614682162</v>
      </c>
      <c r="H69">
        <v>2.7434208400824747</v>
      </c>
      <c r="I69">
        <v>4.0040405938015908</v>
      </c>
      <c r="J69">
        <v>3.488786169937216</v>
      </c>
      <c r="K69">
        <v>3.6921271811130438</v>
      </c>
      <c r="L69">
        <v>3.0360288131259505</v>
      </c>
      <c r="M69">
        <v>3.3592390321084102</v>
      </c>
      <c r="N69">
        <v>3.360635946879587</v>
      </c>
      <c r="O69">
        <v>3.691627831061099</v>
      </c>
      <c r="P69">
        <v>3.9811596789300192</v>
      </c>
      <c r="Q69">
        <v>3.4143704999126001</v>
      </c>
      <c r="R69">
        <v>3.4549108549662519</v>
      </c>
    </row>
    <row r="70" spans="1:18" x14ac:dyDescent="0.3">
      <c r="A70" t="s">
        <v>78</v>
      </c>
      <c r="B70">
        <v>2.2000000000000002</v>
      </c>
      <c r="C70" t="s">
        <v>553</v>
      </c>
      <c r="D70">
        <v>3.5252125706588018</v>
      </c>
      <c r="E70" t="s">
        <v>78</v>
      </c>
      <c r="F70" t="s">
        <v>78</v>
      </c>
      <c r="G70">
        <v>4.0927312401904503</v>
      </c>
      <c r="H70">
        <v>2.777224117113918</v>
      </c>
      <c r="I70">
        <v>3.9498237475310924</v>
      </c>
      <c r="J70">
        <v>3.4911020516742699</v>
      </c>
      <c r="K70">
        <v>3.6426953048454336</v>
      </c>
      <c r="L70">
        <v>3.0573937207966715</v>
      </c>
      <c r="M70">
        <v>3.3515131430916463</v>
      </c>
      <c r="N70">
        <v>3.3770601548905135</v>
      </c>
      <c r="O70">
        <v>3.6174514609309139</v>
      </c>
      <c r="P70">
        <v>3.9202376579882388</v>
      </c>
      <c r="Q70">
        <v>3.3647050243545307</v>
      </c>
      <c r="R70">
        <v>3.3738816742104323</v>
      </c>
    </row>
    <row r="71" spans="1:18" x14ac:dyDescent="0.3">
      <c r="A71" t="s">
        <v>78</v>
      </c>
      <c r="B71">
        <v>2.3000000000000003</v>
      </c>
      <c r="C71" t="s">
        <v>554</v>
      </c>
      <c r="D71">
        <v>3.4923743216015404</v>
      </c>
      <c r="E71" t="s">
        <v>78</v>
      </c>
      <c r="F71" t="s">
        <v>78</v>
      </c>
      <c r="G71">
        <v>4.0698147621276739</v>
      </c>
      <c r="H71">
        <v>2.7452603521743795</v>
      </c>
      <c r="I71">
        <v>3.9390290945579509</v>
      </c>
      <c r="J71">
        <v>3.5801823869610834</v>
      </c>
      <c r="K71">
        <v>3.5717107265510646</v>
      </c>
      <c r="L71">
        <v>3.1398255338393941</v>
      </c>
      <c r="M71">
        <v>3.2731554126321605</v>
      </c>
      <c r="N71">
        <v>3.5050252468853116</v>
      </c>
      <c r="O71">
        <v>3.540380889118333</v>
      </c>
      <c r="P71">
        <v>3.8224884163585533</v>
      </c>
      <c r="Q71">
        <v>3.36883266664461</v>
      </c>
      <c r="R71">
        <v>3.498160402446326</v>
      </c>
    </row>
    <row r="72" spans="1:18" x14ac:dyDescent="0.3">
      <c r="A72" t="s">
        <v>78</v>
      </c>
      <c r="B72">
        <v>2.4000000000000004</v>
      </c>
      <c r="C72" t="s">
        <v>555</v>
      </c>
      <c r="D72">
        <v>3.4349971084291635</v>
      </c>
      <c r="E72" t="s">
        <v>78</v>
      </c>
      <c r="F72" t="s">
        <v>78</v>
      </c>
      <c r="G72">
        <v>4.0111092321927204</v>
      </c>
      <c r="H72">
        <v>2.6418383760701216</v>
      </c>
      <c r="I72">
        <v>3.8718622745548421</v>
      </c>
      <c r="J72">
        <v>3.5600305797999674</v>
      </c>
      <c r="K72">
        <v>3.4729280134857983</v>
      </c>
      <c r="L72">
        <v>3.1500460389673499</v>
      </c>
      <c r="M72">
        <v>3.2293916456617411</v>
      </c>
      <c r="N72">
        <v>3.4442032868337886</v>
      </c>
      <c r="O72">
        <v>3.4359996899984195</v>
      </c>
      <c r="P72">
        <v>3.7292654323786207</v>
      </c>
      <c r="Q72">
        <v>3.2438344779338668</v>
      </c>
      <c r="R72">
        <v>3.5857551809724253</v>
      </c>
    </row>
    <row r="73" spans="1:18" x14ac:dyDescent="0.3">
      <c r="A73" t="s">
        <v>78</v>
      </c>
      <c r="B73">
        <v>2.5</v>
      </c>
      <c r="C73" t="s">
        <v>556</v>
      </c>
      <c r="D73">
        <v>3.3424259214800496</v>
      </c>
      <c r="E73" t="s">
        <v>78</v>
      </c>
      <c r="F73" t="s">
        <v>78</v>
      </c>
      <c r="G73">
        <v>3.9325412876493746</v>
      </c>
      <c r="H73">
        <v>2.5054715116324413</v>
      </c>
      <c r="I73">
        <v>3.7368364305821733</v>
      </c>
      <c r="J73">
        <v>3.6558914850991258</v>
      </c>
      <c r="K73">
        <v>3.3480724541756381</v>
      </c>
      <c r="L73">
        <v>2.7648587643295346</v>
      </c>
      <c r="M73">
        <v>3.3850106750988984</v>
      </c>
      <c r="N73">
        <v>3.2708615261810929</v>
      </c>
      <c r="O73">
        <v>3.3694331725454862</v>
      </c>
      <c r="P73">
        <v>3.6450122582673257</v>
      </c>
      <c r="Q73">
        <v>3.2265806804094534</v>
      </c>
      <c r="R73">
        <v>3.3809456497911272</v>
      </c>
    </row>
    <row r="74" spans="1:18" x14ac:dyDescent="0.3">
      <c r="A74" t="s">
        <v>78</v>
      </c>
      <c r="B74">
        <v>2.6</v>
      </c>
      <c r="C74" t="s">
        <v>557</v>
      </c>
      <c r="D74">
        <v>3.343674295284623</v>
      </c>
      <c r="E74" t="s">
        <v>78</v>
      </c>
      <c r="F74" t="s">
        <v>78</v>
      </c>
      <c r="G74">
        <v>3.9256952734606303</v>
      </c>
      <c r="H74">
        <v>2.5226161293001499</v>
      </c>
      <c r="I74">
        <v>3.7552333821652248</v>
      </c>
      <c r="J74">
        <v>3.5095780344393894</v>
      </c>
      <c r="K74">
        <v>3.4475716179483302</v>
      </c>
      <c r="L74">
        <v>2.8949964561516284</v>
      </c>
      <c r="M74">
        <v>3.2945822274484122</v>
      </c>
      <c r="N74">
        <v>3.2869697431620155</v>
      </c>
      <c r="O74">
        <v>3.4212547734229388</v>
      </c>
      <c r="P74">
        <v>3.6682624766219081</v>
      </c>
      <c r="Q74">
        <v>2.9955855468583392</v>
      </c>
      <c r="R74">
        <v>3.365928042592873</v>
      </c>
    </row>
    <row r="75" spans="1:18" x14ac:dyDescent="0.3">
      <c r="A75" t="s">
        <v>78</v>
      </c>
      <c r="B75">
        <v>2.7</v>
      </c>
      <c r="C75" t="s">
        <v>558</v>
      </c>
      <c r="D75">
        <v>3.3274977915167061</v>
      </c>
      <c r="E75" t="s">
        <v>78</v>
      </c>
      <c r="F75" t="s">
        <v>78</v>
      </c>
      <c r="G75">
        <v>3.9190049627392183</v>
      </c>
      <c r="H75">
        <v>2.5268631865019677</v>
      </c>
      <c r="I75">
        <v>3.7781273730192346</v>
      </c>
      <c r="J75">
        <v>3.5164155116306017</v>
      </c>
      <c r="K75">
        <v>3.4466378902662393</v>
      </c>
      <c r="L75">
        <v>2.905328770992424</v>
      </c>
      <c r="M75">
        <v>3.3690823952369162</v>
      </c>
      <c r="N75">
        <v>3.2686821339677503</v>
      </c>
      <c r="O75">
        <v>3.4620121543711315</v>
      </c>
      <c r="P75">
        <v>3.5768094020287955</v>
      </c>
      <c r="Q75">
        <v>3.0525795328593888</v>
      </c>
      <c r="R75">
        <v>3.3149476273639693</v>
      </c>
    </row>
    <row r="76" spans="1:18" x14ac:dyDescent="0.3">
      <c r="A76" t="s">
        <v>78</v>
      </c>
      <c r="B76">
        <v>2.8000000000000003</v>
      </c>
      <c r="C76" t="s">
        <v>559</v>
      </c>
      <c r="D76">
        <v>3.283637118359954</v>
      </c>
      <c r="E76" t="s">
        <v>78</v>
      </c>
      <c r="F76" t="s">
        <v>78</v>
      </c>
      <c r="G76">
        <v>3.8352916838516644</v>
      </c>
      <c r="H76">
        <v>2.4721833312812413</v>
      </c>
      <c r="I76">
        <v>3.6997310631018916</v>
      </c>
      <c r="J76">
        <v>3.4350504809783602</v>
      </c>
      <c r="K76">
        <v>3.3589751292325754</v>
      </c>
      <c r="L76">
        <v>2.8624478450168915</v>
      </c>
      <c r="M76">
        <v>3.2435227953046413</v>
      </c>
      <c r="N76">
        <v>3.2175371903856469</v>
      </c>
      <c r="O76">
        <v>3.4193259445460802</v>
      </c>
      <c r="P76">
        <v>3.5271288771711702</v>
      </c>
      <c r="Q76">
        <v>3.0739206917156392</v>
      </c>
      <c r="R76">
        <v>3.1319403150670562</v>
      </c>
    </row>
    <row r="77" spans="1:18" x14ac:dyDescent="0.3">
      <c r="A77" t="s">
        <v>78</v>
      </c>
      <c r="B77">
        <v>2.9000000000000004</v>
      </c>
      <c r="C77" t="s">
        <v>560</v>
      </c>
      <c r="D77">
        <v>3.2027865217184499</v>
      </c>
      <c r="E77" t="s">
        <v>78</v>
      </c>
      <c r="F77" t="s">
        <v>78</v>
      </c>
      <c r="G77">
        <v>3.7671000453937631</v>
      </c>
      <c r="H77">
        <v>2.4465670947073335</v>
      </c>
      <c r="I77">
        <v>3.5960165855262933</v>
      </c>
      <c r="J77">
        <v>3.3504076612897418</v>
      </c>
      <c r="K77">
        <v>3.2112901021755569</v>
      </c>
      <c r="L77">
        <v>2.7569821071557499</v>
      </c>
      <c r="M77">
        <v>3.0921324575832636</v>
      </c>
      <c r="N77">
        <v>3.1654661675955382</v>
      </c>
      <c r="O77">
        <v>3.2880139435390947</v>
      </c>
      <c r="P77">
        <v>3.4768833735351992</v>
      </c>
      <c r="Q77">
        <v>2.9948740036085</v>
      </c>
      <c r="R77">
        <v>3.0049859655069975</v>
      </c>
    </row>
    <row r="78" spans="1:18" x14ac:dyDescent="0.3">
      <c r="A78">
        <v>3</v>
      </c>
      <c r="B78">
        <v>3</v>
      </c>
      <c r="C78" t="s">
        <v>561</v>
      </c>
      <c r="D78">
        <v>3.1142386461361817</v>
      </c>
      <c r="E78" t="s">
        <v>78</v>
      </c>
      <c r="F78" t="s">
        <v>78</v>
      </c>
      <c r="G78">
        <v>3.6503109063926056</v>
      </c>
      <c r="H78">
        <v>2.2407207939297153</v>
      </c>
      <c r="I78">
        <v>3.4796167815542112</v>
      </c>
      <c r="J78">
        <v>3.3316437340493237</v>
      </c>
      <c r="K78">
        <v>3.0576636631609526</v>
      </c>
      <c r="L78">
        <v>2.675416280034562</v>
      </c>
      <c r="M78">
        <v>3.0774691140075872</v>
      </c>
      <c r="N78">
        <v>3.1762335863547411</v>
      </c>
      <c r="O78">
        <v>3.3102709716301315</v>
      </c>
      <c r="P78">
        <v>3.2218241284655815</v>
      </c>
      <c r="Q78">
        <v>2.7880352615288695</v>
      </c>
      <c r="R78">
        <v>2.5822932232179228</v>
      </c>
    </row>
    <row r="79" spans="1:18" x14ac:dyDescent="0.3">
      <c r="A79" t="s">
        <v>78</v>
      </c>
      <c r="B79">
        <v>3.1</v>
      </c>
      <c r="C79" t="s">
        <v>562</v>
      </c>
      <c r="D79">
        <v>3.083119243932289</v>
      </c>
      <c r="E79" t="s">
        <v>78</v>
      </c>
      <c r="F79" t="s">
        <v>78</v>
      </c>
      <c r="G79">
        <v>3.6828093653401996</v>
      </c>
      <c r="H79">
        <v>2.2445505987264713</v>
      </c>
      <c r="I79">
        <v>3.4339006247693957</v>
      </c>
      <c r="J79">
        <v>3.2018856174907868</v>
      </c>
      <c r="K79">
        <v>3.0446453526934438</v>
      </c>
      <c r="L79">
        <v>2.6248597073804953</v>
      </c>
      <c r="M79">
        <v>3.0319531878862787</v>
      </c>
      <c r="N79">
        <v>3.0479190187256018</v>
      </c>
      <c r="O79">
        <v>3.235015182303377</v>
      </c>
      <c r="P79">
        <v>3.1877368181419192</v>
      </c>
      <c r="Q79">
        <v>2.7726937932966069</v>
      </c>
      <c r="R79">
        <v>2.5791335638208173</v>
      </c>
    </row>
    <row r="80" spans="1:18" x14ac:dyDescent="0.3">
      <c r="A80" t="s">
        <v>78</v>
      </c>
      <c r="B80">
        <v>3.2</v>
      </c>
      <c r="C80" t="s">
        <v>563</v>
      </c>
      <c r="D80">
        <v>3.0588121254723006</v>
      </c>
      <c r="E80" t="s">
        <v>78</v>
      </c>
      <c r="F80" t="s">
        <v>78</v>
      </c>
      <c r="G80">
        <v>3.6068122269896232</v>
      </c>
      <c r="H80">
        <v>2.2387571737471683</v>
      </c>
      <c r="I80">
        <v>3.3544053789992399</v>
      </c>
      <c r="J80">
        <v>3.1558890219306615</v>
      </c>
      <c r="K80">
        <v>2.9224843146116362</v>
      </c>
      <c r="L80">
        <v>2.6373773426417726</v>
      </c>
      <c r="M80">
        <v>2.9826893170782363</v>
      </c>
      <c r="N80">
        <v>2.9653875811790855</v>
      </c>
      <c r="O80">
        <v>3.2756585318887952</v>
      </c>
      <c r="P80">
        <v>3.1090769146465638</v>
      </c>
      <c r="Q80">
        <v>2.8228452398105004</v>
      </c>
      <c r="R80">
        <v>2.852346639220098</v>
      </c>
    </row>
    <row r="81" spans="1:18" x14ac:dyDescent="0.3">
      <c r="A81" t="s">
        <v>78</v>
      </c>
      <c r="B81">
        <v>3.3000000000000003</v>
      </c>
      <c r="C81" t="s">
        <v>564</v>
      </c>
      <c r="D81">
        <v>3.0239223437895904</v>
      </c>
      <c r="E81" t="s">
        <v>78</v>
      </c>
      <c r="F81" t="s">
        <v>78</v>
      </c>
      <c r="G81">
        <v>3.5517302333940308</v>
      </c>
      <c r="H81">
        <v>2.1687293932489213</v>
      </c>
      <c r="I81">
        <v>3.333770193451437</v>
      </c>
      <c r="J81">
        <v>3.0248691387356272</v>
      </c>
      <c r="K81">
        <v>2.9106704286601186</v>
      </c>
      <c r="L81">
        <v>2.6489456981967878</v>
      </c>
      <c r="M81">
        <v>2.9768784062913172</v>
      </c>
      <c r="N81">
        <v>2.9947299611363167</v>
      </c>
      <c r="O81">
        <v>3.1753028326031578</v>
      </c>
      <c r="P81">
        <v>3.1615567072372652</v>
      </c>
      <c r="Q81">
        <v>2.7321544493705336</v>
      </c>
      <c r="R81">
        <v>2.8250965617458106</v>
      </c>
    </row>
    <row r="82" spans="1:18" x14ac:dyDescent="0.3">
      <c r="A82" t="s">
        <v>78</v>
      </c>
      <c r="B82">
        <v>3.4000000000000004</v>
      </c>
      <c r="C82" t="s">
        <v>565</v>
      </c>
      <c r="D82">
        <v>2.9764474134867958</v>
      </c>
      <c r="E82" t="s">
        <v>78</v>
      </c>
      <c r="F82" t="s">
        <v>78</v>
      </c>
      <c r="G82">
        <v>3.5030243077390391</v>
      </c>
      <c r="H82">
        <v>2.0634911503626991</v>
      </c>
      <c r="I82">
        <v>3.2891522903222525</v>
      </c>
      <c r="J82">
        <v>2.933156703905595</v>
      </c>
      <c r="K82">
        <v>2.8522969798932545</v>
      </c>
      <c r="L82">
        <v>2.6180881226692208</v>
      </c>
      <c r="M82">
        <v>2.9221644506946967</v>
      </c>
      <c r="N82">
        <v>2.9388124804894065</v>
      </c>
      <c r="O82">
        <v>3.1041210621103725</v>
      </c>
      <c r="P82">
        <v>3.1693563767362298</v>
      </c>
      <c r="Q82">
        <v>2.6988797022478863</v>
      </c>
      <c r="R82">
        <v>2.856120731309669</v>
      </c>
    </row>
    <row r="83" spans="1:18" x14ac:dyDescent="0.3">
      <c r="A83" t="s">
        <v>78</v>
      </c>
      <c r="B83">
        <v>3.5</v>
      </c>
      <c r="C83" t="s">
        <v>566</v>
      </c>
      <c r="D83">
        <v>2.8999828260430767</v>
      </c>
      <c r="E83" t="s">
        <v>78</v>
      </c>
      <c r="F83" t="s">
        <v>78</v>
      </c>
      <c r="G83">
        <v>3.4376063261378498</v>
      </c>
      <c r="H83">
        <v>2.1225022707032917</v>
      </c>
      <c r="I83">
        <v>3.1441072723987231</v>
      </c>
      <c r="J83">
        <v>2.7928499645935845</v>
      </c>
      <c r="K83">
        <v>2.5858520697401328</v>
      </c>
      <c r="L83">
        <v>2.5208301627830303</v>
      </c>
      <c r="M83">
        <v>2.8294727495341636</v>
      </c>
      <c r="N83">
        <v>2.9295142812635375</v>
      </c>
      <c r="O83">
        <v>3.0621769866777377</v>
      </c>
      <c r="P83">
        <v>3.0200503622124604</v>
      </c>
      <c r="Q83">
        <v>2.5612077144610201</v>
      </c>
      <c r="R83">
        <v>2.4895270359103692</v>
      </c>
    </row>
    <row r="84" spans="1:18" x14ac:dyDescent="0.3">
      <c r="A84" t="s">
        <v>78</v>
      </c>
      <c r="B84">
        <v>3.6</v>
      </c>
      <c r="C84" t="s">
        <v>567</v>
      </c>
      <c r="D84">
        <v>2.9061233798238133</v>
      </c>
      <c r="E84" t="s">
        <v>78</v>
      </c>
      <c r="F84" t="s">
        <v>78</v>
      </c>
      <c r="G84">
        <v>3.4177886004515017</v>
      </c>
      <c r="H84">
        <v>2.1901722407820214</v>
      </c>
      <c r="I84">
        <v>3.1098929435863631</v>
      </c>
      <c r="J84">
        <v>2.8137784582885548</v>
      </c>
      <c r="K84">
        <v>2.5974605616350437</v>
      </c>
      <c r="L84">
        <v>2.5480081995884576</v>
      </c>
      <c r="M84">
        <v>2.8649284802468671</v>
      </c>
      <c r="N84">
        <v>2.9193885377494473</v>
      </c>
      <c r="O84">
        <v>3.0559098873057216</v>
      </c>
      <c r="P84">
        <v>3.0063481735507485</v>
      </c>
      <c r="Q84">
        <v>2.580564899692865</v>
      </c>
      <c r="R84">
        <v>2.4916227993123141</v>
      </c>
    </row>
    <row r="85" spans="1:18" x14ac:dyDescent="0.3">
      <c r="A85" t="s">
        <v>78</v>
      </c>
      <c r="B85">
        <v>3.7</v>
      </c>
      <c r="C85" t="s">
        <v>568</v>
      </c>
      <c r="D85">
        <v>2.8796848370032051</v>
      </c>
      <c r="E85" t="s">
        <v>78</v>
      </c>
      <c r="F85" t="s">
        <v>78</v>
      </c>
      <c r="G85">
        <v>3.3648119736792661</v>
      </c>
      <c r="H85">
        <v>2.2514302262232508</v>
      </c>
      <c r="I85">
        <v>3.0455010064611465</v>
      </c>
      <c r="J85">
        <v>2.7682105212083465</v>
      </c>
      <c r="K85">
        <v>2.5843064217346043</v>
      </c>
      <c r="L85">
        <v>2.5394326994226279</v>
      </c>
      <c r="M85">
        <v>2.82324229232889</v>
      </c>
      <c r="N85">
        <v>2.8819397402411298</v>
      </c>
      <c r="O85">
        <v>3.0069564708756449</v>
      </c>
      <c r="P85">
        <v>2.9410584413168368</v>
      </c>
      <c r="Q85">
        <v>2.5718887259084333</v>
      </c>
      <c r="R85">
        <v>2.4822726718661308</v>
      </c>
    </row>
    <row r="86" spans="1:18" x14ac:dyDescent="0.3">
      <c r="A86" t="s">
        <v>78</v>
      </c>
      <c r="B86">
        <v>3.8000000000000003</v>
      </c>
      <c r="C86" t="s">
        <v>569</v>
      </c>
      <c r="D86">
        <v>2.8461936145998514</v>
      </c>
      <c r="E86" t="s">
        <v>78</v>
      </c>
      <c r="F86" t="s">
        <v>78</v>
      </c>
      <c r="G86">
        <v>3.3091446642122793</v>
      </c>
      <c r="H86">
        <v>2.2430142885430007</v>
      </c>
      <c r="I86">
        <v>3.0201250896674825</v>
      </c>
      <c r="J86">
        <v>2.7429046179785708</v>
      </c>
      <c r="K86">
        <v>2.5898203957894572</v>
      </c>
      <c r="L86">
        <v>2.547473806508417</v>
      </c>
      <c r="M86">
        <v>2.7922122091993589</v>
      </c>
      <c r="N86">
        <v>2.8560453910627857</v>
      </c>
      <c r="O86">
        <v>2.9721001080813432</v>
      </c>
      <c r="P86">
        <v>2.9182477751650264</v>
      </c>
      <c r="Q86">
        <v>2.5740423907190162</v>
      </c>
      <c r="R86">
        <v>2.4751906340048859</v>
      </c>
    </row>
    <row r="87" spans="1:18" x14ac:dyDescent="0.3">
      <c r="A87" t="s">
        <v>78</v>
      </c>
      <c r="B87">
        <v>3.9000000000000004</v>
      </c>
      <c r="C87" t="s">
        <v>570</v>
      </c>
      <c r="D87">
        <v>2.7785039267797864</v>
      </c>
      <c r="E87" t="s">
        <v>78</v>
      </c>
      <c r="F87" t="s">
        <v>78</v>
      </c>
      <c r="G87">
        <v>3.2155000038765214</v>
      </c>
      <c r="H87">
        <v>2.1922568092383048</v>
      </c>
      <c r="I87">
        <v>2.9638168093775947</v>
      </c>
      <c r="J87">
        <v>2.6834015552088526</v>
      </c>
      <c r="K87">
        <v>2.5377398012730294</v>
      </c>
      <c r="L87">
        <v>2.5020436014989706</v>
      </c>
      <c r="M87">
        <v>2.7044691621041945</v>
      </c>
      <c r="N87">
        <v>2.7851388413292364</v>
      </c>
      <c r="O87">
        <v>2.8985347144354754</v>
      </c>
      <c r="P87">
        <v>2.8632964840372952</v>
      </c>
      <c r="Q87">
        <v>2.5205803166285601</v>
      </c>
      <c r="R87">
        <v>2.5103941485604535</v>
      </c>
    </row>
    <row r="88" spans="1:18" x14ac:dyDescent="0.3">
      <c r="A88">
        <v>4</v>
      </c>
      <c r="B88">
        <v>4</v>
      </c>
      <c r="C88" t="s">
        <v>571</v>
      </c>
      <c r="D88">
        <v>2.7072765331806994</v>
      </c>
      <c r="E88" t="s">
        <v>78</v>
      </c>
      <c r="F88" t="s">
        <v>78</v>
      </c>
      <c r="G88">
        <v>3.0654871065124381</v>
      </c>
      <c r="H88">
        <v>2.0509744382219446</v>
      </c>
      <c r="I88">
        <v>2.9155751048788252</v>
      </c>
      <c r="J88">
        <v>2.6593974313560622</v>
      </c>
      <c r="K88">
        <v>2.544254621762156</v>
      </c>
      <c r="L88">
        <v>2.5592900032761503</v>
      </c>
      <c r="M88">
        <v>2.5517200009120709</v>
      </c>
      <c r="N88">
        <v>2.6853880076644896</v>
      </c>
      <c r="O88">
        <v>2.8379287435953029</v>
      </c>
      <c r="P88">
        <v>2.8393838195719097</v>
      </c>
      <c r="Q88">
        <v>2.5008140222952702</v>
      </c>
      <c r="R88">
        <v>2.5654691924531376</v>
      </c>
    </row>
    <row r="89" spans="1:18" x14ac:dyDescent="0.3">
      <c r="A89" t="s">
        <v>78</v>
      </c>
      <c r="B89">
        <v>4.1000000000000005</v>
      </c>
      <c r="C89" t="s">
        <v>572</v>
      </c>
      <c r="D89">
        <v>2.6847673449760352</v>
      </c>
      <c r="E89" t="s">
        <v>78</v>
      </c>
      <c r="F89" t="s">
        <v>78</v>
      </c>
      <c r="G89">
        <v>3.0352229498352834</v>
      </c>
      <c r="H89">
        <v>2.0066041296327448</v>
      </c>
      <c r="I89">
        <v>2.9056033435069319</v>
      </c>
      <c r="J89">
        <v>2.7134250658618901</v>
      </c>
      <c r="K89">
        <v>2.5680169452537132</v>
      </c>
      <c r="L89">
        <v>2.5333631950875626</v>
      </c>
      <c r="M89">
        <v>2.3758039614415072</v>
      </c>
      <c r="N89">
        <v>2.6345464679245962</v>
      </c>
      <c r="O89">
        <v>2.8164490848401562</v>
      </c>
      <c r="P89">
        <v>2.8754074728408359</v>
      </c>
      <c r="Q89">
        <v>2.5219827255132845</v>
      </c>
      <c r="R89">
        <v>2.527003450556851</v>
      </c>
    </row>
    <row r="90" spans="1:18" x14ac:dyDescent="0.3">
      <c r="A90" t="s">
        <v>78</v>
      </c>
      <c r="B90">
        <v>4.2</v>
      </c>
      <c r="C90" t="s">
        <v>573</v>
      </c>
      <c r="D90">
        <v>2.6766243649242183</v>
      </c>
      <c r="E90" t="s">
        <v>78</v>
      </c>
      <c r="F90" t="s">
        <v>78</v>
      </c>
      <c r="G90">
        <v>3.054705856074142</v>
      </c>
      <c r="H90">
        <v>1.9085767738692589</v>
      </c>
      <c r="I90">
        <v>2.9731851606557878</v>
      </c>
      <c r="J90">
        <v>2.8094034460962889</v>
      </c>
      <c r="K90">
        <v>2.652666876458543</v>
      </c>
      <c r="L90">
        <v>2.4772411919191137</v>
      </c>
      <c r="M90">
        <v>2.3750376677242353</v>
      </c>
      <c r="N90">
        <v>2.6072324407422762</v>
      </c>
      <c r="O90">
        <v>2.745039035747729</v>
      </c>
      <c r="P90">
        <v>2.9110110466561849</v>
      </c>
      <c r="Q90">
        <v>2.5866415597065524</v>
      </c>
      <c r="R90">
        <v>2.5065892036826356</v>
      </c>
    </row>
    <row r="91" spans="1:18" x14ac:dyDescent="0.3">
      <c r="A91" t="s">
        <v>78</v>
      </c>
      <c r="B91">
        <v>4.3</v>
      </c>
      <c r="C91" t="s">
        <v>574</v>
      </c>
      <c r="D91">
        <v>2.6228441058909446</v>
      </c>
      <c r="E91" t="s">
        <v>78</v>
      </c>
      <c r="F91" t="s">
        <v>78</v>
      </c>
      <c r="G91">
        <v>2.9606333430027139</v>
      </c>
      <c r="H91">
        <v>1.918600125941347</v>
      </c>
      <c r="I91">
        <v>2.8638691051597642</v>
      </c>
      <c r="J91">
        <v>2.8181414346692217</v>
      </c>
      <c r="K91">
        <v>2.6946846493887495</v>
      </c>
      <c r="L91">
        <v>2.2779665850480044</v>
      </c>
      <c r="M91">
        <v>2.4267745595812347</v>
      </c>
      <c r="N91">
        <v>2.6074260144827259</v>
      </c>
      <c r="O91">
        <v>2.6990256729032285</v>
      </c>
      <c r="P91">
        <v>2.8630236052986233</v>
      </c>
      <c r="Q91">
        <v>2.5205986416831365</v>
      </c>
      <c r="R91">
        <v>2.2520425121335008</v>
      </c>
    </row>
    <row r="92" spans="1:18" x14ac:dyDescent="0.3">
      <c r="A92" t="s">
        <v>78</v>
      </c>
      <c r="B92">
        <v>4.4000000000000004</v>
      </c>
      <c r="C92" t="s">
        <v>575</v>
      </c>
      <c r="D92">
        <v>2.5677528113132007</v>
      </c>
      <c r="E92" t="s">
        <v>78</v>
      </c>
      <c r="F92" t="s">
        <v>78</v>
      </c>
      <c r="G92">
        <v>2.8835319110796238</v>
      </c>
      <c r="H92">
        <v>1.8784602281316849</v>
      </c>
      <c r="I92">
        <v>2.833016453123101</v>
      </c>
      <c r="J92">
        <v>2.7045914816228924</v>
      </c>
      <c r="K92">
        <v>2.632393382727257</v>
      </c>
      <c r="L92">
        <v>2.2514686472317522</v>
      </c>
      <c r="M92">
        <v>2.3817123581747914</v>
      </c>
      <c r="N92">
        <v>2.5612925046587183</v>
      </c>
      <c r="O92">
        <v>2.6237698847713649</v>
      </c>
      <c r="P92">
        <v>2.7420490572324572</v>
      </c>
      <c r="Q92">
        <v>2.4848290192422082</v>
      </c>
      <c r="R92">
        <v>2.3034715680215787</v>
      </c>
    </row>
    <row r="93" spans="1:18" x14ac:dyDescent="0.3">
      <c r="A93" t="s">
        <v>78</v>
      </c>
      <c r="B93">
        <v>4.5</v>
      </c>
      <c r="C93" t="s">
        <v>576</v>
      </c>
      <c r="D93">
        <v>2.4888880017800035</v>
      </c>
      <c r="E93" t="s">
        <v>78</v>
      </c>
      <c r="F93" t="s">
        <v>78</v>
      </c>
      <c r="G93">
        <v>2.7701778559004091</v>
      </c>
      <c r="H93">
        <v>1.9132117497201073</v>
      </c>
      <c r="I93">
        <v>2.6555205752581852</v>
      </c>
      <c r="J93">
        <v>2.5039622160050623</v>
      </c>
      <c r="K93">
        <v>2.4652494932840541</v>
      </c>
      <c r="L93">
        <v>2.3228263281705259</v>
      </c>
      <c r="M93">
        <v>2.2943062050100398</v>
      </c>
      <c r="N93">
        <v>2.4279333794311997</v>
      </c>
      <c r="O93">
        <v>2.601629936776539</v>
      </c>
      <c r="P93">
        <v>2.5803437436239149</v>
      </c>
      <c r="Q93">
        <v>2.3649744268177977</v>
      </c>
      <c r="R93">
        <v>2.2960261009597103</v>
      </c>
    </row>
    <row r="94" spans="1:18" x14ac:dyDescent="0.3">
      <c r="A94" t="s">
        <v>78</v>
      </c>
      <c r="B94">
        <v>4.6000000000000005</v>
      </c>
      <c r="C94" t="s">
        <v>577</v>
      </c>
      <c r="D94">
        <v>2.4768861274037488</v>
      </c>
      <c r="E94" t="s">
        <v>78</v>
      </c>
      <c r="F94" t="s">
        <v>78</v>
      </c>
      <c r="G94">
        <v>2.7723940138537384</v>
      </c>
      <c r="H94">
        <v>1.9375160248484309</v>
      </c>
      <c r="I94">
        <v>2.6255310689506755</v>
      </c>
      <c r="J94">
        <v>2.505267103002736</v>
      </c>
      <c r="K94">
        <v>2.4919840639320086</v>
      </c>
      <c r="L94">
        <v>2.245414050638717</v>
      </c>
      <c r="M94">
        <v>2.24781016917732</v>
      </c>
      <c r="N94">
        <v>2.3586794573767111</v>
      </c>
      <c r="O94">
        <v>2.6148999211128374</v>
      </c>
      <c r="P94">
        <v>2.5008974810372102</v>
      </c>
      <c r="Q94">
        <v>2.4094750968311667</v>
      </c>
      <c r="R94">
        <v>2.2607784983817307</v>
      </c>
    </row>
    <row r="95" spans="1:18" x14ac:dyDescent="0.3">
      <c r="A95" t="s">
        <v>78</v>
      </c>
      <c r="B95">
        <v>4.7</v>
      </c>
      <c r="C95" t="s">
        <v>578</v>
      </c>
      <c r="D95">
        <v>2.4648945357080607</v>
      </c>
      <c r="E95" t="s">
        <v>78</v>
      </c>
      <c r="F95" t="s">
        <v>78</v>
      </c>
      <c r="G95">
        <v>2.7434676873281174</v>
      </c>
      <c r="H95">
        <v>1.8604998898589247</v>
      </c>
      <c r="I95">
        <v>2.612301152161534</v>
      </c>
      <c r="J95">
        <v>2.4748135667941953</v>
      </c>
      <c r="K95">
        <v>2.5252661939062691</v>
      </c>
      <c r="L95">
        <v>2.2570157583960211</v>
      </c>
      <c r="M95">
        <v>2.2595873800165132</v>
      </c>
      <c r="N95">
        <v>2.3523920138839998</v>
      </c>
      <c r="O95">
        <v>2.6122272347447546</v>
      </c>
      <c r="P95">
        <v>2.4838930919420386</v>
      </c>
      <c r="Q95">
        <v>2.4323232450749979</v>
      </c>
      <c r="R95">
        <v>2.2590501536403607</v>
      </c>
    </row>
    <row r="96" spans="1:18" x14ac:dyDescent="0.3">
      <c r="A96" t="s">
        <v>78</v>
      </c>
      <c r="B96">
        <v>4.8000000000000007</v>
      </c>
      <c r="C96" t="s">
        <v>579</v>
      </c>
      <c r="D96">
        <v>2.4494402789881566</v>
      </c>
      <c r="E96" t="s">
        <v>78</v>
      </c>
      <c r="F96" t="s">
        <v>78</v>
      </c>
      <c r="G96">
        <v>2.6988559214385428</v>
      </c>
      <c r="H96">
        <v>1.8557759940535283</v>
      </c>
      <c r="I96">
        <v>2.4971980999456478</v>
      </c>
      <c r="J96">
        <v>2.469732724379782</v>
      </c>
      <c r="K96">
        <v>2.4946645280278483</v>
      </c>
      <c r="L96">
        <v>2.268183080893746</v>
      </c>
      <c r="M96">
        <v>2.2805754846190873</v>
      </c>
      <c r="N96">
        <v>2.3266029077950869</v>
      </c>
      <c r="O96">
        <v>2.5832439805092076</v>
      </c>
      <c r="P96">
        <v>2.4163479493829274</v>
      </c>
      <c r="Q96">
        <v>2.3634785323012939</v>
      </c>
      <c r="R96">
        <v>2.2784332210124942</v>
      </c>
    </row>
    <row r="97" spans="1:18" x14ac:dyDescent="0.3">
      <c r="A97" t="s">
        <v>78</v>
      </c>
      <c r="B97">
        <v>4.9000000000000004</v>
      </c>
      <c r="C97" t="s">
        <v>580</v>
      </c>
      <c r="D97">
        <v>2.3739588285811188</v>
      </c>
      <c r="E97" t="s">
        <v>78</v>
      </c>
      <c r="F97" t="s">
        <v>78</v>
      </c>
      <c r="G97">
        <v>2.6158025508320546</v>
      </c>
      <c r="H97">
        <v>1.8698932962637</v>
      </c>
      <c r="I97">
        <v>2.4409957273746414</v>
      </c>
      <c r="J97">
        <v>2.3848360081181155</v>
      </c>
      <c r="K97">
        <v>2.3842262184031613</v>
      </c>
      <c r="L97">
        <v>2.1942739383482324</v>
      </c>
      <c r="M97">
        <v>2.2238278259514499</v>
      </c>
      <c r="N97">
        <v>2.3388860757618515</v>
      </c>
      <c r="O97">
        <v>2.4656240550934934</v>
      </c>
      <c r="P97">
        <v>2.3291381487563445</v>
      </c>
      <c r="Q97">
        <v>2.3277859685867317</v>
      </c>
      <c r="R97">
        <v>2.177495064287462</v>
      </c>
    </row>
    <row r="98" spans="1:18" x14ac:dyDescent="0.3">
      <c r="A98">
        <v>5</v>
      </c>
      <c r="B98">
        <v>5</v>
      </c>
      <c r="C98" t="s">
        <v>581</v>
      </c>
      <c r="D98">
        <v>2.294473729503073</v>
      </c>
      <c r="E98" t="s">
        <v>78</v>
      </c>
      <c r="F98" t="s">
        <v>78</v>
      </c>
      <c r="G98">
        <v>2.4793179882217382</v>
      </c>
      <c r="H98">
        <v>1.8092903128282474</v>
      </c>
      <c r="I98">
        <v>2.2814493085702181</v>
      </c>
      <c r="J98">
        <v>2.3544119329409003</v>
      </c>
      <c r="K98">
        <v>2.3857296168223252</v>
      </c>
      <c r="L98">
        <v>2.1383670702491626</v>
      </c>
      <c r="M98">
        <v>2.0335843824197166</v>
      </c>
      <c r="N98">
        <v>2.1029083883301083</v>
      </c>
      <c r="O98">
        <v>2.3877265535417211</v>
      </c>
      <c r="P98">
        <v>2.141558076361699</v>
      </c>
      <c r="Q98">
        <v>2.323284288186346</v>
      </c>
      <c r="R98">
        <v>1.9655958180947608</v>
      </c>
    </row>
    <row r="99" spans="1:18" x14ac:dyDescent="0.3">
      <c r="A99" t="s">
        <v>78</v>
      </c>
      <c r="B99">
        <v>5.1000000000000005</v>
      </c>
      <c r="C99" t="s">
        <v>582</v>
      </c>
      <c r="D99">
        <v>2.2920157660932188</v>
      </c>
      <c r="E99" t="s">
        <v>78</v>
      </c>
      <c r="F99" t="s">
        <v>78</v>
      </c>
      <c r="G99">
        <v>2.486702365335586</v>
      </c>
      <c r="H99">
        <v>1.8033289651043587</v>
      </c>
      <c r="I99">
        <v>2.3502664248625158</v>
      </c>
      <c r="J99">
        <v>2.3432178495659088</v>
      </c>
      <c r="K99">
        <v>2.3502477082931503</v>
      </c>
      <c r="L99">
        <v>2.1561940796635435</v>
      </c>
      <c r="M99">
        <v>2.0884621896245026</v>
      </c>
      <c r="N99">
        <v>2.1496768196130462</v>
      </c>
      <c r="O99">
        <v>2.37336316664299</v>
      </c>
      <c r="P99">
        <v>2.25644219637205</v>
      </c>
      <c r="Q99">
        <v>2.2677223312894941</v>
      </c>
      <c r="R99">
        <v>2.0487725308523501</v>
      </c>
    </row>
    <row r="100" spans="1:18" x14ac:dyDescent="0.3">
      <c r="A100" t="s">
        <v>78</v>
      </c>
      <c r="B100">
        <v>5.2</v>
      </c>
      <c r="C100" t="s">
        <v>583</v>
      </c>
      <c r="D100">
        <v>2.2637363065130813</v>
      </c>
      <c r="E100" t="s">
        <v>78</v>
      </c>
      <c r="F100" t="s">
        <v>78</v>
      </c>
      <c r="G100">
        <v>2.4599771615118038</v>
      </c>
      <c r="H100">
        <v>1.8035789792617167</v>
      </c>
      <c r="I100">
        <v>2.2976832290820952</v>
      </c>
      <c r="J100">
        <v>2.3185278496337665</v>
      </c>
      <c r="K100">
        <v>2.3404729498669248</v>
      </c>
      <c r="L100">
        <v>2.1180774685670412</v>
      </c>
      <c r="M100">
        <v>2.0451814832447557</v>
      </c>
      <c r="N100">
        <v>2.1321060306346791</v>
      </c>
      <c r="O100">
        <v>2.350407274968636</v>
      </c>
      <c r="P100">
        <v>2.2032718761277854</v>
      </c>
      <c r="Q100">
        <v>2.2265460841747586</v>
      </c>
      <c r="R100">
        <v>2.0345253552393072</v>
      </c>
    </row>
    <row r="101" spans="1:18" x14ac:dyDescent="0.3">
      <c r="A101" t="s">
        <v>78</v>
      </c>
      <c r="B101">
        <v>5.3000000000000007</v>
      </c>
      <c r="C101" t="s">
        <v>584</v>
      </c>
      <c r="D101">
        <v>2.2042594152490347</v>
      </c>
      <c r="E101" t="s">
        <v>78</v>
      </c>
      <c r="F101" t="s">
        <v>78</v>
      </c>
      <c r="G101">
        <v>2.3811986694264347</v>
      </c>
      <c r="H101">
        <v>1.7561583228235198</v>
      </c>
      <c r="I101">
        <v>2.23758517283165</v>
      </c>
      <c r="J101">
        <v>2.2578549962536205</v>
      </c>
      <c r="K101">
        <v>2.270094466311483</v>
      </c>
      <c r="L101">
        <v>2.0466235006023341</v>
      </c>
      <c r="M101">
        <v>2.0288334652124309</v>
      </c>
      <c r="N101">
        <v>2.0897783310325027</v>
      </c>
      <c r="O101">
        <v>2.2992194932174073</v>
      </c>
      <c r="P101">
        <v>2.179189215646991</v>
      </c>
      <c r="Q101">
        <v>2.175604692801727</v>
      </c>
      <c r="R101">
        <v>1.9541724350140006</v>
      </c>
    </row>
    <row r="102" spans="1:18" x14ac:dyDescent="0.3">
      <c r="A102" t="s">
        <v>78</v>
      </c>
      <c r="B102">
        <v>5.4</v>
      </c>
      <c r="C102" t="s">
        <v>585</v>
      </c>
      <c r="D102">
        <v>2.151238138945085</v>
      </c>
      <c r="E102" t="s">
        <v>78</v>
      </c>
      <c r="F102" t="s">
        <v>78</v>
      </c>
      <c r="G102">
        <v>2.3323557813969082</v>
      </c>
      <c r="H102">
        <v>1.7131051475979033</v>
      </c>
      <c r="I102">
        <v>2.2026857357335166</v>
      </c>
      <c r="J102">
        <v>2.1989114231570994</v>
      </c>
      <c r="K102">
        <v>2.2058661078776596</v>
      </c>
      <c r="L102">
        <v>2.0102850942031716</v>
      </c>
      <c r="M102">
        <v>1.9655794715561175</v>
      </c>
      <c r="N102">
        <v>2.0640505873920829</v>
      </c>
      <c r="O102">
        <v>2.2419272241554733</v>
      </c>
      <c r="P102">
        <v>2.1351349180764574</v>
      </c>
      <c r="Q102">
        <v>2.1167958608439776</v>
      </c>
      <c r="R102">
        <v>1.9297706035907409</v>
      </c>
    </row>
    <row r="103" spans="1:18" x14ac:dyDescent="0.3">
      <c r="A103" t="s">
        <v>78</v>
      </c>
      <c r="B103">
        <v>5.5</v>
      </c>
      <c r="C103" t="s">
        <v>586</v>
      </c>
      <c r="D103">
        <v>2.0834077248032981</v>
      </c>
      <c r="E103" t="s">
        <v>78</v>
      </c>
      <c r="F103" t="s">
        <v>78</v>
      </c>
      <c r="G103">
        <v>2.2768756840596214</v>
      </c>
      <c r="H103">
        <v>1.5919851071694004</v>
      </c>
      <c r="I103">
        <v>2.0178904720817026</v>
      </c>
      <c r="J103">
        <v>2.2118706541793967</v>
      </c>
      <c r="K103">
        <v>2.2210694450425805</v>
      </c>
      <c r="L103">
        <v>1.9574703138515985</v>
      </c>
      <c r="M103">
        <v>1.7782084368152897</v>
      </c>
      <c r="N103">
        <v>1.8742455518860852</v>
      </c>
      <c r="O103">
        <v>2.2566423064392613</v>
      </c>
      <c r="P103">
        <v>1.9363983117774468</v>
      </c>
      <c r="Q103">
        <v>2.0856953506035079</v>
      </c>
      <c r="R103">
        <v>1.7253665760202788</v>
      </c>
    </row>
    <row r="104" spans="1:18" x14ac:dyDescent="0.3">
      <c r="A104" t="s">
        <v>78</v>
      </c>
      <c r="B104">
        <v>5.6000000000000005</v>
      </c>
      <c r="C104" t="s">
        <v>587</v>
      </c>
      <c r="D104">
        <v>2.0638741078911109</v>
      </c>
      <c r="E104" t="s">
        <v>78</v>
      </c>
      <c r="F104" t="s">
        <v>78</v>
      </c>
      <c r="G104">
        <v>2.2375105229977938</v>
      </c>
      <c r="H104">
        <v>1.6367934578974597</v>
      </c>
      <c r="I104">
        <v>2.0759456808519912</v>
      </c>
      <c r="J104">
        <v>2.1384274715990004</v>
      </c>
      <c r="K104">
        <v>2.1507817535764806</v>
      </c>
      <c r="L104">
        <v>1.9212534373823376</v>
      </c>
      <c r="M104">
        <v>1.8504210558598559</v>
      </c>
      <c r="N104">
        <v>1.916718092488884</v>
      </c>
      <c r="O104">
        <v>2.1889469055688022</v>
      </c>
      <c r="P104">
        <v>2.0228088621529645</v>
      </c>
      <c r="Q104">
        <v>2.0380742679901966</v>
      </c>
      <c r="R104">
        <v>1.7987484343447986</v>
      </c>
    </row>
    <row r="105" spans="1:18" x14ac:dyDescent="0.3">
      <c r="A105" t="s">
        <v>78</v>
      </c>
      <c r="B105">
        <v>5.7</v>
      </c>
      <c r="C105" t="s">
        <v>588</v>
      </c>
      <c r="D105">
        <v>2.0377376795091613</v>
      </c>
      <c r="E105" t="s">
        <v>78</v>
      </c>
      <c r="F105" t="s">
        <v>78</v>
      </c>
      <c r="G105">
        <v>2.2120013123755515</v>
      </c>
      <c r="H105">
        <v>1.5958393263231814</v>
      </c>
      <c r="I105">
        <v>2.0656683967879808</v>
      </c>
      <c r="J105">
        <v>2.1094424504705431</v>
      </c>
      <c r="K105">
        <v>2.1309956116114774</v>
      </c>
      <c r="L105">
        <v>1.8825931901042368</v>
      </c>
      <c r="M105">
        <v>1.8116601359577504</v>
      </c>
      <c r="N105">
        <v>1.8885468295618304</v>
      </c>
      <c r="O105">
        <v>2.1589353911212896</v>
      </c>
      <c r="P105">
        <v>1.9911647918833049</v>
      </c>
      <c r="Q105">
        <v>2.0045415956151316</v>
      </c>
      <c r="R105">
        <v>1.7601879602517896</v>
      </c>
    </row>
    <row r="106" spans="1:18" x14ac:dyDescent="0.3">
      <c r="A106" t="s">
        <v>78</v>
      </c>
      <c r="B106">
        <v>5.8000000000000007</v>
      </c>
      <c r="C106" t="s">
        <v>589</v>
      </c>
      <c r="D106">
        <v>1.9971827099426513</v>
      </c>
      <c r="E106" t="s">
        <v>78</v>
      </c>
      <c r="F106" t="s">
        <v>78</v>
      </c>
      <c r="G106">
        <v>2.1822018071634544</v>
      </c>
      <c r="H106">
        <v>1.530935923234928</v>
      </c>
      <c r="I106">
        <v>2.0261399369578541</v>
      </c>
      <c r="J106">
        <v>2.0647315062662002</v>
      </c>
      <c r="K106">
        <v>2.0849150552346964</v>
      </c>
      <c r="L106">
        <v>1.8323178481134994</v>
      </c>
      <c r="M106">
        <v>1.7688680685131468</v>
      </c>
      <c r="N106">
        <v>1.8329283335951962</v>
      </c>
      <c r="O106">
        <v>2.1285544733511399</v>
      </c>
      <c r="P106">
        <v>1.9421232113439002</v>
      </c>
      <c r="Q106">
        <v>1.9613013074052548</v>
      </c>
      <c r="R106">
        <v>1.7192989344031149</v>
      </c>
    </row>
    <row r="107" spans="1:18" x14ac:dyDescent="0.3">
      <c r="A107" t="s">
        <v>78</v>
      </c>
      <c r="B107">
        <v>5.9</v>
      </c>
      <c r="C107" t="s">
        <v>590</v>
      </c>
      <c r="D107">
        <v>1.9333155115958327</v>
      </c>
      <c r="E107" t="s">
        <v>78</v>
      </c>
      <c r="F107" t="s">
        <v>78</v>
      </c>
      <c r="G107">
        <v>2.1139992034290573</v>
      </c>
      <c r="H107">
        <v>1.4831945318026585</v>
      </c>
      <c r="I107">
        <v>1.9717424149835696</v>
      </c>
      <c r="J107">
        <v>2.0061672061400988</v>
      </c>
      <c r="K107">
        <v>2.017330241819673</v>
      </c>
      <c r="L107">
        <v>1.786186126159691</v>
      </c>
      <c r="M107">
        <v>1.7021389452494287</v>
      </c>
      <c r="N107">
        <v>1.7975932824901923</v>
      </c>
      <c r="O107">
        <v>2.0598166951255634</v>
      </c>
      <c r="P107">
        <v>1.8938357953469305</v>
      </c>
      <c r="Q107">
        <v>1.9007227050327857</v>
      </c>
      <c r="R107">
        <v>1.65690232524626</v>
      </c>
    </row>
    <row r="108" spans="1:18" x14ac:dyDescent="0.3">
      <c r="A108">
        <v>6</v>
      </c>
      <c r="B108">
        <v>6</v>
      </c>
      <c r="C108" t="s">
        <v>591</v>
      </c>
      <c r="D108">
        <v>1.8483062964057828</v>
      </c>
      <c r="E108" t="s">
        <v>78</v>
      </c>
      <c r="F108" t="s">
        <v>78</v>
      </c>
      <c r="G108">
        <v>2.0485557030026635</v>
      </c>
      <c r="H108">
        <v>1.4372855722908608</v>
      </c>
      <c r="I108">
        <v>1.7480632999005317</v>
      </c>
      <c r="J108">
        <v>1.8997517898569209</v>
      </c>
      <c r="K108">
        <v>1.9782272824549534</v>
      </c>
      <c r="L108">
        <v>1.6132311193006013</v>
      </c>
      <c r="M108">
        <v>1.6455137848325487</v>
      </c>
      <c r="N108">
        <v>1.5759091767620179</v>
      </c>
      <c r="O108">
        <v>1.9912863614095921</v>
      </c>
      <c r="P108">
        <v>1.7123502242121187</v>
      </c>
      <c r="Q108">
        <v>1.7581624078324924</v>
      </c>
      <c r="R108">
        <v>1.5721656833372513</v>
      </c>
    </row>
    <row r="109" spans="1:18" x14ac:dyDescent="0.3">
      <c r="A109" t="s">
        <v>78</v>
      </c>
      <c r="B109">
        <v>6.1000000000000005</v>
      </c>
      <c r="C109" t="s">
        <v>592</v>
      </c>
      <c r="D109">
        <v>1.8456035781667786</v>
      </c>
      <c r="E109" t="s">
        <v>78</v>
      </c>
      <c r="F109" t="s">
        <v>78</v>
      </c>
      <c r="G109">
        <v>2.0394564973608404</v>
      </c>
      <c r="H109">
        <v>1.4257418742034857</v>
      </c>
      <c r="I109">
        <v>1.7902874742129975</v>
      </c>
      <c r="J109">
        <v>1.8844902318985248</v>
      </c>
      <c r="K109">
        <v>1.9519118193629732</v>
      </c>
      <c r="L109">
        <v>1.6352504683003675</v>
      </c>
      <c r="M109">
        <v>1.6628824609638211</v>
      </c>
      <c r="N109">
        <v>1.6163161210627879</v>
      </c>
      <c r="O109">
        <v>1.9740483387255985</v>
      </c>
      <c r="P109">
        <v>1.7443437634648076</v>
      </c>
      <c r="Q109">
        <v>1.7493020114706046</v>
      </c>
      <c r="R109">
        <v>1.5903702286618917</v>
      </c>
    </row>
    <row r="110" spans="1:18" x14ac:dyDescent="0.3">
      <c r="A110" t="s">
        <v>78</v>
      </c>
      <c r="B110">
        <v>6.2</v>
      </c>
      <c r="C110" t="s">
        <v>593</v>
      </c>
      <c r="D110">
        <v>1.8341358068192433</v>
      </c>
      <c r="E110" t="s">
        <v>78</v>
      </c>
      <c r="F110" t="s">
        <v>78</v>
      </c>
      <c r="G110">
        <v>2.0337327361391142</v>
      </c>
      <c r="H110">
        <v>1.4135072549441194</v>
      </c>
      <c r="I110">
        <v>1.7870216216608059</v>
      </c>
      <c r="J110">
        <v>1.8814112760223085</v>
      </c>
      <c r="K110">
        <v>1.9390218931723464</v>
      </c>
      <c r="L110">
        <v>1.6117633731836667</v>
      </c>
      <c r="M110">
        <v>1.6429222903430067</v>
      </c>
      <c r="N110">
        <v>1.602556884828747</v>
      </c>
      <c r="O110">
        <v>1.9619744910494248</v>
      </c>
      <c r="P110">
        <v>1.7402110221299942</v>
      </c>
      <c r="Q110">
        <v>1.7417958755807308</v>
      </c>
      <c r="R110">
        <v>1.5776504666896292</v>
      </c>
    </row>
    <row r="111" spans="1:18" x14ac:dyDescent="0.3">
      <c r="A111" t="s">
        <v>78</v>
      </c>
      <c r="B111">
        <v>6.3000000000000007</v>
      </c>
      <c r="C111" t="s">
        <v>594</v>
      </c>
      <c r="D111">
        <v>1.7851623699109933</v>
      </c>
      <c r="E111" t="s">
        <v>78</v>
      </c>
      <c r="F111" t="s">
        <v>78</v>
      </c>
      <c r="G111">
        <v>1.9776601396486486</v>
      </c>
      <c r="H111">
        <v>1.3494299354010761</v>
      </c>
      <c r="I111">
        <v>1.748369315234364</v>
      </c>
      <c r="J111">
        <v>1.8304857700034822</v>
      </c>
      <c r="K111">
        <v>1.8859928310941294</v>
      </c>
      <c r="L111">
        <v>1.5694576025914422</v>
      </c>
      <c r="M111">
        <v>1.5985375728675792</v>
      </c>
      <c r="N111">
        <v>1.5601236520337902</v>
      </c>
      <c r="O111">
        <v>1.9080233710929257</v>
      </c>
      <c r="P111">
        <v>1.7004416674377321</v>
      </c>
      <c r="Q111">
        <v>1.7014014544277352</v>
      </c>
      <c r="R111">
        <v>1.5317104579956193</v>
      </c>
    </row>
    <row r="112" spans="1:18" x14ac:dyDescent="0.3">
      <c r="A112" t="s">
        <v>78</v>
      </c>
      <c r="B112">
        <v>6.4</v>
      </c>
      <c r="C112" t="s">
        <v>595</v>
      </c>
      <c r="D112">
        <v>1.7079074808098735</v>
      </c>
      <c r="E112" t="s">
        <v>78</v>
      </c>
      <c r="F112" t="s">
        <v>78</v>
      </c>
      <c r="G112">
        <v>1.8781346615185537</v>
      </c>
      <c r="H112">
        <v>1.3151983285257491</v>
      </c>
      <c r="I112">
        <v>1.6749561457298692</v>
      </c>
      <c r="J112">
        <v>1.7519723593783634</v>
      </c>
      <c r="K112">
        <v>1.8006980863558775</v>
      </c>
      <c r="L112">
        <v>1.5110260278222671</v>
      </c>
      <c r="M112">
        <v>1.5347052572710829</v>
      </c>
      <c r="N112">
        <v>1.5034973421120805</v>
      </c>
      <c r="O112">
        <v>1.8216061194408746</v>
      </c>
      <c r="P112">
        <v>1.6304318327794729</v>
      </c>
      <c r="Q112">
        <v>1.6367776935138936</v>
      </c>
      <c r="R112">
        <v>1.469884631981965</v>
      </c>
    </row>
    <row r="113" spans="1:18" x14ac:dyDescent="0.3">
      <c r="A113" t="s">
        <v>78</v>
      </c>
      <c r="B113">
        <v>6.5</v>
      </c>
      <c r="C113" t="s">
        <v>596</v>
      </c>
      <c r="D113">
        <v>1.6337858887168102</v>
      </c>
      <c r="E113" t="s">
        <v>78</v>
      </c>
      <c r="F113" t="s">
        <v>78</v>
      </c>
      <c r="G113">
        <v>1.7889797766401458</v>
      </c>
      <c r="H113">
        <v>1.2532263686965508</v>
      </c>
      <c r="I113">
        <v>1.6027368810223079</v>
      </c>
      <c r="J113">
        <v>1.6230072336330872</v>
      </c>
      <c r="K113">
        <v>1.711973914436951</v>
      </c>
      <c r="L113">
        <v>1.512100202813724</v>
      </c>
      <c r="M113">
        <v>1.5713152456648012</v>
      </c>
      <c r="N113">
        <v>1.4122494669022914</v>
      </c>
      <c r="O113">
        <v>1.7364274633674428</v>
      </c>
      <c r="P113">
        <v>1.5071268730228009</v>
      </c>
      <c r="Q113">
        <v>1.5748319585821833</v>
      </c>
      <c r="R113">
        <v>1.5110438839811171</v>
      </c>
    </row>
    <row r="114" spans="1:18" x14ac:dyDescent="0.3">
      <c r="A114" t="s">
        <v>78</v>
      </c>
      <c r="B114">
        <v>6.6000000000000005</v>
      </c>
      <c r="C114" t="s">
        <v>597</v>
      </c>
      <c r="D114">
        <v>1.6230881392814416</v>
      </c>
      <c r="E114" t="s">
        <v>78</v>
      </c>
      <c r="F114" t="s">
        <v>78</v>
      </c>
      <c r="G114">
        <v>1.7755615191837126</v>
      </c>
      <c r="H114">
        <v>1.2996070680369578</v>
      </c>
      <c r="I114">
        <v>1.6085779688903656</v>
      </c>
      <c r="J114">
        <v>1.6233025282183806</v>
      </c>
      <c r="K114">
        <v>1.7010606040790299</v>
      </c>
      <c r="L114">
        <v>1.4957604664633808</v>
      </c>
      <c r="M114">
        <v>1.5454310871389945</v>
      </c>
      <c r="N114">
        <v>1.4371234160515312</v>
      </c>
      <c r="O114">
        <v>1.7145168542859879</v>
      </c>
      <c r="P114">
        <v>1.5347771862050115</v>
      </c>
      <c r="Q114">
        <v>1.557081959800914</v>
      </c>
      <c r="R114">
        <v>1.4904086849609828</v>
      </c>
    </row>
    <row r="115" spans="1:18" x14ac:dyDescent="0.3">
      <c r="A115" t="s">
        <v>78</v>
      </c>
      <c r="B115">
        <v>6.7</v>
      </c>
      <c r="C115" t="s">
        <v>598</v>
      </c>
      <c r="D115">
        <v>1.6133694850069313</v>
      </c>
      <c r="E115" t="s">
        <v>78</v>
      </c>
      <c r="F115" t="s">
        <v>78</v>
      </c>
      <c r="G115">
        <v>1.7477499306398852</v>
      </c>
      <c r="H115">
        <v>1.23230584530947</v>
      </c>
      <c r="I115">
        <v>1.6184911003034015</v>
      </c>
      <c r="J115">
        <v>1.6125644058073265</v>
      </c>
      <c r="K115">
        <v>1.6279757617528969</v>
      </c>
      <c r="L115">
        <v>1.4277802584706136</v>
      </c>
      <c r="M115">
        <v>1.5509251599663274</v>
      </c>
      <c r="N115">
        <v>1.4479572859528771</v>
      </c>
      <c r="O115">
        <v>1.6957165728216346</v>
      </c>
      <c r="P115">
        <v>1.5736650103220309</v>
      </c>
      <c r="Q115">
        <v>1.5913986191355889</v>
      </c>
      <c r="R115">
        <v>1.5121673384148717</v>
      </c>
    </row>
    <row r="116" spans="1:18" x14ac:dyDescent="0.3">
      <c r="A116" t="s">
        <v>78</v>
      </c>
      <c r="B116">
        <v>6.8000000000000007</v>
      </c>
      <c r="C116" t="s">
        <v>599</v>
      </c>
      <c r="D116">
        <v>1.5775825850997323</v>
      </c>
      <c r="E116" t="s">
        <v>78</v>
      </c>
      <c r="F116" t="s">
        <v>78</v>
      </c>
      <c r="G116">
        <v>1.6921208137891075</v>
      </c>
      <c r="H116">
        <v>1.2173100843090123</v>
      </c>
      <c r="I116">
        <v>1.591507133285347</v>
      </c>
      <c r="J116">
        <v>1.5979135315281323</v>
      </c>
      <c r="K116">
        <v>1.6099868894116829</v>
      </c>
      <c r="L116">
        <v>1.4352094340986374</v>
      </c>
      <c r="M116">
        <v>1.5249924223120805</v>
      </c>
      <c r="N116">
        <v>1.4162570019538503</v>
      </c>
      <c r="O116">
        <v>1.6530752773173358</v>
      </c>
      <c r="P116">
        <v>1.5360671447188659</v>
      </c>
      <c r="Q116">
        <v>1.5476216550484934</v>
      </c>
      <c r="R116">
        <v>1.4936982870205291</v>
      </c>
    </row>
    <row r="117" spans="1:18" x14ac:dyDescent="0.3">
      <c r="A117" t="s">
        <v>78</v>
      </c>
      <c r="B117">
        <v>6.9</v>
      </c>
      <c r="C117" t="s">
        <v>600</v>
      </c>
      <c r="D117">
        <v>1.4984312921425447</v>
      </c>
      <c r="E117" t="s">
        <v>78</v>
      </c>
      <c r="F117" t="s">
        <v>78</v>
      </c>
      <c r="G117">
        <v>1.6072538689379747</v>
      </c>
      <c r="H117">
        <v>1.1553128653385463</v>
      </c>
      <c r="I117">
        <v>1.511122607762124</v>
      </c>
      <c r="J117">
        <v>1.5180902116454176</v>
      </c>
      <c r="K117">
        <v>1.5513469993350399</v>
      </c>
      <c r="L117">
        <v>1.3983873075124069</v>
      </c>
      <c r="M117">
        <v>1.4423609624490974</v>
      </c>
      <c r="N117">
        <v>1.3476890002189343</v>
      </c>
      <c r="O117">
        <v>1.5745367753204607</v>
      </c>
      <c r="P117">
        <v>1.4459660278793511</v>
      </c>
      <c r="Q117">
        <v>1.4663145594935485</v>
      </c>
      <c r="R117">
        <v>1.3987472755467543</v>
      </c>
    </row>
    <row r="118" spans="1:18" x14ac:dyDescent="0.3">
      <c r="A118">
        <v>7</v>
      </c>
      <c r="B118">
        <v>7</v>
      </c>
      <c r="C118" t="s">
        <v>601</v>
      </c>
      <c r="D118">
        <v>1.4118725757478132</v>
      </c>
      <c r="E118" t="s">
        <v>78</v>
      </c>
      <c r="F118" t="s">
        <v>78</v>
      </c>
      <c r="G118">
        <v>1.5440746575802335</v>
      </c>
      <c r="H118">
        <v>1.1104889557264204</v>
      </c>
      <c r="I118">
        <v>1.3615664667331531</v>
      </c>
      <c r="J118">
        <v>1.4216151227904124</v>
      </c>
      <c r="K118">
        <v>1.4493772417901176</v>
      </c>
      <c r="L118">
        <v>1.1484978756092261</v>
      </c>
      <c r="M118">
        <v>1.4155721007975723</v>
      </c>
      <c r="N118">
        <v>1.2182675708197475</v>
      </c>
      <c r="O118">
        <v>1.498056680812478</v>
      </c>
      <c r="P118">
        <v>1.368417167515392</v>
      </c>
      <c r="Q118">
        <v>1.3983304930356704</v>
      </c>
      <c r="R118">
        <v>1.3662587059807476</v>
      </c>
    </row>
    <row r="119" spans="1:18" x14ac:dyDescent="0.3">
      <c r="A119" t="s">
        <v>78</v>
      </c>
      <c r="B119">
        <v>7.1000000000000005</v>
      </c>
      <c r="C119" t="s">
        <v>602</v>
      </c>
      <c r="D119">
        <v>1.4069768334692774</v>
      </c>
      <c r="E119" t="s">
        <v>78</v>
      </c>
      <c r="F119" t="s">
        <v>78</v>
      </c>
      <c r="G119">
        <v>1.5369044158665157</v>
      </c>
      <c r="H119">
        <v>1.1005860389138435</v>
      </c>
      <c r="I119">
        <v>1.3607129198963677</v>
      </c>
      <c r="J119">
        <v>1.4189835771828163</v>
      </c>
      <c r="K119">
        <v>1.4600101838309312</v>
      </c>
      <c r="L119">
        <v>1.1502504664400186</v>
      </c>
      <c r="M119">
        <v>1.3893224163332094</v>
      </c>
      <c r="N119">
        <v>1.2361501527488752</v>
      </c>
      <c r="O119">
        <v>1.4887392129474881</v>
      </c>
      <c r="P119">
        <v>1.3687369727406367</v>
      </c>
      <c r="Q119">
        <v>1.3658956251772001</v>
      </c>
      <c r="R119">
        <v>1.3660248529223062</v>
      </c>
    </row>
    <row r="120" spans="1:18" x14ac:dyDescent="0.3">
      <c r="A120" t="s">
        <v>78</v>
      </c>
      <c r="B120">
        <v>7.2</v>
      </c>
      <c r="C120" t="s">
        <v>603</v>
      </c>
      <c r="D120">
        <v>1.3978861645505147</v>
      </c>
      <c r="E120" t="s">
        <v>78</v>
      </c>
      <c r="F120" t="s">
        <v>78</v>
      </c>
      <c r="G120">
        <v>1.5190506423562087</v>
      </c>
      <c r="H120">
        <v>1.1059564222387064</v>
      </c>
      <c r="I120">
        <v>1.3671711378795472</v>
      </c>
      <c r="J120">
        <v>1.40924466081747</v>
      </c>
      <c r="K120">
        <v>1.4399320193396348</v>
      </c>
      <c r="L120">
        <v>1.1560268070763626</v>
      </c>
      <c r="M120">
        <v>1.3766646890762213</v>
      </c>
      <c r="N120">
        <v>1.2243094558353296</v>
      </c>
      <c r="O120">
        <v>1.4740639286847554</v>
      </c>
      <c r="P120">
        <v>1.3616250995265087</v>
      </c>
      <c r="Q120">
        <v>1.377195625913076</v>
      </c>
      <c r="R120">
        <v>1.3283773277045072</v>
      </c>
    </row>
    <row r="121" spans="1:18" x14ac:dyDescent="0.3">
      <c r="A121" t="s">
        <v>78</v>
      </c>
      <c r="B121">
        <v>7.3000000000000007</v>
      </c>
      <c r="C121" t="s">
        <v>604</v>
      </c>
      <c r="D121">
        <v>1.3643323135479142</v>
      </c>
      <c r="E121" t="s">
        <v>78</v>
      </c>
      <c r="F121" t="s">
        <v>78</v>
      </c>
      <c r="G121">
        <v>1.49313275042342</v>
      </c>
      <c r="H121">
        <v>1.0781750101749052</v>
      </c>
      <c r="I121">
        <v>1.3267715909862405</v>
      </c>
      <c r="J121">
        <v>1.368974847458537</v>
      </c>
      <c r="K121">
        <v>1.4033935295379691</v>
      </c>
      <c r="L121">
        <v>1.1290639283488311</v>
      </c>
      <c r="M121">
        <v>1.3356300542709767</v>
      </c>
      <c r="N121">
        <v>1.1983491699302113</v>
      </c>
      <c r="O121">
        <v>1.4475351708697621</v>
      </c>
      <c r="P121">
        <v>1.3253731442249288</v>
      </c>
      <c r="Q121">
        <v>1.3400161666222976</v>
      </c>
      <c r="R121">
        <v>1.2982340557968093</v>
      </c>
    </row>
    <row r="122" spans="1:18" x14ac:dyDescent="0.3">
      <c r="A122" t="s">
        <v>78</v>
      </c>
      <c r="B122">
        <v>7.4</v>
      </c>
      <c r="C122" t="s">
        <v>605</v>
      </c>
      <c r="D122">
        <v>1.2755255980856708</v>
      </c>
      <c r="E122" t="s">
        <v>78</v>
      </c>
      <c r="F122" t="s">
        <v>78</v>
      </c>
      <c r="G122">
        <v>1.3913206926207011</v>
      </c>
      <c r="H122">
        <v>1.0173907514941476</v>
      </c>
      <c r="I122">
        <v>1.2421143403182471</v>
      </c>
      <c r="J122">
        <v>1.2806528126239303</v>
      </c>
      <c r="K122">
        <v>1.3082869479006314</v>
      </c>
      <c r="L122">
        <v>1.0650576996791066</v>
      </c>
      <c r="M122">
        <v>1.2529901616102568</v>
      </c>
      <c r="N122">
        <v>1.1277308567013358</v>
      </c>
      <c r="O122">
        <v>1.3511651775513587</v>
      </c>
      <c r="P122">
        <v>1.236487750065975</v>
      </c>
      <c r="Q122">
        <v>1.2578140280485801</v>
      </c>
      <c r="R122">
        <v>1.2163407395472297</v>
      </c>
    </row>
    <row r="123" spans="1:18" x14ac:dyDescent="0.3">
      <c r="A123" t="s">
        <v>78</v>
      </c>
      <c r="B123">
        <v>7.5</v>
      </c>
      <c r="C123" t="s">
        <v>606</v>
      </c>
      <c r="D123">
        <v>1.1782313932593371</v>
      </c>
      <c r="E123" t="s">
        <v>78</v>
      </c>
      <c r="F123" t="s">
        <v>78</v>
      </c>
      <c r="G123">
        <v>1.2805598919792234</v>
      </c>
      <c r="H123">
        <v>0.94921289549245624</v>
      </c>
      <c r="I123">
        <v>1.1878280471142857</v>
      </c>
      <c r="J123">
        <v>1.1983088309457286</v>
      </c>
      <c r="K123">
        <v>1.1684291291521269</v>
      </c>
      <c r="L123">
        <v>1.0509271010503893</v>
      </c>
      <c r="M123">
        <v>1.177492078535938</v>
      </c>
      <c r="N123">
        <v>1.0051130303103417</v>
      </c>
      <c r="O123">
        <v>1.2274557000437702</v>
      </c>
      <c r="P123">
        <v>1.1639895569074881</v>
      </c>
      <c r="Q123">
        <v>1.129324876290392</v>
      </c>
      <c r="R123">
        <v>1.0965332677312527</v>
      </c>
    </row>
    <row r="124" spans="1:18" x14ac:dyDescent="0.3">
      <c r="A124" t="s">
        <v>78</v>
      </c>
      <c r="B124">
        <v>7.6000000000000005</v>
      </c>
      <c r="C124" t="s">
        <v>607</v>
      </c>
      <c r="D124">
        <v>1.1774116869597671</v>
      </c>
      <c r="E124" t="s">
        <v>78</v>
      </c>
      <c r="F124" t="s">
        <v>78</v>
      </c>
      <c r="G124">
        <v>1.2737694452432446</v>
      </c>
      <c r="H124">
        <v>1.0136580936329487</v>
      </c>
      <c r="I124">
        <v>1.1914018908312902</v>
      </c>
      <c r="J124">
        <v>1.2078566158691146</v>
      </c>
      <c r="K124">
        <v>1.162371892506576</v>
      </c>
      <c r="L124">
        <v>1.0599708597348507</v>
      </c>
      <c r="M124">
        <v>1.1921010448393352</v>
      </c>
      <c r="N124">
        <v>1.0469503601445334</v>
      </c>
      <c r="O124">
        <v>1.2528610240992053</v>
      </c>
      <c r="P124">
        <v>1.1594124308939768</v>
      </c>
      <c r="Q124">
        <v>1.1139803363816334</v>
      </c>
      <c r="R124">
        <v>1.1287054425516612</v>
      </c>
    </row>
    <row r="125" spans="1:18" x14ac:dyDescent="0.3">
      <c r="A125" t="s">
        <v>78</v>
      </c>
      <c r="B125">
        <v>7.7</v>
      </c>
      <c r="C125" t="s">
        <v>608</v>
      </c>
      <c r="D125">
        <v>1.1855348124814593</v>
      </c>
      <c r="E125" t="s">
        <v>78</v>
      </c>
      <c r="F125" t="s">
        <v>78</v>
      </c>
      <c r="G125">
        <v>1.2800429271374878</v>
      </c>
      <c r="H125">
        <v>1.0074856610970924</v>
      </c>
      <c r="I125">
        <v>1.1991736822064107</v>
      </c>
      <c r="J125">
        <v>1.2035220026281859</v>
      </c>
      <c r="K125">
        <v>1.1804169894240522</v>
      </c>
      <c r="L125">
        <v>1.073317700888913</v>
      </c>
      <c r="M125">
        <v>1.1753856928962909</v>
      </c>
      <c r="N125">
        <v>1.0530046480405315</v>
      </c>
      <c r="O125">
        <v>1.2419132706535301</v>
      </c>
      <c r="P125">
        <v>1.1689395949925383</v>
      </c>
      <c r="Q125">
        <v>1.1437837733323208</v>
      </c>
      <c r="R125">
        <v>1.1002799529121137</v>
      </c>
    </row>
    <row r="126" spans="1:18" x14ac:dyDescent="0.3">
      <c r="A126" t="s">
        <v>78</v>
      </c>
      <c r="B126">
        <v>7.8000000000000007</v>
      </c>
      <c r="C126" t="s">
        <v>609</v>
      </c>
      <c r="D126">
        <v>1.1314103572182777</v>
      </c>
      <c r="E126" t="s">
        <v>78</v>
      </c>
      <c r="F126" t="s">
        <v>78</v>
      </c>
      <c r="G126">
        <v>1.2144920439221234</v>
      </c>
      <c r="H126">
        <v>0.95438937822461778</v>
      </c>
      <c r="I126">
        <v>1.1403667551036147</v>
      </c>
      <c r="J126">
        <v>1.1469929634360516</v>
      </c>
      <c r="K126">
        <v>1.1350141827313749</v>
      </c>
      <c r="L126">
        <v>1.0307745497998437</v>
      </c>
      <c r="M126">
        <v>1.1156239348472807</v>
      </c>
      <c r="N126">
        <v>1.0110981952733735</v>
      </c>
      <c r="O126">
        <v>1.1745402187027616</v>
      </c>
      <c r="P126">
        <v>1.119713490098132</v>
      </c>
      <c r="Q126">
        <v>1.0936980190110481</v>
      </c>
      <c r="R126">
        <v>1.0567611980404163</v>
      </c>
    </row>
    <row r="127" spans="1:18" x14ac:dyDescent="0.3">
      <c r="A127" t="s">
        <v>78</v>
      </c>
      <c r="B127">
        <v>7.9</v>
      </c>
      <c r="C127" t="s">
        <v>610</v>
      </c>
      <c r="D127">
        <v>1.0486466773911844</v>
      </c>
      <c r="E127" t="s">
        <v>78</v>
      </c>
      <c r="F127" t="s">
        <v>78</v>
      </c>
      <c r="G127">
        <v>1.1265390026038324</v>
      </c>
      <c r="H127">
        <v>0.89290969542762788</v>
      </c>
      <c r="I127">
        <v>1.0561464144904749</v>
      </c>
      <c r="J127">
        <v>1.0619535134829428</v>
      </c>
      <c r="K127">
        <v>1.049769899008032</v>
      </c>
      <c r="L127">
        <v>0.95515427865542879</v>
      </c>
      <c r="M127">
        <v>1.0305176160621947</v>
      </c>
      <c r="N127">
        <v>0.94127246903761885</v>
      </c>
      <c r="O127">
        <v>1.0892392466366865</v>
      </c>
      <c r="P127">
        <v>1.0351704473267602</v>
      </c>
      <c r="Q127">
        <v>1.0128054919808609</v>
      </c>
      <c r="R127">
        <v>0.97985471701690718</v>
      </c>
    </row>
    <row r="128" spans="1:18" x14ac:dyDescent="0.3">
      <c r="A128">
        <v>8</v>
      </c>
      <c r="B128">
        <v>8</v>
      </c>
      <c r="C128" t="s">
        <v>611</v>
      </c>
      <c r="D128">
        <v>0.96738100852164144</v>
      </c>
      <c r="E128" t="s">
        <v>78</v>
      </c>
      <c r="F128" t="s">
        <v>78</v>
      </c>
      <c r="G128">
        <v>1.0203480506868474</v>
      </c>
      <c r="H128">
        <v>0.7966181344184029</v>
      </c>
      <c r="I128">
        <v>0.97370853779800504</v>
      </c>
      <c r="J128">
        <v>0.97837105481549869</v>
      </c>
      <c r="K128">
        <v>0.98319782045203497</v>
      </c>
      <c r="L128">
        <v>0.92180657046076264</v>
      </c>
      <c r="M128">
        <v>0.95066243327040212</v>
      </c>
      <c r="N128">
        <v>0.88408948915686458</v>
      </c>
      <c r="O128">
        <v>0.97773976110280147</v>
      </c>
      <c r="P128">
        <v>0.97690877551683308</v>
      </c>
      <c r="Q128">
        <v>0.95048099317913726</v>
      </c>
      <c r="R128">
        <v>0.92244611464704296</v>
      </c>
    </row>
    <row r="129" spans="1:18" x14ac:dyDescent="0.3">
      <c r="A129" t="s">
        <v>78</v>
      </c>
      <c r="B129">
        <v>8.1</v>
      </c>
      <c r="C129" t="s">
        <v>612</v>
      </c>
      <c r="D129">
        <v>0.97141115311509529</v>
      </c>
      <c r="E129" t="s">
        <v>78</v>
      </c>
      <c r="F129" t="s">
        <v>78</v>
      </c>
      <c r="G129">
        <v>1.0261750222815904</v>
      </c>
      <c r="H129">
        <v>0.79639804542959736</v>
      </c>
      <c r="I129">
        <v>0.9749127745122349</v>
      </c>
      <c r="J129">
        <v>0.99275415952007839</v>
      </c>
      <c r="K129">
        <v>0.99254953465790963</v>
      </c>
      <c r="L129">
        <v>0.92126939293806032</v>
      </c>
      <c r="M129">
        <v>0.95215515110010029</v>
      </c>
      <c r="N129">
        <v>0.8886565809505147</v>
      </c>
      <c r="O129">
        <v>0.98025695568171667</v>
      </c>
      <c r="P129">
        <v>0.9771162822716678</v>
      </c>
      <c r="Q129">
        <v>0.93848850387459004</v>
      </c>
      <c r="R129">
        <v>0.9168798153577018</v>
      </c>
    </row>
    <row r="130" spans="1:18" x14ac:dyDescent="0.3">
      <c r="A130" t="s">
        <v>78</v>
      </c>
      <c r="B130">
        <v>8.2000000000000011</v>
      </c>
      <c r="C130" t="s">
        <v>613</v>
      </c>
      <c r="D130">
        <v>0.97360214645999388</v>
      </c>
      <c r="E130" t="s">
        <v>78</v>
      </c>
      <c r="F130" t="s">
        <v>78</v>
      </c>
      <c r="G130">
        <v>1.0310955508570341</v>
      </c>
      <c r="H130">
        <v>0.81327332075553116</v>
      </c>
      <c r="I130">
        <v>0.96830134985817129</v>
      </c>
      <c r="J130">
        <v>0.99463736269911407</v>
      </c>
      <c r="K130">
        <v>0.9914812112520015</v>
      </c>
      <c r="L130">
        <v>0.91232624717805777</v>
      </c>
      <c r="M130">
        <v>0.95111075390398714</v>
      </c>
      <c r="N130">
        <v>0.89375601058326448</v>
      </c>
      <c r="O130">
        <v>0.97880292088299115</v>
      </c>
      <c r="P130">
        <v>0.97855004813265078</v>
      </c>
      <c r="Q130">
        <v>0.94121926806403411</v>
      </c>
      <c r="R130">
        <v>0.92055582708513828</v>
      </c>
    </row>
    <row r="131" spans="1:18" x14ac:dyDescent="0.3">
      <c r="A131" t="s">
        <v>78</v>
      </c>
      <c r="B131">
        <v>8.3000000000000007</v>
      </c>
      <c r="C131" t="s">
        <v>614</v>
      </c>
      <c r="D131">
        <v>0.96047424345330301</v>
      </c>
      <c r="E131" t="s">
        <v>78</v>
      </c>
      <c r="F131" t="s">
        <v>78</v>
      </c>
      <c r="G131">
        <v>1.0133427567713806</v>
      </c>
      <c r="H131">
        <v>0.79728109347203591</v>
      </c>
      <c r="I131">
        <v>0.96030500092900195</v>
      </c>
      <c r="J131">
        <v>0.9785182363451923</v>
      </c>
      <c r="K131">
        <v>0.97609254996403416</v>
      </c>
      <c r="L131">
        <v>0.90940965168800203</v>
      </c>
      <c r="M131">
        <v>0.94005538694339053</v>
      </c>
      <c r="N131">
        <v>0.8840752919708994</v>
      </c>
      <c r="O131">
        <v>0.96679344644283327</v>
      </c>
      <c r="P131">
        <v>0.96287542903027368</v>
      </c>
      <c r="Q131">
        <v>0.93657191784325111</v>
      </c>
      <c r="R131">
        <v>0.91172968793432674</v>
      </c>
    </row>
    <row r="132" spans="1:18" x14ac:dyDescent="0.3">
      <c r="A132" t="s">
        <v>78</v>
      </c>
      <c r="B132">
        <v>8.4</v>
      </c>
      <c r="C132" t="s">
        <v>615</v>
      </c>
      <c r="D132">
        <v>0.85973352217785437</v>
      </c>
      <c r="E132" t="s">
        <v>78</v>
      </c>
      <c r="F132" t="s">
        <v>78</v>
      </c>
      <c r="G132">
        <v>0.90316187150156091</v>
      </c>
      <c r="H132">
        <v>0.72265725720948548</v>
      </c>
      <c r="I132">
        <v>0.86244749631746398</v>
      </c>
      <c r="J132">
        <v>0.87325335967832773</v>
      </c>
      <c r="K132">
        <v>0.87110976965998532</v>
      </c>
      <c r="L132">
        <v>0.81863865999546426</v>
      </c>
      <c r="M132">
        <v>0.84233638091452367</v>
      </c>
      <c r="N132">
        <v>0.7952481033031944</v>
      </c>
      <c r="O132">
        <v>0.87300900460531206</v>
      </c>
      <c r="P132">
        <v>0.86182516839463841</v>
      </c>
      <c r="Q132">
        <v>0.84395092990772502</v>
      </c>
      <c r="R132">
        <v>0.81941080415014556</v>
      </c>
    </row>
    <row r="133" spans="1:18" x14ac:dyDescent="0.3">
      <c r="A133" t="s">
        <v>78</v>
      </c>
      <c r="B133">
        <v>8.5</v>
      </c>
      <c r="C133" t="s">
        <v>616</v>
      </c>
      <c r="D133">
        <v>0.77007035895947418</v>
      </c>
      <c r="E133" t="s">
        <v>78</v>
      </c>
      <c r="F133" t="s">
        <v>78</v>
      </c>
      <c r="G133">
        <v>0.81717685585973387</v>
      </c>
      <c r="H133">
        <v>0.66557956113472128</v>
      </c>
      <c r="I133">
        <v>0.7677294792376671</v>
      </c>
      <c r="J133">
        <v>0.79436244958191371</v>
      </c>
      <c r="K133">
        <v>0.76957341010767177</v>
      </c>
      <c r="L133">
        <v>0.73184584849144318</v>
      </c>
      <c r="M133">
        <v>0.74353004599724393</v>
      </c>
      <c r="N133">
        <v>0.70810620193756413</v>
      </c>
      <c r="O133">
        <v>0.76099875775944237</v>
      </c>
      <c r="P133">
        <v>0.76624243167723372</v>
      </c>
      <c r="Q133">
        <v>0.75281647038943755</v>
      </c>
      <c r="R133">
        <v>0.73634891821480108</v>
      </c>
    </row>
    <row r="134" spans="1:18" x14ac:dyDescent="0.3">
      <c r="A134" t="s">
        <v>78</v>
      </c>
      <c r="B134">
        <v>8.6</v>
      </c>
      <c r="C134" t="s">
        <v>617</v>
      </c>
      <c r="D134">
        <v>0.78997784317187725</v>
      </c>
      <c r="E134" t="s">
        <v>78</v>
      </c>
      <c r="F134" t="s">
        <v>78</v>
      </c>
      <c r="G134">
        <v>0.83099914145197329</v>
      </c>
      <c r="H134">
        <v>0.68313424019405977</v>
      </c>
      <c r="I134">
        <v>0.78960842916476126</v>
      </c>
      <c r="J134">
        <v>0.80897014004490753</v>
      </c>
      <c r="K134">
        <v>0.79570643561711818</v>
      </c>
      <c r="L134">
        <v>0.75141906246044687</v>
      </c>
      <c r="M134">
        <v>0.77000956518587083</v>
      </c>
      <c r="N134">
        <v>0.73214067039475972</v>
      </c>
      <c r="O134">
        <v>0.79144317292545396</v>
      </c>
      <c r="P134">
        <v>0.79001979270203282</v>
      </c>
      <c r="Q134">
        <v>0.77241488341501185</v>
      </c>
      <c r="R134">
        <v>0.75254477711997902</v>
      </c>
    </row>
    <row r="135" spans="1:18" x14ac:dyDescent="0.3">
      <c r="A135" t="s">
        <v>78</v>
      </c>
      <c r="B135">
        <v>8.7000000000000011</v>
      </c>
      <c r="C135" t="s">
        <v>618</v>
      </c>
      <c r="D135">
        <v>0.83503080894413062</v>
      </c>
      <c r="E135" t="s">
        <v>78</v>
      </c>
      <c r="F135" t="s">
        <v>78</v>
      </c>
      <c r="G135">
        <v>0.86723902106920958</v>
      </c>
      <c r="H135">
        <v>0.73198922372665354</v>
      </c>
      <c r="I135">
        <v>0.83680022686051636</v>
      </c>
      <c r="J135">
        <v>0.85189003851093736</v>
      </c>
      <c r="K135">
        <v>0.84410964149684253</v>
      </c>
      <c r="L135">
        <v>0.80202647588600906</v>
      </c>
      <c r="M135">
        <v>0.82302723156302005</v>
      </c>
      <c r="N135">
        <v>0.78525885478422297</v>
      </c>
      <c r="O135">
        <v>0.83805053031171628</v>
      </c>
      <c r="P135">
        <v>0.83799223688582247</v>
      </c>
      <c r="Q135">
        <v>0.82098955922701766</v>
      </c>
      <c r="R135">
        <v>0.80377242112688374</v>
      </c>
    </row>
    <row r="136" spans="1:18" x14ac:dyDescent="0.3">
      <c r="A136" t="s">
        <v>78</v>
      </c>
      <c r="B136">
        <v>8.8000000000000007</v>
      </c>
      <c r="C136" t="s">
        <v>619</v>
      </c>
      <c r="D136">
        <v>0.7746430484754282</v>
      </c>
      <c r="E136" t="s">
        <v>78</v>
      </c>
      <c r="F136" t="s">
        <v>78</v>
      </c>
      <c r="G136">
        <v>0.81289681111919798</v>
      </c>
      <c r="H136">
        <v>0.67469264193218015</v>
      </c>
      <c r="I136">
        <v>0.7762590860091243</v>
      </c>
      <c r="J136">
        <v>0.79223737446934706</v>
      </c>
      <c r="K136">
        <v>0.77864817368402395</v>
      </c>
      <c r="L136">
        <v>0.73897066239874987</v>
      </c>
      <c r="M136">
        <v>0.75381674690307465</v>
      </c>
      <c r="N136">
        <v>0.72184375983794735</v>
      </c>
      <c r="O136">
        <v>0.77645739174326356</v>
      </c>
      <c r="P136">
        <v>0.77273383431506593</v>
      </c>
      <c r="Q136">
        <v>0.75935450668941817</v>
      </c>
      <c r="R136">
        <v>0.74126213854104583</v>
      </c>
    </row>
    <row r="137" spans="1:18" x14ac:dyDescent="0.3">
      <c r="A137" t="s">
        <v>78</v>
      </c>
      <c r="B137">
        <v>8.9</v>
      </c>
      <c r="C137" t="s">
        <v>620</v>
      </c>
      <c r="D137">
        <v>0.69207523526183201</v>
      </c>
      <c r="E137" t="s">
        <v>78</v>
      </c>
      <c r="F137" t="s">
        <v>78</v>
      </c>
      <c r="G137">
        <v>0.72276091589769265</v>
      </c>
      <c r="H137">
        <v>0.60716398128907056</v>
      </c>
      <c r="I137">
        <v>0.69666155157558618</v>
      </c>
      <c r="J137">
        <v>0.70853340429747469</v>
      </c>
      <c r="K137">
        <v>0.69261763270440913</v>
      </c>
      <c r="L137">
        <v>0.66767735611455636</v>
      </c>
      <c r="M137">
        <v>0.67037770853357181</v>
      </c>
      <c r="N137">
        <v>0.6491283205342997</v>
      </c>
      <c r="O137">
        <v>0.69036786120069393</v>
      </c>
      <c r="P137">
        <v>0.68970120119365397</v>
      </c>
      <c r="Q137">
        <v>0.68247373466231609</v>
      </c>
      <c r="R137">
        <v>0.67133703370544662</v>
      </c>
    </row>
    <row r="138" spans="1:18" x14ac:dyDescent="0.3">
      <c r="A138">
        <v>9</v>
      </c>
      <c r="B138">
        <v>9</v>
      </c>
      <c r="C138" t="s">
        <v>621</v>
      </c>
      <c r="D138">
        <v>0.57929438740855754</v>
      </c>
      <c r="E138" t="s">
        <v>78</v>
      </c>
      <c r="F138" t="s">
        <v>78</v>
      </c>
      <c r="G138">
        <v>0.60029857629047911</v>
      </c>
      <c r="H138">
        <v>0.50635929679413338</v>
      </c>
      <c r="I138">
        <v>0.55578203635936907</v>
      </c>
      <c r="J138">
        <v>0.59238713308619206</v>
      </c>
      <c r="K138">
        <v>0.59161136841934692</v>
      </c>
      <c r="L138">
        <v>0.57039203525208793</v>
      </c>
      <c r="M138">
        <v>0.5921993065558081</v>
      </c>
      <c r="N138">
        <v>0.54495727662675364</v>
      </c>
      <c r="O138">
        <v>0.5779381949822312</v>
      </c>
      <c r="P138">
        <v>0.59193961908454962</v>
      </c>
      <c r="Q138">
        <v>0.56530612178926221</v>
      </c>
      <c r="R138">
        <v>0.54683858437826938</v>
      </c>
    </row>
    <row r="139" spans="1:18" x14ac:dyDescent="0.3">
      <c r="A139" t="s">
        <v>78</v>
      </c>
      <c r="B139">
        <v>9.1</v>
      </c>
      <c r="C139" t="s">
        <v>622</v>
      </c>
      <c r="D139">
        <v>0.59273888625278781</v>
      </c>
      <c r="E139" t="s">
        <v>78</v>
      </c>
      <c r="F139" t="s">
        <v>78</v>
      </c>
      <c r="G139">
        <v>0.61682750277898879</v>
      </c>
      <c r="H139">
        <v>0.53006452114828706</v>
      </c>
      <c r="I139">
        <v>0.56848333701220155</v>
      </c>
      <c r="J139">
        <v>0.60751153445425554</v>
      </c>
      <c r="K139">
        <v>0.60361774372209087</v>
      </c>
      <c r="L139">
        <v>0.5790741028121722</v>
      </c>
      <c r="M139">
        <v>0.60251865679261452</v>
      </c>
      <c r="N139">
        <v>0.56738670687530435</v>
      </c>
      <c r="O139">
        <v>0.59162433173414664</v>
      </c>
      <c r="P139">
        <v>0.60023254369660972</v>
      </c>
      <c r="Q139">
        <v>0.58407024062153745</v>
      </c>
      <c r="R139">
        <v>0.55654253514088803</v>
      </c>
    </row>
    <row r="140" spans="1:18" x14ac:dyDescent="0.3">
      <c r="A140" t="s">
        <v>78</v>
      </c>
      <c r="B140">
        <v>9.2000000000000011</v>
      </c>
      <c r="C140" t="s">
        <v>623</v>
      </c>
      <c r="D140">
        <v>0.59389741447113453</v>
      </c>
      <c r="E140" t="s">
        <v>78</v>
      </c>
      <c r="F140" t="s">
        <v>78</v>
      </c>
      <c r="G140">
        <v>0.6160842585832621</v>
      </c>
      <c r="H140">
        <v>0.5290194967903048</v>
      </c>
      <c r="I140">
        <v>0.57596591085692728</v>
      </c>
      <c r="J140">
        <v>0.60537962190183836</v>
      </c>
      <c r="K140">
        <v>0.60563528901998187</v>
      </c>
      <c r="L140">
        <v>0.57876853712580578</v>
      </c>
      <c r="M140">
        <v>0.5987869197361515</v>
      </c>
      <c r="N140">
        <v>0.56380604574553961</v>
      </c>
      <c r="O140">
        <v>0.59403225385033365</v>
      </c>
      <c r="P140">
        <v>0.60208101202439834</v>
      </c>
      <c r="Q140">
        <v>0.58072076516788518</v>
      </c>
      <c r="R140">
        <v>0.56400892497922128</v>
      </c>
    </row>
    <row r="141" spans="1:18" x14ac:dyDescent="0.3">
      <c r="A141" t="s">
        <v>78</v>
      </c>
      <c r="B141">
        <v>9.3000000000000007</v>
      </c>
      <c r="C141" t="s">
        <v>624</v>
      </c>
      <c r="D141">
        <v>0.62999169981029646</v>
      </c>
      <c r="E141" t="s">
        <v>78</v>
      </c>
      <c r="F141" t="s">
        <v>78</v>
      </c>
      <c r="G141">
        <v>0.652043262732938</v>
      </c>
      <c r="H141">
        <v>0.57118770077930991</v>
      </c>
      <c r="I141">
        <v>0.61125607451002784</v>
      </c>
      <c r="J141">
        <v>0.64073235627524472</v>
      </c>
      <c r="K141">
        <v>0.64085964171338672</v>
      </c>
      <c r="L141">
        <v>0.61378521608595493</v>
      </c>
      <c r="M141">
        <v>0.63532791776436204</v>
      </c>
      <c r="N141">
        <v>0.59939789227941753</v>
      </c>
      <c r="O141">
        <v>0.63276186070765383</v>
      </c>
      <c r="P141">
        <v>0.63745554059840137</v>
      </c>
      <c r="Q141">
        <v>0.61619360323339523</v>
      </c>
      <c r="R141">
        <v>0.60847991461031836</v>
      </c>
    </row>
    <row r="142" spans="1:18" x14ac:dyDescent="0.3">
      <c r="A142" t="s">
        <v>78</v>
      </c>
      <c r="B142">
        <v>9.4</v>
      </c>
      <c r="C142" t="s">
        <v>625</v>
      </c>
      <c r="D142">
        <v>0.46295914107743447</v>
      </c>
      <c r="E142" t="s">
        <v>78</v>
      </c>
      <c r="F142" t="s">
        <v>78</v>
      </c>
      <c r="G142">
        <v>0.47985224384955594</v>
      </c>
      <c r="H142">
        <v>0.42948885090650379</v>
      </c>
      <c r="I142">
        <v>0.45128394321232762</v>
      </c>
      <c r="J142">
        <v>0.46971501148563344</v>
      </c>
      <c r="K142">
        <v>0.46993033632732351</v>
      </c>
      <c r="L142">
        <v>0.45047570262516184</v>
      </c>
      <c r="M142">
        <v>0.46537111683909821</v>
      </c>
      <c r="N142">
        <v>0.4412410210294283</v>
      </c>
      <c r="O142">
        <v>0.46318440225252205</v>
      </c>
      <c r="P142">
        <v>0.46742944475104709</v>
      </c>
      <c r="Q142">
        <v>0.45331464306701275</v>
      </c>
      <c r="R142">
        <v>0.44308496122824692</v>
      </c>
    </row>
    <row r="143" spans="1:18" x14ac:dyDescent="0.3">
      <c r="A143" t="s">
        <v>78</v>
      </c>
      <c r="B143">
        <v>9.5</v>
      </c>
      <c r="C143" t="s">
        <v>626</v>
      </c>
      <c r="D143">
        <v>0.31823552857539822</v>
      </c>
      <c r="E143" t="s">
        <v>78</v>
      </c>
      <c r="F143" t="s">
        <v>78</v>
      </c>
      <c r="G143">
        <v>0.32777577756735843</v>
      </c>
      <c r="H143">
        <v>0.2916877579124727</v>
      </c>
      <c r="I143">
        <v>0.31843274899706281</v>
      </c>
      <c r="J143">
        <v>0.32296304694892303</v>
      </c>
      <c r="K143">
        <v>0.32204106393087212</v>
      </c>
      <c r="L143">
        <v>0.3078450824332491</v>
      </c>
      <c r="M143">
        <v>0.32193603522683056</v>
      </c>
      <c r="N143">
        <v>0.30035026545051047</v>
      </c>
      <c r="O143">
        <v>0.31278763150474959</v>
      </c>
      <c r="P143">
        <v>0.32224166843686819</v>
      </c>
      <c r="Q143">
        <v>0.30621195012310021</v>
      </c>
      <c r="R143">
        <v>0.29933807413777158</v>
      </c>
    </row>
    <row r="144" spans="1:18" x14ac:dyDescent="0.3">
      <c r="A144" t="s">
        <v>78</v>
      </c>
      <c r="B144">
        <v>9.6000000000000014</v>
      </c>
      <c r="C144" t="s">
        <v>627</v>
      </c>
      <c r="D144">
        <v>0.36615227044502402</v>
      </c>
      <c r="E144" t="s">
        <v>78</v>
      </c>
      <c r="F144" t="s">
        <v>78</v>
      </c>
      <c r="G144">
        <v>0.37500315566811587</v>
      </c>
      <c r="H144">
        <v>0.34097406296801397</v>
      </c>
      <c r="I144">
        <v>0.36627830018610114</v>
      </c>
      <c r="J144">
        <v>0.37026468514274091</v>
      </c>
      <c r="K144">
        <v>0.36930201263687962</v>
      </c>
      <c r="L144">
        <v>0.35672361088137716</v>
      </c>
      <c r="M144">
        <v>0.36918064956120245</v>
      </c>
      <c r="N144">
        <v>0.34928710289731574</v>
      </c>
      <c r="O144">
        <v>0.36191923609722998</v>
      </c>
      <c r="P144">
        <v>0.36963615917335652</v>
      </c>
      <c r="Q144">
        <v>0.35492370667912976</v>
      </c>
      <c r="R144">
        <v>0.34943392793204786</v>
      </c>
    </row>
    <row r="145" spans="1:18" x14ac:dyDescent="0.3">
      <c r="A145" t="s">
        <v>78</v>
      </c>
      <c r="B145">
        <v>9.7000000000000011</v>
      </c>
      <c r="C145" t="s">
        <v>628</v>
      </c>
      <c r="D145">
        <v>0.52020806030983302</v>
      </c>
      <c r="E145" t="s">
        <v>78</v>
      </c>
      <c r="F145" t="s">
        <v>78</v>
      </c>
      <c r="G145">
        <v>0.52954685923029532</v>
      </c>
      <c r="H145">
        <v>0.49466304401937411</v>
      </c>
      <c r="I145">
        <v>0.52045378138408271</v>
      </c>
      <c r="J145">
        <v>0.52442699580241248</v>
      </c>
      <c r="K145">
        <v>0.52358447148600507</v>
      </c>
      <c r="L145">
        <v>0.50985878968856102</v>
      </c>
      <c r="M145">
        <v>0.52317277206105994</v>
      </c>
      <c r="N145">
        <v>0.50287700288854087</v>
      </c>
      <c r="O145">
        <v>0.51558823569273138</v>
      </c>
      <c r="P145">
        <v>0.52354061573555644</v>
      </c>
      <c r="Q145">
        <v>0.50874039541873783</v>
      </c>
      <c r="R145">
        <v>0.50257701324343462</v>
      </c>
    </row>
    <row r="146" spans="1:18" x14ac:dyDescent="0.3">
      <c r="A146" t="s">
        <v>78</v>
      </c>
      <c r="B146">
        <v>9.8000000000000007</v>
      </c>
      <c r="C146" t="s">
        <v>629</v>
      </c>
      <c r="D146">
        <v>0.34692023713837228</v>
      </c>
      <c r="E146" t="s">
        <v>78</v>
      </c>
      <c r="F146" t="s">
        <v>78</v>
      </c>
      <c r="G146">
        <v>0.35336361421594314</v>
      </c>
      <c r="H146">
        <v>0.32882867080624734</v>
      </c>
      <c r="I146">
        <v>0.34712443157571859</v>
      </c>
      <c r="J146">
        <v>0.34991728370820269</v>
      </c>
      <c r="K146">
        <v>0.34931352391933029</v>
      </c>
      <c r="L146">
        <v>0.33998161400639226</v>
      </c>
      <c r="M146">
        <v>0.34917187297814356</v>
      </c>
      <c r="N146">
        <v>0.33469173148553338</v>
      </c>
      <c r="O146">
        <v>0.34335015107175432</v>
      </c>
      <c r="P146">
        <v>0.34941718567481855</v>
      </c>
      <c r="Q146">
        <v>0.33873854092404559</v>
      </c>
      <c r="R146">
        <v>0.33411741857315141</v>
      </c>
    </row>
    <row r="147" spans="1:18" x14ac:dyDescent="0.3">
      <c r="A147" t="s">
        <v>78</v>
      </c>
      <c r="B147">
        <v>9.9</v>
      </c>
      <c r="C147" t="s">
        <v>630</v>
      </c>
      <c r="D147">
        <v>9.1545459721895747E-2</v>
      </c>
      <c r="E147" t="s">
        <v>78</v>
      </c>
      <c r="F147" t="s">
        <v>78</v>
      </c>
      <c r="G147">
        <v>9.5269889978874339E-2</v>
      </c>
      <c r="H147">
        <v>8.1503775635108258E-2</v>
      </c>
      <c r="I147">
        <v>9.1719907023578628E-2</v>
      </c>
      <c r="J147">
        <v>9.3224571604773029E-2</v>
      </c>
      <c r="K147">
        <v>9.2936318505753387E-2</v>
      </c>
      <c r="L147">
        <v>8.7354840679666423E-2</v>
      </c>
      <c r="M147">
        <v>9.2851293425723305E-2</v>
      </c>
      <c r="N147">
        <v>8.4132317493759795E-2</v>
      </c>
      <c r="O147">
        <v>8.9384836522130653E-2</v>
      </c>
      <c r="P147">
        <v>9.3010491178815616E-2</v>
      </c>
      <c r="Q147">
        <v>8.6803359109550005E-2</v>
      </c>
      <c r="R147">
        <v>8.4270585599933195E-2</v>
      </c>
    </row>
    <row r="148" spans="1:18" x14ac:dyDescent="0.3">
      <c r="A148">
        <v>10</v>
      </c>
      <c r="B148">
        <v>10</v>
      </c>
      <c r="C148" t="s">
        <v>631</v>
      </c>
      <c r="D148">
        <v>0</v>
      </c>
      <c r="E148" t="s">
        <v>78</v>
      </c>
      <c r="F148" t="s">
        <v>78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78</v>
      </c>
      <c r="B149" t="s">
        <v>78</v>
      </c>
      <c r="C149" t="e">
        <v>#VALUE!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</row>
    <row r="150" spans="1:18" x14ac:dyDescent="0.3">
      <c r="A150" t="s">
        <v>78</v>
      </c>
      <c r="B150" t="s">
        <v>78</v>
      </c>
      <c r="C150" t="e">
        <v>#VALUE!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</row>
    <row r="151" spans="1:18" x14ac:dyDescent="0.3">
      <c r="A151" t="s">
        <v>78</v>
      </c>
      <c r="B151" t="s">
        <v>78</v>
      </c>
      <c r="C151" t="e">
        <v>#VALUE!</v>
      </c>
      <c r="D151" t="s">
        <v>78</v>
      </c>
      <c r="E151" t="s">
        <v>78</v>
      </c>
      <c r="F151" t="s">
        <v>78</v>
      </c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</row>
    <row r="152" spans="1:18" x14ac:dyDescent="0.3">
      <c r="A152" t="s">
        <v>78</v>
      </c>
      <c r="B152" t="s">
        <v>78</v>
      </c>
      <c r="C152" t="e">
        <v>#VALUE!</v>
      </c>
      <c r="D152" t="s">
        <v>78</v>
      </c>
      <c r="E152" t="s">
        <v>78</v>
      </c>
      <c r="F152" t="s">
        <v>78</v>
      </c>
      <c r="G152" t="s">
        <v>78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</row>
    <row r="153" spans="1:18" x14ac:dyDescent="0.3">
      <c r="A153" t="s">
        <v>78</v>
      </c>
      <c r="B153" t="s">
        <v>78</v>
      </c>
      <c r="C153" t="e">
        <v>#VALUE!</v>
      </c>
      <c r="D153" t="s">
        <v>78</v>
      </c>
      <c r="E153" t="s">
        <v>78</v>
      </c>
      <c r="F153" t="s">
        <v>78</v>
      </c>
      <c r="G153" t="s">
        <v>78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</row>
    <row r="154" spans="1:18" x14ac:dyDescent="0.3">
      <c r="A154" t="s">
        <v>78</v>
      </c>
      <c r="B154" t="s">
        <v>78</v>
      </c>
      <c r="C154" t="e">
        <v>#VALUE!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</row>
    <row r="155" spans="1:18" x14ac:dyDescent="0.3">
      <c r="A155" t="s">
        <v>78</v>
      </c>
      <c r="B155" t="s">
        <v>78</v>
      </c>
      <c r="C155" t="e">
        <v>#VALUE!</v>
      </c>
      <c r="D155" t="s">
        <v>78</v>
      </c>
      <c r="E155" t="s">
        <v>78</v>
      </c>
      <c r="F155" t="s">
        <v>78</v>
      </c>
      <c r="G155" t="s">
        <v>78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</row>
    <row r="156" spans="1:18" x14ac:dyDescent="0.3">
      <c r="A156" t="s">
        <v>78</v>
      </c>
      <c r="B156" t="s">
        <v>78</v>
      </c>
      <c r="C156" t="e">
        <v>#VALUE!</v>
      </c>
      <c r="D156" t="s">
        <v>78</v>
      </c>
      <c r="E156" t="s">
        <v>78</v>
      </c>
      <c r="F156" t="s">
        <v>78</v>
      </c>
      <c r="G156" t="s">
        <v>78</v>
      </c>
      <c r="H156" t="s">
        <v>78</v>
      </c>
      <c r="I156" t="s">
        <v>78</v>
      </c>
      <c r="J156" t="s">
        <v>78</v>
      </c>
      <c r="K156" t="s">
        <v>78</v>
      </c>
      <c r="L156" t="s">
        <v>78</v>
      </c>
      <c r="M156" t="s">
        <v>78</v>
      </c>
      <c r="N156" t="s">
        <v>78</v>
      </c>
      <c r="O156" t="s">
        <v>78</v>
      </c>
      <c r="P156" t="s">
        <v>78</v>
      </c>
      <c r="Q156" t="s">
        <v>78</v>
      </c>
      <c r="R156" t="s">
        <v>78</v>
      </c>
    </row>
    <row r="157" spans="1:18" x14ac:dyDescent="0.3">
      <c r="A157" t="s">
        <v>78</v>
      </c>
      <c r="B157" t="s">
        <v>78</v>
      </c>
      <c r="C157" t="e">
        <v>#VALUE!</v>
      </c>
      <c r="D157" t="s">
        <v>78</v>
      </c>
      <c r="E157" t="s">
        <v>78</v>
      </c>
      <c r="F157" t="s">
        <v>78</v>
      </c>
      <c r="G157" t="s">
        <v>78</v>
      </c>
      <c r="H157" t="s">
        <v>78</v>
      </c>
      <c r="I157" t="s">
        <v>78</v>
      </c>
      <c r="J157" t="s">
        <v>78</v>
      </c>
      <c r="K157" t="s">
        <v>78</v>
      </c>
      <c r="L157" t="s">
        <v>78</v>
      </c>
      <c r="M157" t="s">
        <v>78</v>
      </c>
      <c r="N157" t="s">
        <v>78</v>
      </c>
      <c r="O157" t="s">
        <v>78</v>
      </c>
      <c r="P157" t="s">
        <v>78</v>
      </c>
      <c r="Q157" t="s">
        <v>78</v>
      </c>
      <c r="R157" t="s">
        <v>78</v>
      </c>
    </row>
    <row r="158" spans="1:18" x14ac:dyDescent="0.3">
      <c r="A158">
        <v>11</v>
      </c>
      <c r="B158" t="s">
        <v>78</v>
      </c>
      <c r="C158" t="e">
        <v>#VALUE!</v>
      </c>
      <c r="D158" t="s">
        <v>78</v>
      </c>
      <c r="E158" t="s">
        <v>78</v>
      </c>
      <c r="F158" t="s">
        <v>78</v>
      </c>
      <c r="G158" t="s">
        <v>78</v>
      </c>
      <c r="H158" t="s">
        <v>78</v>
      </c>
      <c r="I158" t="s">
        <v>78</v>
      </c>
      <c r="J158" t="s">
        <v>78</v>
      </c>
      <c r="K158" t="s">
        <v>78</v>
      </c>
      <c r="L158" t="s">
        <v>78</v>
      </c>
      <c r="M158" t="s">
        <v>78</v>
      </c>
      <c r="N158" t="s">
        <v>78</v>
      </c>
      <c r="O158" t="s">
        <v>78</v>
      </c>
      <c r="P158" t="s">
        <v>78</v>
      </c>
      <c r="Q158" t="s">
        <v>78</v>
      </c>
      <c r="R158" t="s">
        <v>78</v>
      </c>
    </row>
    <row r="159" spans="1:18" x14ac:dyDescent="0.3">
      <c r="A159" t="s">
        <v>78</v>
      </c>
      <c r="B159" t="s">
        <v>78</v>
      </c>
      <c r="C159" t="e">
        <v>#VALUE!</v>
      </c>
      <c r="D159" t="s">
        <v>78</v>
      </c>
      <c r="E159" t="s">
        <v>78</v>
      </c>
      <c r="F159" t="s">
        <v>78</v>
      </c>
      <c r="G159" t="s">
        <v>78</v>
      </c>
      <c r="H159" t="s">
        <v>78</v>
      </c>
      <c r="I159" t="s">
        <v>78</v>
      </c>
      <c r="J159" t="s">
        <v>78</v>
      </c>
      <c r="K159" t="s">
        <v>78</v>
      </c>
      <c r="L159" t="s">
        <v>78</v>
      </c>
      <c r="M159" t="s">
        <v>78</v>
      </c>
      <c r="N159" t="s">
        <v>78</v>
      </c>
      <c r="O159" t="s">
        <v>78</v>
      </c>
      <c r="P159" t="s">
        <v>78</v>
      </c>
      <c r="Q159" t="s">
        <v>78</v>
      </c>
      <c r="R159" t="s">
        <v>78</v>
      </c>
    </row>
    <row r="160" spans="1:18" x14ac:dyDescent="0.3">
      <c r="A160" t="s">
        <v>78</v>
      </c>
      <c r="B160" t="s">
        <v>78</v>
      </c>
      <c r="C160" t="e">
        <v>#VALUE!</v>
      </c>
      <c r="D160" t="s">
        <v>78</v>
      </c>
      <c r="E160" t="s">
        <v>78</v>
      </c>
      <c r="F160" t="s">
        <v>78</v>
      </c>
      <c r="G160" t="s">
        <v>78</v>
      </c>
      <c r="H160" t="s">
        <v>78</v>
      </c>
      <c r="I160" t="s">
        <v>78</v>
      </c>
      <c r="J160" t="s">
        <v>78</v>
      </c>
      <c r="K160" t="s">
        <v>78</v>
      </c>
      <c r="L160" t="s">
        <v>78</v>
      </c>
      <c r="M160" t="s">
        <v>78</v>
      </c>
      <c r="N160" t="s">
        <v>78</v>
      </c>
      <c r="O160" t="s">
        <v>78</v>
      </c>
      <c r="P160" t="s">
        <v>78</v>
      </c>
      <c r="Q160" t="s">
        <v>78</v>
      </c>
      <c r="R160" t="s">
        <v>78</v>
      </c>
    </row>
    <row r="161" spans="1:18" x14ac:dyDescent="0.3">
      <c r="A161" t="s">
        <v>78</v>
      </c>
      <c r="B161" t="s">
        <v>78</v>
      </c>
      <c r="C161" t="e">
        <v>#VALUE!</v>
      </c>
      <c r="D161" t="s">
        <v>78</v>
      </c>
      <c r="E161" t="s">
        <v>78</v>
      </c>
      <c r="F161" t="s">
        <v>78</v>
      </c>
      <c r="G161" t="s">
        <v>78</v>
      </c>
      <c r="H161" t="s">
        <v>78</v>
      </c>
      <c r="I161" t="s">
        <v>78</v>
      </c>
      <c r="J161" t="s">
        <v>78</v>
      </c>
      <c r="K161" t="s">
        <v>78</v>
      </c>
      <c r="L161" t="s">
        <v>78</v>
      </c>
      <c r="M161" t="s">
        <v>78</v>
      </c>
      <c r="N161" t="s">
        <v>78</v>
      </c>
      <c r="O161" t="s">
        <v>78</v>
      </c>
      <c r="P161" t="s">
        <v>78</v>
      </c>
      <c r="Q161" t="s">
        <v>78</v>
      </c>
      <c r="R161" t="s">
        <v>78</v>
      </c>
    </row>
    <row r="162" spans="1:18" x14ac:dyDescent="0.3">
      <c r="A162" t="s">
        <v>78</v>
      </c>
      <c r="B162" t="s">
        <v>78</v>
      </c>
      <c r="C162" t="e">
        <v>#VALUE!</v>
      </c>
      <c r="D162" t="s">
        <v>78</v>
      </c>
      <c r="E162" t="s">
        <v>78</v>
      </c>
      <c r="F162" t="s">
        <v>78</v>
      </c>
      <c r="G162" t="s">
        <v>78</v>
      </c>
      <c r="H162" t="s">
        <v>78</v>
      </c>
      <c r="I162" t="s">
        <v>78</v>
      </c>
      <c r="J162" t="s">
        <v>78</v>
      </c>
      <c r="K162" t="s">
        <v>78</v>
      </c>
      <c r="L162" t="s">
        <v>78</v>
      </c>
      <c r="M162" t="s">
        <v>78</v>
      </c>
      <c r="N162" t="s">
        <v>78</v>
      </c>
      <c r="O162" t="s">
        <v>78</v>
      </c>
      <c r="P162" t="s">
        <v>78</v>
      </c>
      <c r="Q162" t="s">
        <v>78</v>
      </c>
      <c r="R162" t="s">
        <v>78</v>
      </c>
    </row>
    <row r="163" spans="1:18" x14ac:dyDescent="0.3">
      <c r="A163" t="s">
        <v>78</v>
      </c>
      <c r="B163" t="s">
        <v>78</v>
      </c>
      <c r="C163" t="e">
        <v>#VALUE!</v>
      </c>
      <c r="D163" t="s">
        <v>78</v>
      </c>
      <c r="E163" t="s">
        <v>78</v>
      </c>
      <c r="F163" t="s">
        <v>78</v>
      </c>
      <c r="G163" t="s">
        <v>78</v>
      </c>
      <c r="H163" t="s">
        <v>78</v>
      </c>
      <c r="I163" t="s">
        <v>78</v>
      </c>
      <c r="J163" t="s">
        <v>78</v>
      </c>
      <c r="K163" t="s">
        <v>78</v>
      </c>
      <c r="L163" t="s">
        <v>78</v>
      </c>
      <c r="M163" t="s">
        <v>78</v>
      </c>
      <c r="N163" t="s">
        <v>78</v>
      </c>
      <c r="O163" t="s">
        <v>78</v>
      </c>
      <c r="P163" t="s">
        <v>78</v>
      </c>
      <c r="Q163" t="s">
        <v>78</v>
      </c>
      <c r="R163" t="s">
        <v>78</v>
      </c>
    </row>
    <row r="164" spans="1:18" x14ac:dyDescent="0.3">
      <c r="A164" t="s">
        <v>78</v>
      </c>
      <c r="B164" t="s">
        <v>78</v>
      </c>
      <c r="C164" t="e">
        <v>#VALUE!</v>
      </c>
      <c r="D164" t="s">
        <v>78</v>
      </c>
      <c r="E164" t="s">
        <v>78</v>
      </c>
      <c r="F164" t="s">
        <v>78</v>
      </c>
      <c r="G164" t="s">
        <v>78</v>
      </c>
      <c r="H164" t="s">
        <v>78</v>
      </c>
      <c r="I164" t="s">
        <v>78</v>
      </c>
      <c r="J164" t="s">
        <v>78</v>
      </c>
      <c r="K164" t="s">
        <v>78</v>
      </c>
      <c r="L164" t="s">
        <v>78</v>
      </c>
      <c r="M164" t="s">
        <v>78</v>
      </c>
      <c r="N164" t="s">
        <v>78</v>
      </c>
      <c r="O164" t="s">
        <v>78</v>
      </c>
      <c r="P164" t="s">
        <v>78</v>
      </c>
      <c r="Q164" t="s">
        <v>78</v>
      </c>
      <c r="R164" t="s">
        <v>78</v>
      </c>
    </row>
    <row r="165" spans="1:18" x14ac:dyDescent="0.3">
      <c r="A165" t="s">
        <v>78</v>
      </c>
      <c r="B165" t="s">
        <v>78</v>
      </c>
      <c r="C165" t="e">
        <v>#VALUE!</v>
      </c>
      <c r="D165" t="s">
        <v>78</v>
      </c>
      <c r="E165" t="s">
        <v>78</v>
      </c>
      <c r="F165" t="s">
        <v>78</v>
      </c>
      <c r="G165" t="s">
        <v>78</v>
      </c>
      <c r="H165" t="s">
        <v>78</v>
      </c>
      <c r="I165" t="s">
        <v>78</v>
      </c>
      <c r="J165" t="s">
        <v>78</v>
      </c>
      <c r="K165" t="s">
        <v>78</v>
      </c>
      <c r="L165" t="s">
        <v>78</v>
      </c>
      <c r="M165" t="s">
        <v>78</v>
      </c>
      <c r="N165" t="s">
        <v>78</v>
      </c>
      <c r="O165" t="s">
        <v>78</v>
      </c>
      <c r="P165" t="s">
        <v>78</v>
      </c>
      <c r="Q165" t="s">
        <v>78</v>
      </c>
      <c r="R165" t="s">
        <v>78</v>
      </c>
    </row>
    <row r="166" spans="1:18" x14ac:dyDescent="0.3">
      <c r="A166" t="s">
        <v>78</v>
      </c>
      <c r="B166" t="s">
        <v>78</v>
      </c>
      <c r="C166" t="e">
        <v>#VALUE!</v>
      </c>
      <c r="D166" t="s">
        <v>78</v>
      </c>
      <c r="E166" t="s">
        <v>78</v>
      </c>
      <c r="F166" t="s">
        <v>78</v>
      </c>
      <c r="G166" t="s">
        <v>78</v>
      </c>
      <c r="H166" t="s">
        <v>78</v>
      </c>
      <c r="I166" t="s">
        <v>78</v>
      </c>
      <c r="J166" t="s">
        <v>78</v>
      </c>
      <c r="K166" t="s">
        <v>78</v>
      </c>
      <c r="L166" t="s">
        <v>78</v>
      </c>
      <c r="M166" t="s">
        <v>78</v>
      </c>
      <c r="N166" t="s">
        <v>78</v>
      </c>
      <c r="O166" t="s">
        <v>78</v>
      </c>
      <c r="P166" t="s">
        <v>78</v>
      </c>
      <c r="Q166" t="s">
        <v>78</v>
      </c>
      <c r="R166" t="s">
        <v>78</v>
      </c>
    </row>
    <row r="167" spans="1:18" x14ac:dyDescent="0.3">
      <c r="A167" t="s">
        <v>78</v>
      </c>
      <c r="B167" t="s">
        <v>78</v>
      </c>
      <c r="C167" t="e">
        <v>#VALUE!</v>
      </c>
      <c r="D167" t="s">
        <v>78</v>
      </c>
      <c r="E167" t="s">
        <v>78</v>
      </c>
      <c r="F167" t="s">
        <v>78</v>
      </c>
      <c r="G167" t="s">
        <v>78</v>
      </c>
      <c r="H167" t="s">
        <v>78</v>
      </c>
      <c r="I167" t="s">
        <v>78</v>
      </c>
      <c r="J167" t="s">
        <v>78</v>
      </c>
      <c r="K167" t="s">
        <v>78</v>
      </c>
      <c r="L167" t="s">
        <v>78</v>
      </c>
      <c r="M167" t="s">
        <v>78</v>
      </c>
      <c r="N167" t="s">
        <v>78</v>
      </c>
      <c r="O167" t="s">
        <v>78</v>
      </c>
      <c r="P167" t="s">
        <v>78</v>
      </c>
      <c r="Q167" t="s">
        <v>78</v>
      </c>
      <c r="R167" t="s">
        <v>78</v>
      </c>
    </row>
    <row r="168" spans="1:18" x14ac:dyDescent="0.3">
      <c r="A168">
        <v>12</v>
      </c>
      <c r="B168" t="s">
        <v>78</v>
      </c>
      <c r="C168" t="e">
        <v>#VALUE!</v>
      </c>
      <c r="D168" t="s">
        <v>78</v>
      </c>
      <c r="E168" t="s">
        <v>78</v>
      </c>
      <c r="F168" t="s">
        <v>78</v>
      </c>
      <c r="G168" t="s">
        <v>78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78</v>
      </c>
      <c r="N168" t="s">
        <v>78</v>
      </c>
      <c r="O168" t="s">
        <v>78</v>
      </c>
      <c r="P168" t="s">
        <v>78</v>
      </c>
      <c r="Q168" t="s">
        <v>78</v>
      </c>
      <c r="R168" t="s">
        <v>78</v>
      </c>
    </row>
    <row r="169" spans="1:18" x14ac:dyDescent="0.3">
      <c r="A169" t="s">
        <v>78</v>
      </c>
      <c r="B169" t="s">
        <v>78</v>
      </c>
      <c r="C169" t="e">
        <v>#VALUE!</v>
      </c>
      <c r="D169" t="s">
        <v>78</v>
      </c>
      <c r="E169" t="s">
        <v>78</v>
      </c>
      <c r="F169" t="s">
        <v>78</v>
      </c>
      <c r="G169" t="s">
        <v>78</v>
      </c>
      <c r="H169" t="s">
        <v>78</v>
      </c>
      <c r="I169" t="s">
        <v>78</v>
      </c>
      <c r="J169" t="s">
        <v>78</v>
      </c>
      <c r="K169" t="s">
        <v>78</v>
      </c>
      <c r="L169" t="s">
        <v>78</v>
      </c>
      <c r="M169" t="s">
        <v>78</v>
      </c>
      <c r="N169" t="s">
        <v>78</v>
      </c>
      <c r="O169" t="s">
        <v>78</v>
      </c>
      <c r="P169" t="s">
        <v>78</v>
      </c>
      <c r="Q169" t="s">
        <v>78</v>
      </c>
      <c r="R169" t="s">
        <v>78</v>
      </c>
    </row>
    <row r="170" spans="1:18" x14ac:dyDescent="0.3">
      <c r="A170" t="s">
        <v>78</v>
      </c>
      <c r="B170" t="s">
        <v>78</v>
      </c>
      <c r="C170" t="e">
        <v>#VALUE!</v>
      </c>
      <c r="D170" t="s">
        <v>78</v>
      </c>
      <c r="E170" t="s">
        <v>78</v>
      </c>
      <c r="F170" t="s">
        <v>78</v>
      </c>
      <c r="G170" t="s">
        <v>78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>
        <v>78</v>
      </c>
      <c r="P170" t="s">
        <v>78</v>
      </c>
      <c r="Q170" t="s">
        <v>78</v>
      </c>
      <c r="R170" t="s">
        <v>78</v>
      </c>
    </row>
    <row r="171" spans="1:18" x14ac:dyDescent="0.3">
      <c r="A171" t="s">
        <v>78</v>
      </c>
      <c r="B171" t="s">
        <v>78</v>
      </c>
      <c r="C171" t="e">
        <v>#VALUE!</v>
      </c>
      <c r="D171" t="s">
        <v>78</v>
      </c>
      <c r="E171" t="s">
        <v>78</v>
      </c>
      <c r="F171" t="s">
        <v>78</v>
      </c>
      <c r="G171" t="s">
        <v>78</v>
      </c>
      <c r="H171" t="s">
        <v>78</v>
      </c>
      <c r="I171" t="s">
        <v>78</v>
      </c>
      <c r="J171" t="s">
        <v>78</v>
      </c>
      <c r="K171" t="s">
        <v>78</v>
      </c>
      <c r="L171" t="s">
        <v>78</v>
      </c>
      <c r="M171" t="s">
        <v>78</v>
      </c>
      <c r="N171" t="s">
        <v>78</v>
      </c>
      <c r="O171" t="s">
        <v>78</v>
      </c>
      <c r="P171" t="s">
        <v>78</v>
      </c>
      <c r="Q171" t="s">
        <v>78</v>
      </c>
      <c r="R171" t="s">
        <v>78</v>
      </c>
    </row>
    <row r="172" spans="1:18" x14ac:dyDescent="0.3">
      <c r="A172" t="s">
        <v>78</v>
      </c>
      <c r="B172" t="s">
        <v>78</v>
      </c>
      <c r="C172" t="e">
        <v>#VALUE!</v>
      </c>
      <c r="D172" t="s">
        <v>78</v>
      </c>
      <c r="E172" t="s">
        <v>78</v>
      </c>
      <c r="F172" t="s">
        <v>78</v>
      </c>
      <c r="G172" t="s">
        <v>78</v>
      </c>
      <c r="H172" t="s">
        <v>78</v>
      </c>
      <c r="I172" t="s">
        <v>78</v>
      </c>
      <c r="J172" t="s">
        <v>78</v>
      </c>
      <c r="K172" t="s">
        <v>78</v>
      </c>
      <c r="L172" t="s">
        <v>78</v>
      </c>
      <c r="M172" t="s">
        <v>78</v>
      </c>
      <c r="N172" t="s">
        <v>78</v>
      </c>
      <c r="O172" t="s">
        <v>78</v>
      </c>
      <c r="P172" t="s">
        <v>78</v>
      </c>
      <c r="Q172" t="s">
        <v>78</v>
      </c>
      <c r="R172" t="s">
        <v>78</v>
      </c>
    </row>
    <row r="173" spans="1:18" x14ac:dyDescent="0.3">
      <c r="A173" t="s">
        <v>78</v>
      </c>
      <c r="B173" t="s">
        <v>78</v>
      </c>
      <c r="C173" t="e">
        <v>#VALUE!</v>
      </c>
      <c r="D173" t="s">
        <v>78</v>
      </c>
      <c r="E173" t="s">
        <v>78</v>
      </c>
      <c r="F173" t="s">
        <v>78</v>
      </c>
      <c r="G173" t="s">
        <v>78</v>
      </c>
      <c r="H173" t="s">
        <v>78</v>
      </c>
      <c r="I173" t="s">
        <v>78</v>
      </c>
      <c r="J173" t="s">
        <v>78</v>
      </c>
      <c r="K173" t="s">
        <v>78</v>
      </c>
      <c r="L173" t="s">
        <v>78</v>
      </c>
      <c r="M173" t="s">
        <v>78</v>
      </c>
      <c r="N173" t="s">
        <v>78</v>
      </c>
      <c r="O173" t="s">
        <v>78</v>
      </c>
      <c r="P173" t="s">
        <v>78</v>
      </c>
      <c r="Q173" t="s">
        <v>78</v>
      </c>
      <c r="R173" t="s">
        <v>78</v>
      </c>
    </row>
    <row r="174" spans="1:18" x14ac:dyDescent="0.3">
      <c r="A174" t="s">
        <v>78</v>
      </c>
      <c r="B174" t="s">
        <v>78</v>
      </c>
      <c r="C174" t="e">
        <v>#VALUE!</v>
      </c>
      <c r="D174" t="s">
        <v>78</v>
      </c>
      <c r="E174" t="s">
        <v>78</v>
      </c>
      <c r="F174" t="s">
        <v>78</v>
      </c>
      <c r="G174" t="s">
        <v>78</v>
      </c>
      <c r="H174" t="s">
        <v>78</v>
      </c>
      <c r="I174" t="s">
        <v>78</v>
      </c>
      <c r="J174" t="s">
        <v>78</v>
      </c>
      <c r="K174" t="s">
        <v>78</v>
      </c>
      <c r="L174" t="s">
        <v>78</v>
      </c>
      <c r="M174" t="s">
        <v>78</v>
      </c>
      <c r="N174" t="s">
        <v>78</v>
      </c>
      <c r="O174" t="s">
        <v>78</v>
      </c>
      <c r="P174" t="s">
        <v>78</v>
      </c>
      <c r="Q174" t="s">
        <v>78</v>
      </c>
      <c r="R174" t="s">
        <v>78</v>
      </c>
    </row>
    <row r="175" spans="1:18" x14ac:dyDescent="0.3">
      <c r="A175" t="s">
        <v>78</v>
      </c>
      <c r="B175" t="s">
        <v>78</v>
      </c>
      <c r="C175" t="e">
        <v>#VALUE!</v>
      </c>
      <c r="D175" t="s">
        <v>78</v>
      </c>
      <c r="E175" t="s">
        <v>78</v>
      </c>
      <c r="F175" t="s">
        <v>78</v>
      </c>
      <c r="G175" t="s">
        <v>78</v>
      </c>
      <c r="H175" t="s">
        <v>78</v>
      </c>
      <c r="I175" t="s">
        <v>78</v>
      </c>
      <c r="J175" t="s">
        <v>78</v>
      </c>
      <c r="K175" t="s">
        <v>78</v>
      </c>
      <c r="L175" t="s">
        <v>78</v>
      </c>
      <c r="M175" t="s">
        <v>78</v>
      </c>
      <c r="N175" t="s">
        <v>78</v>
      </c>
      <c r="O175" t="s">
        <v>78</v>
      </c>
      <c r="P175" t="s">
        <v>78</v>
      </c>
      <c r="Q175" t="s">
        <v>78</v>
      </c>
      <c r="R175" t="s">
        <v>78</v>
      </c>
    </row>
    <row r="176" spans="1:18" x14ac:dyDescent="0.3">
      <c r="A176" t="s">
        <v>78</v>
      </c>
      <c r="B176" t="s">
        <v>78</v>
      </c>
      <c r="C176" t="e">
        <v>#VALUE!</v>
      </c>
      <c r="D176" t="s">
        <v>78</v>
      </c>
      <c r="E176" t="s">
        <v>78</v>
      </c>
      <c r="F176" t="s">
        <v>78</v>
      </c>
      <c r="G176" t="s">
        <v>78</v>
      </c>
      <c r="H176" t="s">
        <v>78</v>
      </c>
      <c r="I176" t="s">
        <v>78</v>
      </c>
      <c r="J176" t="s">
        <v>78</v>
      </c>
      <c r="K176" t="s">
        <v>78</v>
      </c>
      <c r="L176" t="s">
        <v>78</v>
      </c>
      <c r="M176" t="s">
        <v>78</v>
      </c>
      <c r="N176" t="s">
        <v>78</v>
      </c>
      <c r="O176" t="s">
        <v>78</v>
      </c>
      <c r="P176" t="s">
        <v>78</v>
      </c>
      <c r="Q176" t="s">
        <v>78</v>
      </c>
      <c r="R176" t="s">
        <v>78</v>
      </c>
    </row>
    <row r="177" spans="1:18" x14ac:dyDescent="0.3">
      <c r="A177" t="s">
        <v>78</v>
      </c>
      <c r="B177" t="s">
        <v>78</v>
      </c>
      <c r="C177" t="e">
        <v>#VALUE!</v>
      </c>
      <c r="D177" t="s">
        <v>78</v>
      </c>
      <c r="E177" t="s">
        <v>78</v>
      </c>
      <c r="F177" t="s">
        <v>78</v>
      </c>
      <c r="G177" t="s">
        <v>78</v>
      </c>
      <c r="H177" t="s">
        <v>78</v>
      </c>
      <c r="I177" t="s">
        <v>78</v>
      </c>
      <c r="J177" t="s">
        <v>78</v>
      </c>
      <c r="K177" t="s">
        <v>78</v>
      </c>
      <c r="L177" t="s">
        <v>78</v>
      </c>
      <c r="M177" t="s">
        <v>78</v>
      </c>
      <c r="N177" t="s">
        <v>78</v>
      </c>
      <c r="O177" t="s">
        <v>78</v>
      </c>
      <c r="P177" t="s">
        <v>78</v>
      </c>
      <c r="Q177" t="s">
        <v>78</v>
      </c>
      <c r="R177" t="s">
        <v>78</v>
      </c>
    </row>
    <row r="178" spans="1:18" x14ac:dyDescent="0.3">
      <c r="A178">
        <v>13</v>
      </c>
      <c r="B178" t="s">
        <v>78</v>
      </c>
      <c r="C178" t="e">
        <v>#VALUE!</v>
      </c>
      <c r="D178" t="s">
        <v>78</v>
      </c>
      <c r="E178" t="s">
        <v>78</v>
      </c>
      <c r="F178" t="s">
        <v>78</v>
      </c>
      <c r="G178" t="s">
        <v>78</v>
      </c>
      <c r="H178" t="s">
        <v>78</v>
      </c>
      <c r="I178" t="s">
        <v>78</v>
      </c>
      <c r="J178" t="s">
        <v>78</v>
      </c>
      <c r="K178" t="s">
        <v>78</v>
      </c>
      <c r="L178" t="s">
        <v>78</v>
      </c>
      <c r="M178" t="s">
        <v>78</v>
      </c>
      <c r="N178" t="s">
        <v>78</v>
      </c>
      <c r="O178" t="s">
        <v>78</v>
      </c>
      <c r="P178" t="s">
        <v>78</v>
      </c>
      <c r="Q178" t="s">
        <v>78</v>
      </c>
      <c r="R178" t="s">
        <v>78</v>
      </c>
    </row>
    <row r="179" spans="1:18" x14ac:dyDescent="0.3">
      <c r="A179" t="s">
        <v>78</v>
      </c>
      <c r="B179" t="s">
        <v>78</v>
      </c>
      <c r="C179" t="e">
        <v>#VALUE!</v>
      </c>
      <c r="D179" t="s">
        <v>78</v>
      </c>
      <c r="E179" t="s">
        <v>78</v>
      </c>
      <c r="F179" t="s">
        <v>78</v>
      </c>
      <c r="G179" t="s">
        <v>78</v>
      </c>
      <c r="H179" t="s">
        <v>78</v>
      </c>
      <c r="I179" t="s">
        <v>78</v>
      </c>
      <c r="J179" t="s">
        <v>78</v>
      </c>
      <c r="K179" t="s">
        <v>78</v>
      </c>
      <c r="L179" t="s">
        <v>78</v>
      </c>
      <c r="M179" t="s">
        <v>78</v>
      </c>
      <c r="N179" t="s">
        <v>78</v>
      </c>
      <c r="O179" t="s">
        <v>78</v>
      </c>
      <c r="P179" t="s">
        <v>78</v>
      </c>
      <c r="Q179" t="s">
        <v>78</v>
      </c>
      <c r="R179" t="s">
        <v>78</v>
      </c>
    </row>
    <row r="180" spans="1:18" x14ac:dyDescent="0.3">
      <c r="A180" t="s">
        <v>78</v>
      </c>
      <c r="B180" t="s">
        <v>78</v>
      </c>
      <c r="C180" t="e">
        <v>#VALUE!</v>
      </c>
      <c r="D180" t="s">
        <v>78</v>
      </c>
      <c r="E180" t="s">
        <v>78</v>
      </c>
      <c r="F180" t="s">
        <v>78</v>
      </c>
      <c r="G180" t="s">
        <v>78</v>
      </c>
      <c r="H180" t="s">
        <v>78</v>
      </c>
      <c r="I180" t="s">
        <v>78</v>
      </c>
      <c r="J180" t="s">
        <v>78</v>
      </c>
      <c r="K180" t="s">
        <v>78</v>
      </c>
      <c r="L180" t="s">
        <v>78</v>
      </c>
      <c r="M180" t="s">
        <v>78</v>
      </c>
      <c r="N180" t="s">
        <v>78</v>
      </c>
      <c r="O180" t="s">
        <v>78</v>
      </c>
      <c r="P180" t="s">
        <v>78</v>
      </c>
      <c r="Q180" t="s">
        <v>78</v>
      </c>
      <c r="R180" t="s">
        <v>78</v>
      </c>
    </row>
    <row r="181" spans="1:18" x14ac:dyDescent="0.3">
      <c r="A181" t="s">
        <v>78</v>
      </c>
      <c r="B181" t="s">
        <v>78</v>
      </c>
      <c r="C181" t="e">
        <v>#VALUE!</v>
      </c>
      <c r="D181" t="s">
        <v>78</v>
      </c>
      <c r="E181" t="s">
        <v>78</v>
      </c>
      <c r="F181" t="s">
        <v>78</v>
      </c>
      <c r="G181" t="s">
        <v>78</v>
      </c>
      <c r="H181" t="s">
        <v>78</v>
      </c>
      <c r="I181" t="s">
        <v>78</v>
      </c>
      <c r="J181" t="s">
        <v>78</v>
      </c>
      <c r="K181" t="s">
        <v>78</v>
      </c>
      <c r="L181" t="s">
        <v>78</v>
      </c>
      <c r="M181" t="s">
        <v>78</v>
      </c>
      <c r="N181" t="s">
        <v>78</v>
      </c>
      <c r="O181" t="s">
        <v>78</v>
      </c>
      <c r="P181" t="s">
        <v>78</v>
      </c>
      <c r="Q181" t="s">
        <v>78</v>
      </c>
      <c r="R181" t="s">
        <v>78</v>
      </c>
    </row>
    <row r="182" spans="1:18" x14ac:dyDescent="0.3">
      <c r="A182" t="s">
        <v>78</v>
      </c>
      <c r="B182" t="s">
        <v>78</v>
      </c>
      <c r="C182" t="e">
        <v>#VALUE!</v>
      </c>
      <c r="D182" t="s">
        <v>78</v>
      </c>
      <c r="E182" t="s">
        <v>78</v>
      </c>
      <c r="F182" t="s">
        <v>78</v>
      </c>
      <c r="G182" t="s">
        <v>78</v>
      </c>
      <c r="H182" t="s">
        <v>78</v>
      </c>
      <c r="I182" t="s">
        <v>78</v>
      </c>
      <c r="J182" t="s">
        <v>78</v>
      </c>
      <c r="K182" t="s">
        <v>78</v>
      </c>
      <c r="L182" t="s">
        <v>78</v>
      </c>
      <c r="M182" t="s">
        <v>78</v>
      </c>
      <c r="N182" t="s">
        <v>78</v>
      </c>
      <c r="O182" t="s">
        <v>78</v>
      </c>
      <c r="P182" t="s">
        <v>78</v>
      </c>
      <c r="Q182" t="s">
        <v>78</v>
      </c>
      <c r="R182" t="s">
        <v>78</v>
      </c>
    </row>
    <row r="183" spans="1:18" x14ac:dyDescent="0.3">
      <c r="A183" t="s">
        <v>78</v>
      </c>
      <c r="B183" t="s">
        <v>78</v>
      </c>
      <c r="C183" t="e">
        <v>#VALUE!</v>
      </c>
      <c r="D183" t="s">
        <v>78</v>
      </c>
      <c r="E183" t="s">
        <v>78</v>
      </c>
      <c r="F183" t="s">
        <v>78</v>
      </c>
      <c r="G183" t="s">
        <v>78</v>
      </c>
      <c r="H183" t="s">
        <v>78</v>
      </c>
      <c r="I183" t="s">
        <v>78</v>
      </c>
      <c r="J183" t="s">
        <v>78</v>
      </c>
      <c r="K183" t="s">
        <v>78</v>
      </c>
      <c r="L183" t="s">
        <v>78</v>
      </c>
      <c r="M183" t="s">
        <v>78</v>
      </c>
      <c r="N183" t="s">
        <v>78</v>
      </c>
      <c r="O183" t="s">
        <v>78</v>
      </c>
      <c r="P183" t="s">
        <v>78</v>
      </c>
      <c r="Q183" t="s">
        <v>78</v>
      </c>
      <c r="R183" t="s">
        <v>78</v>
      </c>
    </row>
    <row r="184" spans="1:18" x14ac:dyDescent="0.3">
      <c r="A184" t="s">
        <v>78</v>
      </c>
      <c r="B184" t="s">
        <v>78</v>
      </c>
      <c r="C184" t="e">
        <v>#VALUE!</v>
      </c>
      <c r="D184" t="s">
        <v>78</v>
      </c>
      <c r="E184" t="s">
        <v>78</v>
      </c>
      <c r="F184" t="s">
        <v>78</v>
      </c>
      <c r="G184" t="s">
        <v>78</v>
      </c>
      <c r="H184" t="s">
        <v>78</v>
      </c>
      <c r="I184" t="s">
        <v>78</v>
      </c>
      <c r="J184" t="s">
        <v>78</v>
      </c>
      <c r="K184" t="s">
        <v>78</v>
      </c>
      <c r="L184" t="s">
        <v>78</v>
      </c>
      <c r="M184" t="s">
        <v>78</v>
      </c>
      <c r="N184" t="s">
        <v>78</v>
      </c>
      <c r="O184" t="s">
        <v>78</v>
      </c>
      <c r="P184" t="s">
        <v>78</v>
      </c>
      <c r="Q184" t="s">
        <v>78</v>
      </c>
      <c r="R184" t="s">
        <v>78</v>
      </c>
    </row>
    <row r="185" spans="1:18" x14ac:dyDescent="0.3">
      <c r="A185" t="s">
        <v>78</v>
      </c>
      <c r="B185" t="s">
        <v>78</v>
      </c>
      <c r="C185" t="e">
        <v>#VALUE!</v>
      </c>
      <c r="D185" t="s">
        <v>78</v>
      </c>
      <c r="E185" t="s">
        <v>78</v>
      </c>
      <c r="F185" t="s">
        <v>78</v>
      </c>
      <c r="G185" t="s">
        <v>78</v>
      </c>
      <c r="H185" t="s">
        <v>78</v>
      </c>
      <c r="I185" t="s">
        <v>78</v>
      </c>
      <c r="J185" t="s">
        <v>78</v>
      </c>
      <c r="K185" t="s">
        <v>78</v>
      </c>
      <c r="L185" t="s">
        <v>78</v>
      </c>
      <c r="M185" t="s">
        <v>78</v>
      </c>
      <c r="N185" t="s">
        <v>78</v>
      </c>
      <c r="O185" t="s">
        <v>78</v>
      </c>
      <c r="P185" t="s">
        <v>78</v>
      </c>
      <c r="Q185" t="s">
        <v>78</v>
      </c>
      <c r="R185" t="s">
        <v>78</v>
      </c>
    </row>
    <row r="186" spans="1:18" x14ac:dyDescent="0.3">
      <c r="A186" t="s">
        <v>78</v>
      </c>
      <c r="B186" t="s">
        <v>78</v>
      </c>
      <c r="C186" t="e">
        <v>#VALUE!</v>
      </c>
      <c r="D186" t="s">
        <v>78</v>
      </c>
      <c r="E186" t="s">
        <v>78</v>
      </c>
      <c r="F186" t="s">
        <v>78</v>
      </c>
      <c r="G186" t="s">
        <v>78</v>
      </c>
      <c r="H186" t="s">
        <v>78</v>
      </c>
      <c r="I186" t="s">
        <v>78</v>
      </c>
      <c r="J186" t="s">
        <v>78</v>
      </c>
      <c r="K186" t="s">
        <v>78</v>
      </c>
      <c r="L186" t="s">
        <v>78</v>
      </c>
      <c r="M186" t="s">
        <v>78</v>
      </c>
      <c r="N186" t="s">
        <v>78</v>
      </c>
      <c r="O186" t="s">
        <v>78</v>
      </c>
      <c r="P186" t="s">
        <v>78</v>
      </c>
      <c r="Q186" t="s">
        <v>78</v>
      </c>
      <c r="R186" t="s">
        <v>78</v>
      </c>
    </row>
    <row r="187" spans="1:18" x14ac:dyDescent="0.3">
      <c r="A187" t="s">
        <v>78</v>
      </c>
      <c r="B187" t="s">
        <v>78</v>
      </c>
      <c r="C187" t="e">
        <v>#VALUE!</v>
      </c>
      <c r="D187" t="s">
        <v>78</v>
      </c>
      <c r="E187" t="s">
        <v>78</v>
      </c>
      <c r="F187" t="s">
        <v>78</v>
      </c>
      <c r="G187" t="s">
        <v>78</v>
      </c>
      <c r="H187" t="s">
        <v>78</v>
      </c>
      <c r="I187" t="s">
        <v>78</v>
      </c>
      <c r="J187" t="s">
        <v>78</v>
      </c>
      <c r="K187" t="s">
        <v>78</v>
      </c>
      <c r="L187" t="s">
        <v>78</v>
      </c>
      <c r="M187" t="s">
        <v>78</v>
      </c>
      <c r="N187" t="s">
        <v>78</v>
      </c>
      <c r="O187" t="s">
        <v>78</v>
      </c>
      <c r="P187" t="s">
        <v>78</v>
      </c>
      <c r="Q187" t="s">
        <v>78</v>
      </c>
      <c r="R187" t="s">
        <v>78</v>
      </c>
    </row>
    <row r="188" spans="1:18" x14ac:dyDescent="0.3">
      <c r="A188">
        <v>14</v>
      </c>
      <c r="B188" t="s">
        <v>78</v>
      </c>
      <c r="C188" t="e">
        <v>#VALUE!</v>
      </c>
      <c r="D188" t="s">
        <v>78</v>
      </c>
      <c r="E188" t="s">
        <v>78</v>
      </c>
      <c r="F188" t="s">
        <v>78</v>
      </c>
      <c r="G188" t="s">
        <v>78</v>
      </c>
      <c r="H188" t="s">
        <v>78</v>
      </c>
      <c r="I188" t="s">
        <v>78</v>
      </c>
      <c r="J188" t="s">
        <v>78</v>
      </c>
      <c r="K188" t="s">
        <v>78</v>
      </c>
      <c r="L188" t="s">
        <v>78</v>
      </c>
      <c r="M188" t="s">
        <v>78</v>
      </c>
      <c r="N188" t="s">
        <v>78</v>
      </c>
      <c r="O188" t="s">
        <v>78</v>
      </c>
      <c r="P188" t="s">
        <v>78</v>
      </c>
      <c r="Q188" t="s">
        <v>78</v>
      </c>
      <c r="R188" t="s">
        <v>78</v>
      </c>
    </row>
    <row r="189" spans="1:18" x14ac:dyDescent="0.3">
      <c r="A189" t="s">
        <v>78</v>
      </c>
      <c r="B189" t="s">
        <v>78</v>
      </c>
      <c r="C189" t="e">
        <v>#VALUE!</v>
      </c>
      <c r="D189" t="s">
        <v>78</v>
      </c>
      <c r="E189" t="s">
        <v>78</v>
      </c>
      <c r="F189" t="s">
        <v>78</v>
      </c>
      <c r="G189" t="s">
        <v>78</v>
      </c>
      <c r="H189" t="s">
        <v>78</v>
      </c>
      <c r="I189" t="s">
        <v>78</v>
      </c>
      <c r="J189" t="s">
        <v>78</v>
      </c>
      <c r="K189" t="s">
        <v>78</v>
      </c>
      <c r="L189" t="s">
        <v>78</v>
      </c>
      <c r="M189" t="s">
        <v>78</v>
      </c>
      <c r="N189" t="s">
        <v>78</v>
      </c>
      <c r="O189" t="s">
        <v>78</v>
      </c>
      <c r="P189" t="s">
        <v>78</v>
      </c>
      <c r="Q189" t="s">
        <v>78</v>
      </c>
      <c r="R189" t="s">
        <v>78</v>
      </c>
    </row>
    <row r="190" spans="1:18" x14ac:dyDescent="0.3">
      <c r="A190" t="s">
        <v>78</v>
      </c>
      <c r="B190" t="s">
        <v>78</v>
      </c>
      <c r="C190" t="e">
        <v>#VALUE!</v>
      </c>
      <c r="D190" t="s">
        <v>78</v>
      </c>
      <c r="E190" t="s">
        <v>78</v>
      </c>
      <c r="F190" t="s">
        <v>78</v>
      </c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</row>
    <row r="191" spans="1:18" x14ac:dyDescent="0.3">
      <c r="A191" t="s">
        <v>78</v>
      </c>
      <c r="B191" t="s">
        <v>78</v>
      </c>
      <c r="C191" t="e">
        <v>#VALUE!</v>
      </c>
      <c r="D191" t="s">
        <v>78</v>
      </c>
      <c r="E191" t="s">
        <v>78</v>
      </c>
      <c r="F191" t="s">
        <v>78</v>
      </c>
      <c r="G191" t="s">
        <v>78</v>
      </c>
      <c r="H191" t="s">
        <v>78</v>
      </c>
      <c r="I191" t="s">
        <v>78</v>
      </c>
      <c r="J191" t="s">
        <v>78</v>
      </c>
      <c r="K191" t="s">
        <v>78</v>
      </c>
      <c r="L191" t="s">
        <v>78</v>
      </c>
      <c r="M191" t="s">
        <v>78</v>
      </c>
      <c r="N191" t="s">
        <v>78</v>
      </c>
      <c r="O191" t="s">
        <v>78</v>
      </c>
      <c r="P191" t="s">
        <v>78</v>
      </c>
      <c r="Q191" t="s">
        <v>78</v>
      </c>
      <c r="R191" t="s">
        <v>78</v>
      </c>
    </row>
    <row r="192" spans="1:18" x14ac:dyDescent="0.3">
      <c r="A192" t="s">
        <v>78</v>
      </c>
      <c r="B192" t="s">
        <v>78</v>
      </c>
      <c r="C192" t="e">
        <v>#VALUE!</v>
      </c>
      <c r="D192" t="s">
        <v>78</v>
      </c>
      <c r="E192" t="s">
        <v>78</v>
      </c>
      <c r="F192" t="s">
        <v>78</v>
      </c>
      <c r="G192" t="s">
        <v>78</v>
      </c>
      <c r="H192" t="s">
        <v>78</v>
      </c>
      <c r="I192" t="s">
        <v>78</v>
      </c>
      <c r="J192" t="s">
        <v>78</v>
      </c>
      <c r="K192" t="s">
        <v>78</v>
      </c>
      <c r="L192" t="s">
        <v>78</v>
      </c>
      <c r="M192" t="s">
        <v>78</v>
      </c>
      <c r="N192" t="s">
        <v>78</v>
      </c>
      <c r="O192" t="s">
        <v>78</v>
      </c>
      <c r="P192" t="s">
        <v>78</v>
      </c>
      <c r="Q192" t="s">
        <v>78</v>
      </c>
      <c r="R192" t="s">
        <v>78</v>
      </c>
    </row>
    <row r="193" spans="1:18" x14ac:dyDescent="0.3">
      <c r="A193" t="s">
        <v>78</v>
      </c>
      <c r="B193" t="s">
        <v>78</v>
      </c>
      <c r="C193" t="e">
        <v>#VALUE!</v>
      </c>
      <c r="D193" t="s">
        <v>78</v>
      </c>
      <c r="E193" t="s">
        <v>78</v>
      </c>
      <c r="F193" t="s">
        <v>78</v>
      </c>
      <c r="G193" t="s">
        <v>78</v>
      </c>
      <c r="H193" t="s">
        <v>78</v>
      </c>
      <c r="I193" t="s">
        <v>78</v>
      </c>
      <c r="J193" t="s">
        <v>78</v>
      </c>
      <c r="K193" t="s">
        <v>78</v>
      </c>
      <c r="L193" t="s">
        <v>78</v>
      </c>
      <c r="M193" t="s">
        <v>78</v>
      </c>
      <c r="N193" t="s">
        <v>78</v>
      </c>
      <c r="O193" t="s">
        <v>78</v>
      </c>
      <c r="P193" t="s">
        <v>78</v>
      </c>
      <c r="Q193" t="s">
        <v>78</v>
      </c>
      <c r="R193" t="s">
        <v>78</v>
      </c>
    </row>
    <row r="194" spans="1:18" x14ac:dyDescent="0.3">
      <c r="A194" t="s">
        <v>78</v>
      </c>
      <c r="B194" t="s">
        <v>78</v>
      </c>
      <c r="C194" t="e">
        <v>#VALUE!</v>
      </c>
      <c r="D194" t="s">
        <v>78</v>
      </c>
      <c r="E194" t="s">
        <v>78</v>
      </c>
      <c r="F194" t="s">
        <v>78</v>
      </c>
      <c r="G194" t="s">
        <v>78</v>
      </c>
      <c r="H194" t="s">
        <v>78</v>
      </c>
      <c r="I194" t="s">
        <v>78</v>
      </c>
      <c r="J194" t="s">
        <v>78</v>
      </c>
      <c r="K194" t="s">
        <v>78</v>
      </c>
      <c r="L194" t="s">
        <v>78</v>
      </c>
      <c r="M194" t="s">
        <v>78</v>
      </c>
      <c r="N194" t="s">
        <v>78</v>
      </c>
      <c r="O194" t="s">
        <v>78</v>
      </c>
      <c r="P194" t="s">
        <v>78</v>
      </c>
      <c r="Q194" t="s">
        <v>78</v>
      </c>
      <c r="R194" t="s">
        <v>78</v>
      </c>
    </row>
    <row r="195" spans="1:18" x14ac:dyDescent="0.3">
      <c r="A195" t="s">
        <v>78</v>
      </c>
      <c r="B195" t="s">
        <v>78</v>
      </c>
      <c r="C195" t="e">
        <v>#VALUE!</v>
      </c>
      <c r="D195" t="s">
        <v>78</v>
      </c>
      <c r="E195" t="s">
        <v>78</v>
      </c>
      <c r="F195" t="s">
        <v>78</v>
      </c>
      <c r="G195" t="s">
        <v>78</v>
      </c>
      <c r="H195" t="s">
        <v>78</v>
      </c>
      <c r="I195" t="s">
        <v>78</v>
      </c>
      <c r="J195" t="s">
        <v>78</v>
      </c>
      <c r="K195" t="s">
        <v>78</v>
      </c>
      <c r="L195" t="s">
        <v>78</v>
      </c>
      <c r="M195" t="s">
        <v>78</v>
      </c>
      <c r="N195" t="s">
        <v>78</v>
      </c>
      <c r="O195" t="s">
        <v>78</v>
      </c>
      <c r="P195" t="s">
        <v>78</v>
      </c>
      <c r="Q195" t="s">
        <v>78</v>
      </c>
      <c r="R195" t="s">
        <v>78</v>
      </c>
    </row>
    <row r="196" spans="1:18" x14ac:dyDescent="0.3">
      <c r="A196" t="s">
        <v>78</v>
      </c>
      <c r="B196" t="s">
        <v>78</v>
      </c>
      <c r="C196" t="e">
        <v>#VALUE!</v>
      </c>
      <c r="D196" t="s">
        <v>78</v>
      </c>
      <c r="E196" t="s">
        <v>78</v>
      </c>
      <c r="F196" t="s">
        <v>78</v>
      </c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78</v>
      </c>
      <c r="Q196" t="s">
        <v>78</v>
      </c>
      <c r="R196" t="s">
        <v>78</v>
      </c>
    </row>
    <row r="197" spans="1:18" x14ac:dyDescent="0.3">
      <c r="A197" t="s">
        <v>78</v>
      </c>
      <c r="B197" t="s">
        <v>78</v>
      </c>
      <c r="C197" t="e">
        <v>#VALUE!</v>
      </c>
      <c r="D197" t="s">
        <v>78</v>
      </c>
      <c r="E197" t="s">
        <v>78</v>
      </c>
      <c r="F197" t="s">
        <v>78</v>
      </c>
      <c r="G197" t="s">
        <v>78</v>
      </c>
      <c r="H197" t="s">
        <v>78</v>
      </c>
      <c r="I197" t="s">
        <v>78</v>
      </c>
      <c r="J197" t="s">
        <v>78</v>
      </c>
      <c r="K197" t="s">
        <v>78</v>
      </c>
      <c r="L197" t="s">
        <v>78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</row>
    <row r="198" spans="1:18" x14ac:dyDescent="0.3">
      <c r="A198">
        <v>15</v>
      </c>
      <c r="B198" t="s">
        <v>78</v>
      </c>
      <c r="C198" t="e">
        <v>#VALUE!</v>
      </c>
      <c r="D198" t="s">
        <v>78</v>
      </c>
      <c r="E198" t="s">
        <v>78</v>
      </c>
      <c r="F198" t="s">
        <v>78</v>
      </c>
      <c r="G198" t="s">
        <v>78</v>
      </c>
      <c r="H198" t="s">
        <v>78</v>
      </c>
      <c r="I198" t="s">
        <v>78</v>
      </c>
      <c r="J198" t="s">
        <v>78</v>
      </c>
      <c r="K198" t="s">
        <v>78</v>
      </c>
      <c r="L198" t="s">
        <v>78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</row>
    <row r="199" spans="1:18" x14ac:dyDescent="0.3">
      <c r="A199" t="s">
        <v>78</v>
      </c>
      <c r="B199" t="s">
        <v>78</v>
      </c>
      <c r="C199" t="e">
        <v>#VALUE!</v>
      </c>
      <c r="D199" t="s">
        <v>78</v>
      </c>
      <c r="E199" t="s">
        <v>78</v>
      </c>
      <c r="F199" t="s">
        <v>78</v>
      </c>
      <c r="G199" t="s">
        <v>78</v>
      </c>
      <c r="H199" t="s">
        <v>78</v>
      </c>
      <c r="I199" t="s">
        <v>78</v>
      </c>
      <c r="J199" t="s">
        <v>78</v>
      </c>
      <c r="K199" t="s">
        <v>78</v>
      </c>
      <c r="L199" t="s">
        <v>78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</row>
    <row r="200" spans="1:18" x14ac:dyDescent="0.3">
      <c r="A200" t="s">
        <v>78</v>
      </c>
      <c r="B200" t="s">
        <v>78</v>
      </c>
      <c r="C200" t="e">
        <v>#VALUE!</v>
      </c>
      <c r="D200" t="s">
        <v>78</v>
      </c>
      <c r="E200" t="s">
        <v>78</v>
      </c>
      <c r="F200" t="s">
        <v>78</v>
      </c>
      <c r="G200" t="s">
        <v>78</v>
      </c>
      <c r="H200" t="s">
        <v>78</v>
      </c>
      <c r="I200" t="s">
        <v>78</v>
      </c>
      <c r="J200" t="s">
        <v>78</v>
      </c>
      <c r="K200" t="s">
        <v>78</v>
      </c>
      <c r="L200" t="s">
        <v>78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</row>
    <row r="201" spans="1:18" x14ac:dyDescent="0.3">
      <c r="A201" t="s">
        <v>78</v>
      </c>
      <c r="B201" t="s">
        <v>78</v>
      </c>
      <c r="C201" t="e">
        <v>#VALUE!</v>
      </c>
      <c r="D201" t="s">
        <v>78</v>
      </c>
      <c r="E201" t="s">
        <v>78</v>
      </c>
      <c r="F201" t="s">
        <v>78</v>
      </c>
      <c r="G201" t="s">
        <v>78</v>
      </c>
      <c r="H201" t="s">
        <v>78</v>
      </c>
      <c r="I201" t="s">
        <v>78</v>
      </c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</row>
    <row r="202" spans="1:18" x14ac:dyDescent="0.3">
      <c r="A202" t="s">
        <v>78</v>
      </c>
      <c r="B202" t="s">
        <v>78</v>
      </c>
      <c r="C202" t="e">
        <v>#VALUE!</v>
      </c>
      <c r="D202" t="s">
        <v>78</v>
      </c>
      <c r="E202" t="s">
        <v>78</v>
      </c>
      <c r="F202" t="s">
        <v>78</v>
      </c>
      <c r="G202" t="s">
        <v>78</v>
      </c>
      <c r="H202" t="s">
        <v>78</v>
      </c>
      <c r="I202" t="s">
        <v>78</v>
      </c>
      <c r="J202" t="s">
        <v>78</v>
      </c>
      <c r="K202" t="s">
        <v>78</v>
      </c>
      <c r="L202" t="s">
        <v>78</v>
      </c>
      <c r="M202" t="s">
        <v>78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</row>
    <row r="203" spans="1:18" x14ac:dyDescent="0.3">
      <c r="A203" t="s">
        <v>78</v>
      </c>
      <c r="B203" t="s">
        <v>78</v>
      </c>
      <c r="C203" t="e">
        <v>#VALUE!</v>
      </c>
      <c r="D203" t="s">
        <v>78</v>
      </c>
      <c r="E203" t="s">
        <v>78</v>
      </c>
      <c r="F203" t="s">
        <v>78</v>
      </c>
      <c r="G203" t="s">
        <v>78</v>
      </c>
      <c r="H203" t="s">
        <v>78</v>
      </c>
      <c r="I203" t="s">
        <v>78</v>
      </c>
      <c r="J203" t="s">
        <v>78</v>
      </c>
      <c r="K203" t="s">
        <v>78</v>
      </c>
      <c r="L203" t="s">
        <v>78</v>
      </c>
      <c r="M203" t="s">
        <v>78</v>
      </c>
      <c r="N203" t="s">
        <v>78</v>
      </c>
      <c r="O203" t="s">
        <v>78</v>
      </c>
      <c r="P203" t="s">
        <v>78</v>
      </c>
      <c r="Q203" t="s">
        <v>78</v>
      </c>
      <c r="R203" t="s">
        <v>78</v>
      </c>
    </row>
    <row r="204" spans="1:18" x14ac:dyDescent="0.3">
      <c r="A204" t="s">
        <v>78</v>
      </c>
      <c r="B204" t="s">
        <v>78</v>
      </c>
      <c r="C204" t="e">
        <v>#VALUE!</v>
      </c>
      <c r="D204" t="s">
        <v>78</v>
      </c>
      <c r="E204" t="s">
        <v>78</v>
      </c>
      <c r="F204" t="s">
        <v>78</v>
      </c>
      <c r="G204" t="s">
        <v>78</v>
      </c>
      <c r="H204" t="s">
        <v>78</v>
      </c>
      <c r="I204" t="s">
        <v>78</v>
      </c>
      <c r="J204" t="s">
        <v>78</v>
      </c>
      <c r="K204" t="s">
        <v>78</v>
      </c>
      <c r="L204" t="s">
        <v>78</v>
      </c>
      <c r="M204" t="s">
        <v>78</v>
      </c>
      <c r="N204" t="s">
        <v>78</v>
      </c>
      <c r="O204" t="s">
        <v>78</v>
      </c>
      <c r="P204" t="s">
        <v>78</v>
      </c>
      <c r="Q204" t="s">
        <v>78</v>
      </c>
      <c r="R204" t="s">
        <v>78</v>
      </c>
    </row>
    <row r="205" spans="1:18" x14ac:dyDescent="0.3">
      <c r="A205" t="s">
        <v>78</v>
      </c>
      <c r="B205" t="s">
        <v>78</v>
      </c>
      <c r="C205" t="e">
        <v>#VALUE!</v>
      </c>
      <c r="D205" t="s">
        <v>78</v>
      </c>
      <c r="E205" t="s">
        <v>78</v>
      </c>
      <c r="F205" t="s">
        <v>78</v>
      </c>
      <c r="G205" t="s">
        <v>78</v>
      </c>
      <c r="H205" t="s">
        <v>78</v>
      </c>
      <c r="I205" t="s">
        <v>78</v>
      </c>
      <c r="J205" t="s">
        <v>78</v>
      </c>
      <c r="K205" t="s">
        <v>78</v>
      </c>
      <c r="L205" t="s">
        <v>78</v>
      </c>
      <c r="M205" t="s">
        <v>78</v>
      </c>
      <c r="N205" t="s">
        <v>78</v>
      </c>
      <c r="O205" t="s">
        <v>78</v>
      </c>
      <c r="P205" t="s">
        <v>78</v>
      </c>
      <c r="Q205" t="s">
        <v>78</v>
      </c>
      <c r="R205" t="s">
        <v>78</v>
      </c>
    </row>
    <row r="206" spans="1:18" x14ac:dyDescent="0.3">
      <c r="A206" t="s">
        <v>78</v>
      </c>
      <c r="B206" t="s">
        <v>78</v>
      </c>
      <c r="C206" t="e">
        <v>#VALUE!</v>
      </c>
      <c r="D206" t="s">
        <v>78</v>
      </c>
      <c r="E206" t="s">
        <v>78</v>
      </c>
      <c r="F206" t="s">
        <v>78</v>
      </c>
      <c r="G206" t="s">
        <v>78</v>
      </c>
      <c r="H206" t="s">
        <v>78</v>
      </c>
      <c r="I206" t="s">
        <v>78</v>
      </c>
      <c r="J206" t="s">
        <v>78</v>
      </c>
      <c r="K206" t="s">
        <v>78</v>
      </c>
      <c r="L206" t="s">
        <v>78</v>
      </c>
      <c r="M206" t="s">
        <v>78</v>
      </c>
      <c r="N206" t="s">
        <v>78</v>
      </c>
      <c r="O206" t="s">
        <v>78</v>
      </c>
      <c r="P206" t="s">
        <v>78</v>
      </c>
      <c r="Q206" t="s">
        <v>78</v>
      </c>
      <c r="R206" t="s">
        <v>78</v>
      </c>
    </row>
    <row r="207" spans="1:18" x14ac:dyDescent="0.3">
      <c r="A207" t="s">
        <v>78</v>
      </c>
      <c r="B207" t="s">
        <v>78</v>
      </c>
      <c r="C207" t="e">
        <v>#VALUE!</v>
      </c>
      <c r="D207" t="s">
        <v>78</v>
      </c>
      <c r="E207" t="s">
        <v>78</v>
      </c>
      <c r="F207" t="s">
        <v>78</v>
      </c>
      <c r="G207" t="s">
        <v>78</v>
      </c>
      <c r="H207" t="s">
        <v>78</v>
      </c>
      <c r="I207" t="s">
        <v>78</v>
      </c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78</v>
      </c>
      <c r="Q207" t="s">
        <v>78</v>
      </c>
      <c r="R207" t="s">
        <v>78</v>
      </c>
    </row>
    <row r="208" spans="1:18" x14ac:dyDescent="0.3">
      <c r="A208">
        <v>16</v>
      </c>
      <c r="B208" t="s">
        <v>78</v>
      </c>
      <c r="C208" t="e">
        <v>#VALUE!</v>
      </c>
      <c r="D208" t="s">
        <v>78</v>
      </c>
      <c r="E208" t="s">
        <v>78</v>
      </c>
      <c r="F208" t="s">
        <v>78</v>
      </c>
      <c r="G208" t="s">
        <v>78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>
        <v>78</v>
      </c>
      <c r="O208" t="s">
        <v>78</v>
      </c>
      <c r="P208" t="s">
        <v>78</v>
      </c>
      <c r="Q208" t="s">
        <v>78</v>
      </c>
      <c r="R208" t="s">
        <v>78</v>
      </c>
    </row>
    <row r="209" spans="1:18" x14ac:dyDescent="0.3">
      <c r="A209" t="s">
        <v>78</v>
      </c>
      <c r="B209" t="s">
        <v>78</v>
      </c>
      <c r="C209" t="e">
        <v>#VALUE!</v>
      </c>
      <c r="D209" t="s">
        <v>78</v>
      </c>
      <c r="E209" t="s">
        <v>78</v>
      </c>
      <c r="F209" t="s">
        <v>78</v>
      </c>
      <c r="G209" t="s">
        <v>78</v>
      </c>
      <c r="H209" t="s">
        <v>78</v>
      </c>
      <c r="I209" t="s">
        <v>78</v>
      </c>
      <c r="J209" t="s">
        <v>78</v>
      </c>
      <c r="K209" t="s">
        <v>78</v>
      </c>
      <c r="L209" t="s">
        <v>78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</row>
    <row r="210" spans="1:18" x14ac:dyDescent="0.3">
      <c r="A210" t="s">
        <v>78</v>
      </c>
      <c r="B210" t="s">
        <v>78</v>
      </c>
      <c r="C210" t="e">
        <v>#VALUE!</v>
      </c>
      <c r="D210" t="s">
        <v>78</v>
      </c>
      <c r="E210" t="s">
        <v>78</v>
      </c>
      <c r="F210" t="s">
        <v>78</v>
      </c>
      <c r="G210" t="s">
        <v>78</v>
      </c>
      <c r="H210" t="s">
        <v>78</v>
      </c>
      <c r="I210" t="s">
        <v>78</v>
      </c>
      <c r="J210" t="s">
        <v>78</v>
      </c>
      <c r="K210" t="s">
        <v>78</v>
      </c>
      <c r="L210" t="s">
        <v>78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</row>
    <row r="211" spans="1:18" x14ac:dyDescent="0.3">
      <c r="A211" t="s">
        <v>78</v>
      </c>
      <c r="B211" t="s">
        <v>78</v>
      </c>
      <c r="C211" t="e">
        <v>#VALUE!</v>
      </c>
      <c r="D211" t="s">
        <v>78</v>
      </c>
      <c r="E211" t="s">
        <v>78</v>
      </c>
      <c r="F211" t="s">
        <v>78</v>
      </c>
      <c r="G211" t="s">
        <v>78</v>
      </c>
      <c r="H211" t="s">
        <v>78</v>
      </c>
      <c r="I211" t="s">
        <v>78</v>
      </c>
      <c r="J211" t="s">
        <v>78</v>
      </c>
      <c r="K211" t="s">
        <v>78</v>
      </c>
      <c r="L211" t="s">
        <v>78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</row>
    <row r="212" spans="1:18" x14ac:dyDescent="0.3">
      <c r="A212" t="s">
        <v>78</v>
      </c>
      <c r="B212" t="s">
        <v>78</v>
      </c>
      <c r="C212" t="e">
        <v>#VALUE!</v>
      </c>
      <c r="D212" t="s">
        <v>78</v>
      </c>
      <c r="E212" t="s">
        <v>78</v>
      </c>
      <c r="F212" t="s">
        <v>78</v>
      </c>
      <c r="G212" t="s">
        <v>78</v>
      </c>
      <c r="H212" t="s">
        <v>78</v>
      </c>
      <c r="I212" t="s">
        <v>78</v>
      </c>
      <c r="J212" t="s">
        <v>78</v>
      </c>
      <c r="K212" t="s">
        <v>78</v>
      </c>
      <c r="L212" t="s">
        <v>78</v>
      </c>
      <c r="M212" t="s">
        <v>78</v>
      </c>
      <c r="N212" t="s">
        <v>78</v>
      </c>
      <c r="O212" t="s">
        <v>78</v>
      </c>
      <c r="P212" t="s">
        <v>78</v>
      </c>
      <c r="Q212" t="s">
        <v>78</v>
      </c>
      <c r="R212" t="s">
        <v>78</v>
      </c>
    </row>
    <row r="213" spans="1:18" x14ac:dyDescent="0.3">
      <c r="A213" t="s">
        <v>78</v>
      </c>
      <c r="B213" t="s">
        <v>78</v>
      </c>
      <c r="C213" t="e">
        <v>#VALUE!</v>
      </c>
      <c r="D213" t="s">
        <v>78</v>
      </c>
      <c r="E213" t="s">
        <v>78</v>
      </c>
      <c r="F213" t="s">
        <v>78</v>
      </c>
      <c r="G213" t="s">
        <v>78</v>
      </c>
      <c r="H213" t="s">
        <v>78</v>
      </c>
      <c r="I213" t="s">
        <v>78</v>
      </c>
      <c r="J213" t="s">
        <v>78</v>
      </c>
      <c r="K213" t="s">
        <v>78</v>
      </c>
      <c r="L213" t="s">
        <v>78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</row>
    <row r="214" spans="1:18" x14ac:dyDescent="0.3">
      <c r="A214" t="s">
        <v>78</v>
      </c>
      <c r="B214" t="s">
        <v>78</v>
      </c>
      <c r="C214" t="e">
        <v>#VALUE!</v>
      </c>
      <c r="D214" t="s">
        <v>78</v>
      </c>
      <c r="E214" t="s">
        <v>78</v>
      </c>
      <c r="F214" t="s">
        <v>78</v>
      </c>
      <c r="G214" t="s">
        <v>78</v>
      </c>
      <c r="H214" t="s">
        <v>78</v>
      </c>
      <c r="I214" t="s">
        <v>78</v>
      </c>
      <c r="J214" t="s">
        <v>78</v>
      </c>
      <c r="K214" t="s">
        <v>78</v>
      </c>
      <c r="L214" t="s">
        <v>78</v>
      </c>
      <c r="M214" t="s">
        <v>78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</row>
    <row r="215" spans="1:18" x14ac:dyDescent="0.3">
      <c r="A215" t="s">
        <v>78</v>
      </c>
      <c r="B215" t="s">
        <v>78</v>
      </c>
      <c r="C215" t="e">
        <v>#VALUE!</v>
      </c>
      <c r="D215" t="s">
        <v>78</v>
      </c>
      <c r="E215" t="s">
        <v>78</v>
      </c>
      <c r="F215" t="s">
        <v>78</v>
      </c>
      <c r="G215" t="s">
        <v>78</v>
      </c>
      <c r="H215" t="s">
        <v>78</v>
      </c>
      <c r="I215" t="s">
        <v>78</v>
      </c>
      <c r="J215" t="s">
        <v>78</v>
      </c>
      <c r="K215" t="s">
        <v>78</v>
      </c>
      <c r="L215" t="s">
        <v>78</v>
      </c>
      <c r="M215" t="s">
        <v>78</v>
      </c>
      <c r="N215" t="s">
        <v>78</v>
      </c>
      <c r="O215" t="s">
        <v>78</v>
      </c>
      <c r="P215" t="s">
        <v>78</v>
      </c>
      <c r="Q215" t="s">
        <v>78</v>
      </c>
      <c r="R215" t="s">
        <v>78</v>
      </c>
    </row>
    <row r="216" spans="1:18" x14ac:dyDescent="0.3">
      <c r="A216" t="s">
        <v>78</v>
      </c>
      <c r="B216" t="s">
        <v>78</v>
      </c>
      <c r="C216" t="e">
        <v>#VALUE!</v>
      </c>
      <c r="D216" t="s">
        <v>78</v>
      </c>
      <c r="E216" t="s">
        <v>78</v>
      </c>
      <c r="F216" t="s">
        <v>78</v>
      </c>
      <c r="G216" t="s">
        <v>78</v>
      </c>
      <c r="H216" t="s">
        <v>78</v>
      </c>
      <c r="I216" t="s">
        <v>78</v>
      </c>
      <c r="J216" t="s">
        <v>78</v>
      </c>
      <c r="K216" t="s">
        <v>78</v>
      </c>
      <c r="L216" t="s">
        <v>78</v>
      </c>
      <c r="M216" t="s">
        <v>78</v>
      </c>
      <c r="N216" t="s">
        <v>78</v>
      </c>
      <c r="O216" t="s">
        <v>78</v>
      </c>
      <c r="P216" t="s">
        <v>78</v>
      </c>
      <c r="Q216" t="s">
        <v>78</v>
      </c>
      <c r="R216" t="s">
        <v>78</v>
      </c>
    </row>
    <row r="217" spans="1:18" x14ac:dyDescent="0.3">
      <c r="A217" t="s">
        <v>78</v>
      </c>
      <c r="B217" t="s">
        <v>78</v>
      </c>
      <c r="C217" t="e">
        <v>#VALUE!</v>
      </c>
      <c r="D217" t="s">
        <v>78</v>
      </c>
      <c r="E217" t="s">
        <v>78</v>
      </c>
      <c r="F217" t="s">
        <v>78</v>
      </c>
      <c r="G217" t="s">
        <v>78</v>
      </c>
      <c r="H217" t="s">
        <v>78</v>
      </c>
      <c r="I217" t="s">
        <v>78</v>
      </c>
      <c r="J217" t="s">
        <v>78</v>
      </c>
      <c r="K217" t="s">
        <v>78</v>
      </c>
      <c r="L217" t="s">
        <v>78</v>
      </c>
      <c r="M217" t="s">
        <v>78</v>
      </c>
      <c r="N217" t="s">
        <v>78</v>
      </c>
      <c r="O217" t="s">
        <v>78</v>
      </c>
      <c r="P217" t="s">
        <v>78</v>
      </c>
      <c r="Q217" t="s">
        <v>78</v>
      </c>
      <c r="R217" t="s">
        <v>78</v>
      </c>
    </row>
    <row r="218" spans="1:18" x14ac:dyDescent="0.3">
      <c r="A218">
        <v>17</v>
      </c>
      <c r="B218" t="s">
        <v>78</v>
      </c>
      <c r="C218" t="e">
        <v>#VALUE!</v>
      </c>
      <c r="D218" t="s">
        <v>78</v>
      </c>
      <c r="E218" t="s">
        <v>78</v>
      </c>
      <c r="F218" t="s">
        <v>78</v>
      </c>
      <c r="G218" t="s">
        <v>78</v>
      </c>
      <c r="H218" t="s">
        <v>78</v>
      </c>
      <c r="I218" t="s">
        <v>78</v>
      </c>
      <c r="J218" t="s">
        <v>78</v>
      </c>
      <c r="K218" t="s">
        <v>78</v>
      </c>
      <c r="L218" t="s">
        <v>78</v>
      </c>
      <c r="M218" t="s">
        <v>78</v>
      </c>
      <c r="N218" t="s">
        <v>78</v>
      </c>
      <c r="O218" t="s">
        <v>78</v>
      </c>
      <c r="P218" t="s">
        <v>78</v>
      </c>
      <c r="Q218" t="s">
        <v>78</v>
      </c>
      <c r="R218" t="s">
        <v>78</v>
      </c>
    </row>
    <row r="219" spans="1:18" x14ac:dyDescent="0.3">
      <c r="A219" t="s">
        <v>78</v>
      </c>
      <c r="B219" t="s">
        <v>78</v>
      </c>
      <c r="C219" t="e">
        <v>#VALUE!</v>
      </c>
      <c r="D219" t="s">
        <v>78</v>
      </c>
      <c r="E219" t="s">
        <v>78</v>
      </c>
      <c r="F219" t="s">
        <v>78</v>
      </c>
      <c r="G219" t="s">
        <v>78</v>
      </c>
      <c r="H219" t="s">
        <v>78</v>
      </c>
      <c r="I219" t="s">
        <v>78</v>
      </c>
      <c r="J219" t="s">
        <v>78</v>
      </c>
      <c r="K219" t="s">
        <v>78</v>
      </c>
      <c r="L219" t="s">
        <v>78</v>
      </c>
      <c r="M219" t="s">
        <v>78</v>
      </c>
      <c r="N219" t="s">
        <v>78</v>
      </c>
      <c r="O219" t="s">
        <v>78</v>
      </c>
      <c r="P219" t="s">
        <v>78</v>
      </c>
      <c r="Q219" t="s">
        <v>78</v>
      </c>
      <c r="R219" t="s">
        <v>78</v>
      </c>
    </row>
    <row r="220" spans="1:18" x14ac:dyDescent="0.3">
      <c r="A220" t="s">
        <v>78</v>
      </c>
      <c r="B220" t="s">
        <v>78</v>
      </c>
      <c r="C220" t="e">
        <v>#VALUE!</v>
      </c>
      <c r="D220" t="s">
        <v>78</v>
      </c>
      <c r="E220" t="s">
        <v>78</v>
      </c>
      <c r="F220" t="s">
        <v>78</v>
      </c>
      <c r="G220" t="s">
        <v>78</v>
      </c>
      <c r="H220" t="s">
        <v>78</v>
      </c>
      <c r="I220" t="s">
        <v>78</v>
      </c>
      <c r="J220" t="s">
        <v>78</v>
      </c>
      <c r="K220" t="s">
        <v>78</v>
      </c>
      <c r="L220" t="s">
        <v>78</v>
      </c>
      <c r="M220" t="s">
        <v>78</v>
      </c>
      <c r="N220" t="s">
        <v>78</v>
      </c>
      <c r="O220" t="s">
        <v>78</v>
      </c>
      <c r="P220" t="s">
        <v>78</v>
      </c>
      <c r="Q220" t="s">
        <v>78</v>
      </c>
      <c r="R220" t="s">
        <v>78</v>
      </c>
    </row>
    <row r="221" spans="1:18" x14ac:dyDescent="0.3">
      <c r="A221" t="s">
        <v>78</v>
      </c>
      <c r="B221" t="s">
        <v>78</v>
      </c>
      <c r="C221" t="e">
        <v>#VALUE!</v>
      </c>
      <c r="D221" t="s">
        <v>78</v>
      </c>
      <c r="E221" t="s">
        <v>78</v>
      </c>
      <c r="F221" t="s">
        <v>78</v>
      </c>
      <c r="G221" t="s">
        <v>78</v>
      </c>
      <c r="H221" t="s">
        <v>78</v>
      </c>
      <c r="I221" t="s">
        <v>78</v>
      </c>
      <c r="J221" t="s">
        <v>78</v>
      </c>
      <c r="K221" t="s">
        <v>78</v>
      </c>
      <c r="L221" t="s">
        <v>78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</row>
    <row r="222" spans="1:18" x14ac:dyDescent="0.3">
      <c r="A222" t="s">
        <v>78</v>
      </c>
      <c r="B222" t="s">
        <v>78</v>
      </c>
      <c r="C222" t="e">
        <v>#VALUE!</v>
      </c>
      <c r="D222" t="s">
        <v>78</v>
      </c>
      <c r="E222" t="s">
        <v>78</v>
      </c>
      <c r="F222" t="s">
        <v>78</v>
      </c>
      <c r="G222" t="s">
        <v>78</v>
      </c>
      <c r="H222" t="s">
        <v>78</v>
      </c>
      <c r="I222" t="s">
        <v>78</v>
      </c>
      <c r="J222" t="s">
        <v>78</v>
      </c>
      <c r="K222" t="s">
        <v>78</v>
      </c>
      <c r="L222" t="s">
        <v>78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</row>
    <row r="223" spans="1:18" x14ac:dyDescent="0.3">
      <c r="A223" t="s">
        <v>78</v>
      </c>
      <c r="B223" t="s">
        <v>78</v>
      </c>
      <c r="C223" t="e">
        <v>#VALUE!</v>
      </c>
      <c r="D223" t="s">
        <v>78</v>
      </c>
      <c r="E223" t="s">
        <v>78</v>
      </c>
      <c r="F223" t="s">
        <v>78</v>
      </c>
      <c r="G223" t="s">
        <v>78</v>
      </c>
      <c r="H223" t="s">
        <v>78</v>
      </c>
      <c r="I223" t="s">
        <v>78</v>
      </c>
      <c r="J223" t="s">
        <v>78</v>
      </c>
      <c r="K223" t="s">
        <v>78</v>
      </c>
      <c r="L223" t="s">
        <v>78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</row>
    <row r="224" spans="1:18" x14ac:dyDescent="0.3">
      <c r="A224" t="s">
        <v>78</v>
      </c>
      <c r="B224" t="s">
        <v>78</v>
      </c>
      <c r="C224" t="e">
        <v>#VALUE!</v>
      </c>
      <c r="D224" t="s">
        <v>78</v>
      </c>
      <c r="E224" t="s">
        <v>78</v>
      </c>
      <c r="F224" t="s">
        <v>78</v>
      </c>
      <c r="G224" t="s">
        <v>78</v>
      </c>
      <c r="H224" t="s">
        <v>78</v>
      </c>
      <c r="I224" t="s">
        <v>78</v>
      </c>
      <c r="J224" t="s">
        <v>78</v>
      </c>
      <c r="K224" t="s">
        <v>78</v>
      </c>
      <c r="L224" t="s">
        <v>78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</row>
    <row r="225" spans="1:18" x14ac:dyDescent="0.3">
      <c r="A225" t="s">
        <v>78</v>
      </c>
      <c r="B225" t="s">
        <v>78</v>
      </c>
      <c r="C225" t="e">
        <v>#VALUE!</v>
      </c>
      <c r="D225" t="s">
        <v>78</v>
      </c>
      <c r="E225" t="s">
        <v>78</v>
      </c>
      <c r="F225" t="s">
        <v>78</v>
      </c>
      <c r="G225" t="s">
        <v>78</v>
      </c>
      <c r="H225" t="s">
        <v>78</v>
      </c>
      <c r="I225" t="s">
        <v>78</v>
      </c>
      <c r="J225" t="s">
        <v>78</v>
      </c>
      <c r="K225" t="s">
        <v>78</v>
      </c>
      <c r="L225" t="s">
        <v>78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</row>
    <row r="226" spans="1:18" x14ac:dyDescent="0.3">
      <c r="A226" t="s">
        <v>78</v>
      </c>
      <c r="B226" t="s">
        <v>78</v>
      </c>
      <c r="C226" t="e">
        <v>#VALUE!</v>
      </c>
      <c r="D226" t="s">
        <v>78</v>
      </c>
      <c r="E226" t="s">
        <v>78</v>
      </c>
      <c r="F226" t="s">
        <v>78</v>
      </c>
      <c r="G226" t="s">
        <v>78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</row>
    <row r="227" spans="1:18" x14ac:dyDescent="0.3">
      <c r="A227" t="s">
        <v>78</v>
      </c>
      <c r="B227" t="s">
        <v>78</v>
      </c>
      <c r="C227" t="e">
        <v>#VALUE!</v>
      </c>
      <c r="D227" t="s">
        <v>78</v>
      </c>
      <c r="E227" t="s">
        <v>78</v>
      </c>
      <c r="F227" t="s">
        <v>78</v>
      </c>
      <c r="G227" t="s">
        <v>78</v>
      </c>
      <c r="H227" t="s">
        <v>78</v>
      </c>
      <c r="I227" t="s">
        <v>78</v>
      </c>
      <c r="J227" t="s">
        <v>78</v>
      </c>
      <c r="K227" t="s">
        <v>78</v>
      </c>
      <c r="L227" t="s">
        <v>78</v>
      </c>
      <c r="M227" t="s">
        <v>78</v>
      </c>
      <c r="N227" t="s">
        <v>78</v>
      </c>
      <c r="O227" t="s">
        <v>78</v>
      </c>
      <c r="P227" t="s">
        <v>78</v>
      </c>
      <c r="Q227" t="s">
        <v>78</v>
      </c>
      <c r="R227" t="s">
        <v>78</v>
      </c>
    </row>
    <row r="228" spans="1:18" x14ac:dyDescent="0.3">
      <c r="A228">
        <v>18</v>
      </c>
      <c r="B228" t="s">
        <v>78</v>
      </c>
      <c r="C228" t="e">
        <v>#VALUE!</v>
      </c>
      <c r="D228" t="s">
        <v>78</v>
      </c>
      <c r="E228" t="s">
        <v>78</v>
      </c>
      <c r="F228" t="s">
        <v>78</v>
      </c>
      <c r="G228" t="s">
        <v>78</v>
      </c>
      <c r="H228" t="s">
        <v>78</v>
      </c>
      <c r="I228" t="s">
        <v>78</v>
      </c>
      <c r="J228" t="s">
        <v>78</v>
      </c>
      <c r="K228" t="s">
        <v>78</v>
      </c>
      <c r="L228" t="s">
        <v>78</v>
      </c>
      <c r="M228" t="s">
        <v>78</v>
      </c>
      <c r="N228" t="s">
        <v>78</v>
      </c>
      <c r="O228" t="s">
        <v>78</v>
      </c>
      <c r="P228" t="s">
        <v>78</v>
      </c>
      <c r="Q228" t="s">
        <v>78</v>
      </c>
      <c r="R228" t="s">
        <v>78</v>
      </c>
    </row>
    <row r="229" spans="1:18" x14ac:dyDescent="0.3">
      <c r="A229" t="s">
        <v>78</v>
      </c>
      <c r="B229" t="s">
        <v>78</v>
      </c>
      <c r="C229" t="e">
        <v>#VALUE!</v>
      </c>
      <c r="D229" t="s">
        <v>78</v>
      </c>
      <c r="E229" t="s">
        <v>78</v>
      </c>
      <c r="F229" t="s">
        <v>78</v>
      </c>
      <c r="G229" t="s">
        <v>78</v>
      </c>
      <c r="H229" t="s">
        <v>78</v>
      </c>
      <c r="I229" t="s">
        <v>78</v>
      </c>
      <c r="J229" t="s">
        <v>78</v>
      </c>
      <c r="K229" t="s">
        <v>78</v>
      </c>
      <c r="L229" t="s">
        <v>78</v>
      </c>
      <c r="M229" t="s">
        <v>78</v>
      </c>
      <c r="N229" t="s">
        <v>78</v>
      </c>
      <c r="O229" t="s">
        <v>78</v>
      </c>
      <c r="P229" t="s">
        <v>78</v>
      </c>
      <c r="Q229" t="s">
        <v>78</v>
      </c>
      <c r="R229" t="s">
        <v>78</v>
      </c>
    </row>
    <row r="230" spans="1:18" x14ac:dyDescent="0.3">
      <c r="A230" t="s">
        <v>78</v>
      </c>
      <c r="B230" t="s">
        <v>78</v>
      </c>
      <c r="C230" t="e">
        <v>#VALUE!</v>
      </c>
      <c r="D230" t="s">
        <v>78</v>
      </c>
      <c r="E230" t="s">
        <v>78</v>
      </c>
      <c r="F230" t="s">
        <v>78</v>
      </c>
      <c r="G230" t="s">
        <v>78</v>
      </c>
      <c r="H230" t="s">
        <v>78</v>
      </c>
      <c r="I230" t="s">
        <v>78</v>
      </c>
      <c r="J230" t="s">
        <v>78</v>
      </c>
      <c r="K230" t="s">
        <v>78</v>
      </c>
      <c r="L230" t="s">
        <v>78</v>
      </c>
      <c r="M230" t="s">
        <v>78</v>
      </c>
      <c r="N230" t="s">
        <v>78</v>
      </c>
      <c r="O230" t="s">
        <v>78</v>
      </c>
      <c r="P230" t="s">
        <v>78</v>
      </c>
      <c r="Q230" t="s">
        <v>78</v>
      </c>
      <c r="R230" t="s">
        <v>78</v>
      </c>
    </row>
    <row r="231" spans="1:18" x14ac:dyDescent="0.3">
      <c r="A231" t="s">
        <v>78</v>
      </c>
      <c r="B231" t="s">
        <v>78</v>
      </c>
      <c r="C231" t="e">
        <v>#VALUE!</v>
      </c>
      <c r="D231" t="s">
        <v>78</v>
      </c>
      <c r="E231" t="s">
        <v>78</v>
      </c>
      <c r="F231" t="s">
        <v>78</v>
      </c>
      <c r="G231" t="s">
        <v>78</v>
      </c>
      <c r="H231" t="s">
        <v>78</v>
      </c>
      <c r="I231" t="s">
        <v>78</v>
      </c>
      <c r="J231" t="s">
        <v>78</v>
      </c>
      <c r="K231" t="s">
        <v>78</v>
      </c>
      <c r="L231" t="s">
        <v>78</v>
      </c>
      <c r="M231" t="s">
        <v>78</v>
      </c>
      <c r="N231" t="s">
        <v>78</v>
      </c>
      <c r="O231" t="s">
        <v>78</v>
      </c>
      <c r="P231" t="s">
        <v>78</v>
      </c>
      <c r="Q231" t="s">
        <v>78</v>
      </c>
      <c r="R231" t="s">
        <v>78</v>
      </c>
    </row>
    <row r="232" spans="1:18" x14ac:dyDescent="0.3">
      <c r="A232" t="s">
        <v>78</v>
      </c>
      <c r="B232" t="s">
        <v>78</v>
      </c>
      <c r="C232" t="e">
        <v>#VALUE!</v>
      </c>
      <c r="D232" t="s">
        <v>78</v>
      </c>
      <c r="E232" t="s">
        <v>78</v>
      </c>
      <c r="F232" t="s">
        <v>78</v>
      </c>
      <c r="G232" t="s">
        <v>78</v>
      </c>
      <c r="H232" t="s">
        <v>78</v>
      </c>
      <c r="I232" t="s">
        <v>78</v>
      </c>
      <c r="J232" t="s">
        <v>78</v>
      </c>
      <c r="K232" t="s">
        <v>78</v>
      </c>
      <c r="L232" t="s">
        <v>78</v>
      </c>
      <c r="M232" t="s">
        <v>78</v>
      </c>
      <c r="N232" t="s">
        <v>78</v>
      </c>
      <c r="O232" t="s">
        <v>78</v>
      </c>
      <c r="P232" t="s">
        <v>78</v>
      </c>
      <c r="Q232" t="s">
        <v>78</v>
      </c>
      <c r="R232" t="s">
        <v>78</v>
      </c>
    </row>
    <row r="233" spans="1:18" x14ac:dyDescent="0.3">
      <c r="A233" t="s">
        <v>78</v>
      </c>
      <c r="B233" t="s">
        <v>78</v>
      </c>
      <c r="C233" t="e">
        <v>#VALUE!</v>
      </c>
      <c r="D233" t="s">
        <v>78</v>
      </c>
      <c r="E233" t="s">
        <v>78</v>
      </c>
      <c r="F233" t="s">
        <v>78</v>
      </c>
      <c r="G233" t="s">
        <v>78</v>
      </c>
      <c r="H233" t="s">
        <v>78</v>
      </c>
      <c r="I233" t="s">
        <v>78</v>
      </c>
      <c r="J233" t="s">
        <v>78</v>
      </c>
      <c r="K233" t="s">
        <v>78</v>
      </c>
      <c r="L233" t="s">
        <v>78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</row>
    <row r="234" spans="1:18" x14ac:dyDescent="0.3">
      <c r="A234" t="s">
        <v>78</v>
      </c>
      <c r="B234" t="s">
        <v>78</v>
      </c>
      <c r="C234" t="e">
        <v>#VALUE!</v>
      </c>
      <c r="D234" t="s">
        <v>78</v>
      </c>
      <c r="E234" t="s">
        <v>78</v>
      </c>
      <c r="F234" t="s">
        <v>78</v>
      </c>
      <c r="G234" t="s">
        <v>78</v>
      </c>
      <c r="H234" t="s">
        <v>78</v>
      </c>
      <c r="I234" t="s">
        <v>78</v>
      </c>
      <c r="J234" t="s">
        <v>78</v>
      </c>
      <c r="K234" t="s">
        <v>78</v>
      </c>
      <c r="L234" t="s">
        <v>78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>
        <v>19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>
        <v>20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 t="s">
        <v>78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>
        <v>21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 t="s">
        <v>78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>
        <v>22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 t="s">
        <v>78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>
        <v>23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>
        <v>24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B291" t="s">
        <v>78</v>
      </c>
      <c r="C291" t="e">
        <v>#VALUE!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B292" t="s">
        <v>78</v>
      </c>
      <c r="C292" t="e">
        <v>#VALUE!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 t="s">
        <v>78</v>
      </c>
      <c r="B293" t="s">
        <v>78</v>
      </c>
      <c r="C293" t="e">
        <v>#VALUE!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 t="s">
        <v>78</v>
      </c>
      <c r="B294" t="s">
        <v>78</v>
      </c>
      <c r="C294" t="e">
        <v>#VALUE!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B295" t="s">
        <v>78</v>
      </c>
      <c r="C295" t="e">
        <v>#VALUE!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B296" t="s">
        <v>78</v>
      </c>
      <c r="C296" t="e">
        <v>#VALUE!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B297" t="s">
        <v>78</v>
      </c>
      <c r="C297" t="e">
        <v>#VALUE!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>
        <v>25</v>
      </c>
      <c r="B298" t="s">
        <v>78</v>
      </c>
      <c r="C298" t="e">
        <v>#VALUE!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B299" t="s">
        <v>78</v>
      </c>
      <c r="C299" t="e">
        <v>#VALUE!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B300" t="s">
        <v>78</v>
      </c>
      <c r="C300" t="e">
        <v>#VALUE!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C301" t="s">
        <v>632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C302" t="s">
        <v>633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C303" t="s">
        <v>634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C304" t="s">
        <v>635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C305" t="s">
        <v>636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C306" t="s">
        <v>637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638</v>
      </c>
      <c r="D307" t="s">
        <v>78</v>
      </c>
      <c r="E307" t="s">
        <v>78</v>
      </c>
      <c r="F307" t="s">
        <v>78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>
        <v>26</v>
      </c>
      <c r="C308" t="s">
        <v>639</v>
      </c>
      <c r="D308" t="s">
        <v>78</v>
      </c>
      <c r="E308" t="s">
        <v>78</v>
      </c>
      <c r="F308" t="s">
        <v>78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640</v>
      </c>
      <c r="D309" t="s">
        <v>78</v>
      </c>
      <c r="E309" t="s">
        <v>78</v>
      </c>
      <c r="F309" t="s">
        <v>78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641</v>
      </c>
      <c r="D310" t="s">
        <v>78</v>
      </c>
      <c r="E310" t="s">
        <v>78</v>
      </c>
      <c r="F310" t="s">
        <v>78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642</v>
      </c>
      <c r="D311" t="s">
        <v>78</v>
      </c>
      <c r="E311" t="s">
        <v>78</v>
      </c>
      <c r="F311" t="s">
        <v>78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643</v>
      </c>
      <c r="D312" t="s">
        <v>78</v>
      </c>
      <c r="E312" t="s">
        <v>78</v>
      </c>
      <c r="F312" t="s">
        <v>78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644</v>
      </c>
      <c r="D313" t="s">
        <v>78</v>
      </c>
      <c r="E313" t="s">
        <v>78</v>
      </c>
      <c r="F313" t="s">
        <v>78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 t="s">
        <v>78</v>
      </c>
      <c r="C314" t="s">
        <v>645</v>
      </c>
      <c r="D314" t="s">
        <v>78</v>
      </c>
      <c r="E314" t="s">
        <v>78</v>
      </c>
      <c r="F314" t="s">
        <v>78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646</v>
      </c>
      <c r="D315" t="s">
        <v>78</v>
      </c>
      <c r="E315" t="s">
        <v>78</v>
      </c>
      <c r="F315" t="s">
        <v>78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647</v>
      </c>
      <c r="D316" t="s">
        <v>78</v>
      </c>
      <c r="E316" t="s">
        <v>78</v>
      </c>
      <c r="F316" t="s">
        <v>78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648</v>
      </c>
      <c r="D317" t="s">
        <v>78</v>
      </c>
      <c r="E317" t="s">
        <v>78</v>
      </c>
      <c r="F317" t="s">
        <v>78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>
        <v>27</v>
      </c>
      <c r="C318" t="s">
        <v>649</v>
      </c>
      <c r="D318" t="s">
        <v>78</v>
      </c>
      <c r="E318" t="s">
        <v>78</v>
      </c>
      <c r="F318" t="s">
        <v>78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650</v>
      </c>
      <c r="D319" t="s">
        <v>78</v>
      </c>
      <c r="E319" t="s">
        <v>78</v>
      </c>
      <c r="F319" t="s">
        <v>78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651</v>
      </c>
      <c r="D320" t="s">
        <v>78</v>
      </c>
      <c r="E320" t="s">
        <v>78</v>
      </c>
      <c r="F320" t="s">
        <v>78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652</v>
      </c>
      <c r="D321" t="s">
        <v>78</v>
      </c>
      <c r="E321" t="s">
        <v>78</v>
      </c>
      <c r="F321" t="s">
        <v>78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653</v>
      </c>
      <c r="D322" t="s">
        <v>78</v>
      </c>
      <c r="E322" t="s">
        <v>78</v>
      </c>
      <c r="F322" t="s">
        <v>78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 t="s">
        <v>78</v>
      </c>
      <c r="C323" t="s">
        <v>654</v>
      </c>
      <c r="D323" t="s">
        <v>78</v>
      </c>
      <c r="E323" t="s">
        <v>78</v>
      </c>
      <c r="F323" t="s">
        <v>78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655</v>
      </c>
      <c r="D324" t="s">
        <v>78</v>
      </c>
      <c r="E324" t="s">
        <v>78</v>
      </c>
      <c r="F324" t="s">
        <v>78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656</v>
      </c>
      <c r="D325" t="s">
        <v>78</v>
      </c>
      <c r="E325" t="s">
        <v>78</v>
      </c>
      <c r="F325" t="s">
        <v>78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657</v>
      </c>
      <c r="D326" t="s">
        <v>78</v>
      </c>
      <c r="E326" t="s">
        <v>78</v>
      </c>
      <c r="F326" t="s">
        <v>78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658</v>
      </c>
      <c r="D327" t="s">
        <v>78</v>
      </c>
      <c r="E327" t="s">
        <v>78</v>
      </c>
      <c r="F327" t="s">
        <v>78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>
        <v>28</v>
      </c>
      <c r="C328" t="s">
        <v>659</v>
      </c>
      <c r="D328" t="s">
        <v>78</v>
      </c>
      <c r="E328" t="s">
        <v>78</v>
      </c>
      <c r="F328" t="s">
        <v>78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660</v>
      </c>
      <c r="D329" t="s">
        <v>78</v>
      </c>
      <c r="E329" t="s">
        <v>78</v>
      </c>
      <c r="F329" t="s">
        <v>78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661</v>
      </c>
      <c r="D330" t="s">
        <v>78</v>
      </c>
      <c r="E330" t="s">
        <v>78</v>
      </c>
      <c r="F330" t="s">
        <v>78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662</v>
      </c>
      <c r="D331" t="s">
        <v>78</v>
      </c>
      <c r="E331" t="s">
        <v>78</v>
      </c>
      <c r="F331" t="s">
        <v>78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663</v>
      </c>
      <c r="D332" t="s">
        <v>78</v>
      </c>
      <c r="E332" t="s">
        <v>78</v>
      </c>
      <c r="F332" t="s">
        <v>78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664</v>
      </c>
      <c r="D333" t="s">
        <v>78</v>
      </c>
      <c r="E333" t="s">
        <v>78</v>
      </c>
      <c r="F333" t="s">
        <v>78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 t="s">
        <v>78</v>
      </c>
      <c r="C334" t="s">
        <v>665</v>
      </c>
      <c r="D334" t="s">
        <v>78</v>
      </c>
      <c r="E334" t="s">
        <v>78</v>
      </c>
      <c r="F334" t="s">
        <v>78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666</v>
      </c>
      <c r="D335" t="s">
        <v>78</v>
      </c>
      <c r="E335" t="s">
        <v>78</v>
      </c>
      <c r="F335" t="s">
        <v>78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667</v>
      </c>
      <c r="D336" t="s">
        <v>78</v>
      </c>
      <c r="E336" t="s">
        <v>78</v>
      </c>
      <c r="F336" t="s">
        <v>78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668</v>
      </c>
      <c r="D337" t="s">
        <v>78</v>
      </c>
      <c r="E337" t="s">
        <v>78</v>
      </c>
      <c r="F337" t="s">
        <v>78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>
        <v>29</v>
      </c>
      <c r="C338" t="s">
        <v>669</v>
      </c>
      <c r="D338" t="s">
        <v>78</v>
      </c>
      <c r="E338" t="s">
        <v>78</v>
      </c>
      <c r="F338" t="s">
        <v>78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670</v>
      </c>
      <c r="D339" t="s">
        <v>78</v>
      </c>
      <c r="E339" t="s">
        <v>78</v>
      </c>
      <c r="F339" t="s">
        <v>78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671</v>
      </c>
      <c r="D340" t="s">
        <v>78</v>
      </c>
      <c r="E340" t="s">
        <v>78</v>
      </c>
      <c r="F340" t="s">
        <v>78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672</v>
      </c>
      <c r="D341" t="s">
        <v>78</v>
      </c>
      <c r="E341" t="s">
        <v>78</v>
      </c>
      <c r="F341" t="s">
        <v>78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673</v>
      </c>
      <c r="D342" t="s">
        <v>78</v>
      </c>
      <c r="E342" t="s">
        <v>78</v>
      </c>
      <c r="F342" t="s">
        <v>78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674</v>
      </c>
      <c r="D343" t="s">
        <v>78</v>
      </c>
      <c r="E343" t="s">
        <v>78</v>
      </c>
      <c r="F343" t="s">
        <v>78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675</v>
      </c>
      <c r="D344" t="s">
        <v>78</v>
      </c>
      <c r="E344" t="s">
        <v>78</v>
      </c>
      <c r="F344" t="s">
        <v>78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676</v>
      </c>
      <c r="D345" t="s">
        <v>78</v>
      </c>
      <c r="E345" t="s">
        <v>78</v>
      </c>
      <c r="F345" t="s">
        <v>78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677</v>
      </c>
      <c r="D346" t="s">
        <v>78</v>
      </c>
      <c r="E346" t="s">
        <v>78</v>
      </c>
      <c r="F346" t="s">
        <v>78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678</v>
      </c>
      <c r="D347" t="s">
        <v>78</v>
      </c>
      <c r="E347" t="s">
        <v>78</v>
      </c>
      <c r="F347" t="s">
        <v>78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>
        <v>30</v>
      </c>
      <c r="C348" t="s">
        <v>679</v>
      </c>
      <c r="D348" t="s">
        <v>78</v>
      </c>
      <c r="E348" t="s">
        <v>78</v>
      </c>
      <c r="F348" t="s">
        <v>78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680</v>
      </c>
      <c r="D349" t="s">
        <v>78</v>
      </c>
      <c r="E349" t="s">
        <v>78</v>
      </c>
      <c r="F349" t="s">
        <v>78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681</v>
      </c>
      <c r="D350" t="s">
        <v>78</v>
      </c>
      <c r="E350" t="s">
        <v>78</v>
      </c>
      <c r="F350" t="s">
        <v>78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682</v>
      </c>
      <c r="D351" t="s">
        <v>78</v>
      </c>
      <c r="E351" t="s">
        <v>78</v>
      </c>
      <c r="F351" t="s">
        <v>78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683</v>
      </c>
      <c r="D352" t="s">
        <v>78</v>
      </c>
      <c r="E352" t="s">
        <v>78</v>
      </c>
      <c r="F352" t="s">
        <v>78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 t="s">
        <v>78</v>
      </c>
      <c r="C353" t="s">
        <v>684</v>
      </c>
      <c r="D353" t="s">
        <v>78</v>
      </c>
      <c r="E353" t="s">
        <v>78</v>
      </c>
      <c r="F353" t="s">
        <v>78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 t="s">
        <v>78</v>
      </c>
      <c r="C354" t="s">
        <v>685</v>
      </c>
      <c r="D354" t="s">
        <v>78</v>
      </c>
      <c r="E354" t="s">
        <v>78</v>
      </c>
      <c r="F354" t="s">
        <v>78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686</v>
      </c>
      <c r="D355" t="s">
        <v>78</v>
      </c>
      <c r="E355" t="s">
        <v>78</v>
      </c>
      <c r="F355" t="s">
        <v>78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687</v>
      </c>
      <c r="D356" t="s">
        <v>78</v>
      </c>
      <c r="E356" t="s">
        <v>78</v>
      </c>
      <c r="F356" t="s">
        <v>78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688</v>
      </c>
      <c r="D357" t="s">
        <v>78</v>
      </c>
      <c r="E357" t="s">
        <v>78</v>
      </c>
      <c r="F357" t="s">
        <v>78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>
        <v>31</v>
      </c>
      <c r="C358" t="s">
        <v>689</v>
      </c>
      <c r="D358" t="s">
        <v>78</v>
      </c>
      <c r="E358" t="s">
        <v>78</v>
      </c>
      <c r="F358" t="s">
        <v>78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690</v>
      </c>
      <c r="D359" t="s">
        <v>78</v>
      </c>
      <c r="E359" t="s">
        <v>78</v>
      </c>
      <c r="F359" t="s">
        <v>78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691</v>
      </c>
      <c r="D360" t="s">
        <v>78</v>
      </c>
      <c r="E360" t="s">
        <v>78</v>
      </c>
      <c r="F360" t="s">
        <v>78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692</v>
      </c>
      <c r="D361" t="s">
        <v>78</v>
      </c>
      <c r="E361" t="s">
        <v>78</v>
      </c>
      <c r="F361" t="s">
        <v>78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693</v>
      </c>
      <c r="D362" t="s">
        <v>78</v>
      </c>
      <c r="E362" t="s">
        <v>78</v>
      </c>
      <c r="F362" t="s">
        <v>78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694</v>
      </c>
      <c r="D363" t="s">
        <v>78</v>
      </c>
      <c r="E363" t="s">
        <v>78</v>
      </c>
      <c r="F363" t="s">
        <v>78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695</v>
      </c>
      <c r="D364" t="s">
        <v>78</v>
      </c>
      <c r="E364" t="s">
        <v>78</v>
      </c>
      <c r="F364" t="s">
        <v>78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696</v>
      </c>
      <c r="D365" t="s">
        <v>78</v>
      </c>
      <c r="E365" t="s">
        <v>78</v>
      </c>
      <c r="F365" t="s">
        <v>78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697</v>
      </c>
      <c r="D366" t="s">
        <v>78</v>
      </c>
      <c r="E366" t="s">
        <v>78</v>
      </c>
      <c r="F366" t="s">
        <v>78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698</v>
      </c>
      <c r="D367" t="s">
        <v>78</v>
      </c>
      <c r="E367" t="s">
        <v>78</v>
      </c>
      <c r="F367" t="s">
        <v>78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>
        <v>32</v>
      </c>
      <c r="C368" t="s">
        <v>699</v>
      </c>
      <c r="D368" t="s">
        <v>78</v>
      </c>
      <c r="E368" t="s">
        <v>78</v>
      </c>
      <c r="F368" t="s">
        <v>78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700</v>
      </c>
      <c r="D369" t="s">
        <v>78</v>
      </c>
      <c r="E369" t="s">
        <v>78</v>
      </c>
      <c r="F369" t="s">
        <v>78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701</v>
      </c>
      <c r="D370" t="s">
        <v>78</v>
      </c>
      <c r="E370" t="s">
        <v>78</v>
      </c>
      <c r="F370" t="s">
        <v>78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702</v>
      </c>
      <c r="D371" t="s">
        <v>78</v>
      </c>
      <c r="E371" t="s">
        <v>78</v>
      </c>
      <c r="F371" t="s">
        <v>78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703</v>
      </c>
      <c r="D372" t="s">
        <v>78</v>
      </c>
      <c r="E372" t="s">
        <v>78</v>
      </c>
      <c r="F372" t="s">
        <v>78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704</v>
      </c>
      <c r="D373" t="s">
        <v>78</v>
      </c>
      <c r="E373" t="s">
        <v>78</v>
      </c>
      <c r="F373" t="s">
        <v>78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 t="s">
        <v>78</v>
      </c>
      <c r="C374" t="s">
        <v>705</v>
      </c>
      <c r="D374" t="s">
        <v>78</v>
      </c>
      <c r="E374" t="s">
        <v>78</v>
      </c>
      <c r="F374" t="s">
        <v>78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706</v>
      </c>
      <c r="D375" t="s">
        <v>78</v>
      </c>
      <c r="E375" t="s">
        <v>78</v>
      </c>
      <c r="F375" t="s">
        <v>78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707</v>
      </c>
      <c r="D376" t="s">
        <v>78</v>
      </c>
      <c r="E376" t="s">
        <v>78</v>
      </c>
      <c r="F376" t="s">
        <v>78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708</v>
      </c>
      <c r="D377" t="s">
        <v>78</v>
      </c>
      <c r="E377" t="s">
        <v>78</v>
      </c>
      <c r="F377" t="s">
        <v>78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>
        <v>33</v>
      </c>
      <c r="C378" t="s">
        <v>709</v>
      </c>
      <c r="D378" t="s">
        <v>78</v>
      </c>
      <c r="E378" t="s">
        <v>78</v>
      </c>
      <c r="F378" t="s">
        <v>78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710</v>
      </c>
      <c r="D379" t="s">
        <v>78</v>
      </c>
      <c r="E379" t="s">
        <v>78</v>
      </c>
      <c r="F379" t="s">
        <v>78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711</v>
      </c>
      <c r="D380" t="s">
        <v>78</v>
      </c>
      <c r="E380" t="s">
        <v>78</v>
      </c>
      <c r="F380" t="s">
        <v>78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712</v>
      </c>
      <c r="D381" t="s">
        <v>78</v>
      </c>
      <c r="E381" t="s">
        <v>78</v>
      </c>
      <c r="F381" t="s">
        <v>78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713</v>
      </c>
      <c r="D382" t="s">
        <v>78</v>
      </c>
      <c r="E382" t="s">
        <v>78</v>
      </c>
      <c r="F382" t="s">
        <v>78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 t="s">
        <v>78</v>
      </c>
      <c r="C383" t="s">
        <v>714</v>
      </c>
      <c r="D383" t="s">
        <v>78</v>
      </c>
      <c r="E383" t="s">
        <v>78</v>
      </c>
      <c r="F383" t="s">
        <v>78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715</v>
      </c>
      <c r="D384" t="s">
        <v>78</v>
      </c>
      <c r="E384" t="s">
        <v>78</v>
      </c>
      <c r="F384" t="s">
        <v>78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716</v>
      </c>
      <c r="D385" t="s">
        <v>78</v>
      </c>
      <c r="E385" t="s">
        <v>78</v>
      </c>
      <c r="F385" t="s">
        <v>78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717</v>
      </c>
      <c r="D386" t="s">
        <v>78</v>
      </c>
      <c r="E386" t="s">
        <v>78</v>
      </c>
      <c r="F386" t="s">
        <v>78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718</v>
      </c>
      <c r="D387" t="s">
        <v>78</v>
      </c>
      <c r="E387" t="s">
        <v>78</v>
      </c>
      <c r="F387" t="s">
        <v>78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>
        <v>34</v>
      </c>
      <c r="C388" t="s">
        <v>719</v>
      </c>
      <c r="D388" t="s">
        <v>78</v>
      </c>
      <c r="E388" t="s">
        <v>78</v>
      </c>
      <c r="F388" t="s">
        <v>78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720</v>
      </c>
      <c r="D389" t="s">
        <v>78</v>
      </c>
      <c r="E389" t="s">
        <v>78</v>
      </c>
      <c r="F389" t="s">
        <v>78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721</v>
      </c>
      <c r="D390" t="s">
        <v>78</v>
      </c>
      <c r="E390" t="s">
        <v>78</v>
      </c>
      <c r="F390" t="s">
        <v>78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722</v>
      </c>
      <c r="D391" t="s">
        <v>78</v>
      </c>
      <c r="E391" t="s">
        <v>78</v>
      </c>
      <c r="F391" t="s">
        <v>78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723</v>
      </c>
      <c r="D392" t="s">
        <v>78</v>
      </c>
      <c r="E392" t="s">
        <v>78</v>
      </c>
      <c r="F392" t="s">
        <v>78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724</v>
      </c>
      <c r="D393" t="s">
        <v>78</v>
      </c>
      <c r="E393" t="s">
        <v>78</v>
      </c>
      <c r="F393" t="s">
        <v>78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 t="s">
        <v>78</v>
      </c>
      <c r="C394" t="s">
        <v>725</v>
      </c>
      <c r="D394" t="s">
        <v>78</v>
      </c>
      <c r="E394" t="s">
        <v>78</v>
      </c>
      <c r="F394" t="s">
        <v>78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726</v>
      </c>
      <c r="D395" t="s">
        <v>78</v>
      </c>
      <c r="E395" t="s">
        <v>78</v>
      </c>
      <c r="F395" t="s">
        <v>78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727</v>
      </c>
      <c r="D396" t="s">
        <v>78</v>
      </c>
      <c r="E396" t="s">
        <v>78</v>
      </c>
      <c r="F396" t="s">
        <v>78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728</v>
      </c>
      <c r="D397" t="s">
        <v>78</v>
      </c>
      <c r="E397" t="s">
        <v>78</v>
      </c>
      <c r="F397" t="s">
        <v>78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>
        <v>35</v>
      </c>
      <c r="C398" t="s">
        <v>729</v>
      </c>
      <c r="D398" t="s">
        <v>78</v>
      </c>
      <c r="E398" t="s">
        <v>78</v>
      </c>
      <c r="F398" t="s">
        <v>78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730</v>
      </c>
      <c r="D399" t="s">
        <v>78</v>
      </c>
      <c r="E399" t="s">
        <v>78</v>
      </c>
      <c r="F399" t="s">
        <v>78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731</v>
      </c>
      <c r="D400" t="s">
        <v>78</v>
      </c>
      <c r="E400" t="s">
        <v>78</v>
      </c>
      <c r="F400" t="s">
        <v>78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732</v>
      </c>
      <c r="D401" t="s">
        <v>78</v>
      </c>
      <c r="E401" t="s">
        <v>78</v>
      </c>
      <c r="F401" t="s">
        <v>78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733</v>
      </c>
      <c r="D402" t="s">
        <v>78</v>
      </c>
      <c r="E402" t="s">
        <v>78</v>
      </c>
      <c r="F402" t="s">
        <v>78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734</v>
      </c>
      <c r="D403" t="s">
        <v>78</v>
      </c>
      <c r="E403" t="s">
        <v>78</v>
      </c>
      <c r="F403" t="s">
        <v>78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735</v>
      </c>
      <c r="D404" t="s">
        <v>78</v>
      </c>
      <c r="E404" t="s">
        <v>78</v>
      </c>
      <c r="F404" t="s">
        <v>78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736</v>
      </c>
      <c r="D405" t="s">
        <v>78</v>
      </c>
      <c r="E405" t="s">
        <v>78</v>
      </c>
      <c r="F405" t="s">
        <v>78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737</v>
      </c>
      <c r="D406" t="s">
        <v>78</v>
      </c>
      <c r="E406" t="s">
        <v>78</v>
      </c>
      <c r="F406" t="s">
        <v>78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738</v>
      </c>
      <c r="D407" t="s">
        <v>78</v>
      </c>
      <c r="E407" t="s">
        <v>78</v>
      </c>
      <c r="F407" t="s">
        <v>78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>
        <v>36</v>
      </c>
      <c r="C408" t="s">
        <v>739</v>
      </c>
      <c r="D408" t="s">
        <v>78</v>
      </c>
      <c r="E408" t="s">
        <v>78</v>
      </c>
      <c r="F408" t="s">
        <v>78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740</v>
      </c>
      <c r="D409" t="s">
        <v>78</v>
      </c>
      <c r="E409" t="s">
        <v>78</v>
      </c>
      <c r="F409" t="s">
        <v>78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741</v>
      </c>
      <c r="D410" t="s">
        <v>78</v>
      </c>
      <c r="E410" t="s">
        <v>78</v>
      </c>
      <c r="F410" t="s">
        <v>78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742</v>
      </c>
      <c r="D411" t="s">
        <v>78</v>
      </c>
      <c r="E411" t="s">
        <v>78</v>
      </c>
      <c r="F411" t="s">
        <v>78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743</v>
      </c>
      <c r="D412" t="s">
        <v>78</v>
      </c>
      <c r="E412" t="s">
        <v>78</v>
      </c>
      <c r="F412" t="s">
        <v>78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 t="s">
        <v>78</v>
      </c>
      <c r="C413" t="s">
        <v>744</v>
      </c>
      <c r="D413" t="s">
        <v>78</v>
      </c>
      <c r="E413" t="s">
        <v>78</v>
      </c>
      <c r="F413" t="s">
        <v>78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 t="s">
        <v>78</v>
      </c>
      <c r="C414" t="s">
        <v>745</v>
      </c>
      <c r="D414" t="s">
        <v>78</v>
      </c>
      <c r="E414" t="s">
        <v>78</v>
      </c>
      <c r="F414" t="s">
        <v>78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746</v>
      </c>
      <c r="D415" t="s">
        <v>78</v>
      </c>
      <c r="E415" t="s">
        <v>78</v>
      </c>
      <c r="F415" t="s">
        <v>78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747</v>
      </c>
      <c r="D416" t="s">
        <v>78</v>
      </c>
      <c r="E416" t="s">
        <v>78</v>
      </c>
      <c r="F416" t="s">
        <v>78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748</v>
      </c>
      <c r="D417" t="s">
        <v>78</v>
      </c>
      <c r="E417" t="s">
        <v>78</v>
      </c>
      <c r="F417" t="s">
        <v>78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>
        <v>37</v>
      </c>
      <c r="C418" t="s">
        <v>749</v>
      </c>
      <c r="D418" t="s">
        <v>78</v>
      </c>
      <c r="E418" t="s">
        <v>78</v>
      </c>
      <c r="F418" t="s">
        <v>78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750</v>
      </c>
      <c r="D419" t="s">
        <v>78</v>
      </c>
      <c r="E419" t="s">
        <v>78</v>
      </c>
      <c r="F419" t="s">
        <v>78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751</v>
      </c>
      <c r="D420" t="s">
        <v>78</v>
      </c>
      <c r="E420" t="s">
        <v>78</v>
      </c>
      <c r="F420" t="s">
        <v>78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752</v>
      </c>
      <c r="D421" t="s">
        <v>78</v>
      </c>
      <c r="E421" t="s">
        <v>78</v>
      </c>
      <c r="F421" t="s">
        <v>78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753</v>
      </c>
      <c r="D422" t="s">
        <v>78</v>
      </c>
      <c r="E422" t="s">
        <v>78</v>
      </c>
      <c r="F422" t="s">
        <v>78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754</v>
      </c>
      <c r="D423" t="s">
        <v>78</v>
      </c>
      <c r="E423" t="s">
        <v>78</v>
      </c>
      <c r="F423" t="s">
        <v>78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755</v>
      </c>
      <c r="D424" t="s">
        <v>78</v>
      </c>
      <c r="E424" t="s">
        <v>78</v>
      </c>
      <c r="F424" t="s">
        <v>78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756</v>
      </c>
      <c r="D425" t="s">
        <v>78</v>
      </c>
      <c r="E425" t="s">
        <v>78</v>
      </c>
      <c r="F425" t="s">
        <v>78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757</v>
      </c>
      <c r="D426" t="s">
        <v>78</v>
      </c>
      <c r="E426" t="s">
        <v>78</v>
      </c>
      <c r="F426" t="s">
        <v>78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758</v>
      </c>
      <c r="D427" t="s">
        <v>78</v>
      </c>
      <c r="E427" t="s">
        <v>78</v>
      </c>
      <c r="F427" t="s">
        <v>78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>
        <v>38</v>
      </c>
      <c r="C428" t="s">
        <v>759</v>
      </c>
      <c r="D428" t="s">
        <v>78</v>
      </c>
      <c r="E428" t="s">
        <v>78</v>
      </c>
      <c r="F428" t="s">
        <v>78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760</v>
      </c>
      <c r="D429" t="s">
        <v>78</v>
      </c>
      <c r="E429" t="s">
        <v>78</v>
      </c>
      <c r="F429" t="s">
        <v>78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761</v>
      </c>
      <c r="D430" t="s">
        <v>78</v>
      </c>
      <c r="E430" t="s">
        <v>78</v>
      </c>
      <c r="F430" t="s">
        <v>78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762</v>
      </c>
      <c r="D431" t="s">
        <v>78</v>
      </c>
      <c r="E431" t="s">
        <v>78</v>
      </c>
      <c r="F431" t="s">
        <v>78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763</v>
      </c>
      <c r="D432" t="s">
        <v>78</v>
      </c>
      <c r="E432" t="s">
        <v>78</v>
      </c>
      <c r="F432" t="s">
        <v>78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764</v>
      </c>
      <c r="D433" t="s">
        <v>78</v>
      </c>
      <c r="E433" t="s">
        <v>78</v>
      </c>
      <c r="F433" t="s">
        <v>78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 t="s">
        <v>78</v>
      </c>
      <c r="C434" t="s">
        <v>765</v>
      </c>
      <c r="D434" t="s">
        <v>78</v>
      </c>
      <c r="E434" t="s">
        <v>78</v>
      </c>
      <c r="F434" t="s">
        <v>78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766</v>
      </c>
      <c r="D435" t="s">
        <v>78</v>
      </c>
      <c r="E435" t="s">
        <v>78</v>
      </c>
      <c r="F435" t="s">
        <v>78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767</v>
      </c>
      <c r="D436" t="s">
        <v>78</v>
      </c>
      <c r="E436" t="s">
        <v>78</v>
      </c>
      <c r="F436" t="s">
        <v>78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768</v>
      </c>
      <c r="D437" t="s">
        <v>78</v>
      </c>
      <c r="E437" t="s">
        <v>78</v>
      </c>
      <c r="F437" t="s">
        <v>78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>
        <v>39</v>
      </c>
      <c r="C438" t="s">
        <v>769</v>
      </c>
      <c r="D438" t="s">
        <v>78</v>
      </c>
      <c r="E438" t="s">
        <v>78</v>
      </c>
      <c r="F438" t="s">
        <v>78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770</v>
      </c>
      <c r="D439" t="s">
        <v>78</v>
      </c>
      <c r="E439" t="s">
        <v>78</v>
      </c>
      <c r="F439" t="s">
        <v>78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771</v>
      </c>
      <c r="D440" t="s">
        <v>78</v>
      </c>
      <c r="E440" t="s">
        <v>78</v>
      </c>
      <c r="F440" t="s">
        <v>78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772</v>
      </c>
      <c r="D441" t="s">
        <v>78</v>
      </c>
      <c r="E441" t="s">
        <v>78</v>
      </c>
      <c r="F441" t="s">
        <v>78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773</v>
      </c>
      <c r="D442" t="s">
        <v>78</v>
      </c>
      <c r="E442" t="s">
        <v>78</v>
      </c>
      <c r="F442" t="s">
        <v>78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 t="s">
        <v>78</v>
      </c>
      <c r="C443" t="s">
        <v>774</v>
      </c>
      <c r="D443" t="s">
        <v>78</v>
      </c>
      <c r="E443" t="s">
        <v>78</v>
      </c>
      <c r="F443" t="s">
        <v>78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775</v>
      </c>
      <c r="D444" t="s">
        <v>78</v>
      </c>
      <c r="E444" t="s">
        <v>78</v>
      </c>
      <c r="F444" t="s">
        <v>78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776</v>
      </c>
      <c r="D445" t="s">
        <v>78</v>
      </c>
      <c r="E445" t="s">
        <v>78</v>
      </c>
      <c r="F445" t="s">
        <v>78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777</v>
      </c>
      <c r="D446" t="s">
        <v>78</v>
      </c>
      <c r="E446" t="s">
        <v>78</v>
      </c>
      <c r="F446" t="s">
        <v>78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778</v>
      </c>
      <c r="D447" t="s">
        <v>78</v>
      </c>
      <c r="E447" t="s">
        <v>78</v>
      </c>
      <c r="F447" t="s">
        <v>78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>
        <v>40</v>
      </c>
      <c r="C448" t="s">
        <v>779</v>
      </c>
      <c r="D448" t="s">
        <v>78</v>
      </c>
      <c r="E448" t="s">
        <v>78</v>
      </c>
      <c r="F448" t="s">
        <v>78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780</v>
      </c>
      <c r="D449" t="s">
        <v>78</v>
      </c>
      <c r="E449" t="s">
        <v>78</v>
      </c>
      <c r="F449" t="s">
        <v>78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781</v>
      </c>
      <c r="D450" t="s">
        <v>78</v>
      </c>
      <c r="E450" t="s">
        <v>78</v>
      </c>
      <c r="F450" t="s">
        <v>78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782</v>
      </c>
      <c r="D451" t="s">
        <v>78</v>
      </c>
      <c r="E451" t="s">
        <v>78</v>
      </c>
      <c r="F451" t="s">
        <v>78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783</v>
      </c>
      <c r="D452" t="s">
        <v>78</v>
      </c>
      <c r="E452" t="s">
        <v>78</v>
      </c>
      <c r="F452" t="s">
        <v>78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784</v>
      </c>
      <c r="D453" t="s">
        <v>78</v>
      </c>
      <c r="E453" t="s">
        <v>78</v>
      </c>
      <c r="F453" t="s">
        <v>78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 t="s">
        <v>78</v>
      </c>
      <c r="C454" t="s">
        <v>785</v>
      </c>
      <c r="D454" t="s">
        <v>78</v>
      </c>
      <c r="E454" t="s">
        <v>78</v>
      </c>
      <c r="F454" t="s">
        <v>78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786</v>
      </c>
      <c r="D455" t="s">
        <v>78</v>
      </c>
      <c r="E455" t="s">
        <v>78</v>
      </c>
      <c r="F455" t="s">
        <v>78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787</v>
      </c>
      <c r="D456" t="s">
        <v>78</v>
      </c>
      <c r="E456" t="s">
        <v>78</v>
      </c>
      <c r="F456" t="s">
        <v>78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788</v>
      </c>
      <c r="D457" t="s">
        <v>78</v>
      </c>
      <c r="E457" t="s">
        <v>78</v>
      </c>
      <c r="F457" t="s">
        <v>78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>
        <v>41</v>
      </c>
      <c r="C458" t="s">
        <v>789</v>
      </c>
      <c r="D458" t="s">
        <v>78</v>
      </c>
      <c r="E458" t="s">
        <v>78</v>
      </c>
      <c r="F458" t="s">
        <v>78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790</v>
      </c>
      <c r="D459" t="s">
        <v>78</v>
      </c>
      <c r="E459" t="s">
        <v>78</v>
      </c>
      <c r="F459" t="s">
        <v>78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791</v>
      </c>
      <c r="D460" t="s">
        <v>78</v>
      </c>
      <c r="E460" t="s">
        <v>78</v>
      </c>
      <c r="F460" t="s">
        <v>78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792</v>
      </c>
      <c r="D461" t="s">
        <v>78</v>
      </c>
      <c r="E461" t="s">
        <v>78</v>
      </c>
      <c r="F461" t="s">
        <v>78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793</v>
      </c>
      <c r="D462" t="s">
        <v>78</v>
      </c>
      <c r="E462" t="s">
        <v>78</v>
      </c>
      <c r="F462" t="s">
        <v>78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794</v>
      </c>
      <c r="D463" t="s">
        <v>78</v>
      </c>
      <c r="E463" t="s">
        <v>78</v>
      </c>
      <c r="F463" t="s">
        <v>78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795</v>
      </c>
      <c r="D464" t="s">
        <v>78</v>
      </c>
      <c r="E464" t="s">
        <v>78</v>
      </c>
      <c r="F464" t="s">
        <v>78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796</v>
      </c>
      <c r="D465" t="s">
        <v>78</v>
      </c>
      <c r="E465" t="s">
        <v>78</v>
      </c>
      <c r="F465" t="s">
        <v>78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797</v>
      </c>
      <c r="D466" t="s">
        <v>78</v>
      </c>
      <c r="E466" t="s">
        <v>78</v>
      </c>
      <c r="F466" t="s">
        <v>78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798</v>
      </c>
      <c r="D467" t="s">
        <v>78</v>
      </c>
      <c r="E467" t="s">
        <v>78</v>
      </c>
      <c r="F467" t="s">
        <v>78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>
        <v>42</v>
      </c>
      <c r="C468" t="s">
        <v>799</v>
      </c>
      <c r="D468" t="s">
        <v>78</v>
      </c>
      <c r="E468" t="s">
        <v>78</v>
      </c>
      <c r="F468" t="s">
        <v>78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800</v>
      </c>
      <c r="D469" t="s">
        <v>78</v>
      </c>
      <c r="E469" t="s">
        <v>78</v>
      </c>
      <c r="F469" t="s">
        <v>78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801</v>
      </c>
      <c r="D470" t="s">
        <v>78</v>
      </c>
      <c r="E470" t="s">
        <v>78</v>
      </c>
      <c r="F470" t="s">
        <v>78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802</v>
      </c>
      <c r="D471" t="s">
        <v>78</v>
      </c>
      <c r="E471" t="s">
        <v>78</v>
      </c>
      <c r="F471" t="s">
        <v>78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803</v>
      </c>
      <c r="D472" t="s">
        <v>78</v>
      </c>
      <c r="E472" t="s">
        <v>78</v>
      </c>
      <c r="F472" t="s">
        <v>78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 t="s">
        <v>78</v>
      </c>
      <c r="C473" t="s">
        <v>804</v>
      </c>
      <c r="D473" t="s">
        <v>78</v>
      </c>
      <c r="E473" t="s">
        <v>78</v>
      </c>
      <c r="F473" t="s">
        <v>78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 t="s">
        <v>78</v>
      </c>
      <c r="C474" t="s">
        <v>805</v>
      </c>
      <c r="D474" t="s">
        <v>78</v>
      </c>
      <c r="E474" t="s">
        <v>78</v>
      </c>
      <c r="F474" t="s">
        <v>78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806</v>
      </c>
      <c r="D475" t="s">
        <v>78</v>
      </c>
      <c r="E475" t="s">
        <v>78</v>
      </c>
      <c r="F475" t="s">
        <v>78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807</v>
      </c>
      <c r="D476" t="s">
        <v>78</v>
      </c>
      <c r="E476" t="s">
        <v>78</v>
      </c>
      <c r="F476" t="s">
        <v>78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808</v>
      </c>
      <c r="D477" t="s">
        <v>78</v>
      </c>
      <c r="E477" t="s">
        <v>78</v>
      </c>
      <c r="F477" t="s">
        <v>78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>
        <v>43</v>
      </c>
      <c r="C478" t="s">
        <v>809</v>
      </c>
      <c r="D478" t="s">
        <v>78</v>
      </c>
      <c r="E478" t="s">
        <v>78</v>
      </c>
      <c r="F478" t="s">
        <v>78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810</v>
      </c>
      <c r="D479" t="s">
        <v>78</v>
      </c>
      <c r="E479" t="s">
        <v>78</v>
      </c>
      <c r="F479" t="s">
        <v>78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811</v>
      </c>
      <c r="D480" t="s">
        <v>78</v>
      </c>
      <c r="E480" t="s">
        <v>78</v>
      </c>
      <c r="F480" t="s">
        <v>78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812</v>
      </c>
      <c r="D481" t="s">
        <v>78</v>
      </c>
      <c r="E481" t="s">
        <v>78</v>
      </c>
      <c r="F481" t="s">
        <v>78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813</v>
      </c>
      <c r="D482" t="s">
        <v>78</v>
      </c>
      <c r="E482" t="s">
        <v>78</v>
      </c>
      <c r="F482" t="s">
        <v>78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814</v>
      </c>
      <c r="D483" t="s">
        <v>78</v>
      </c>
      <c r="E483" t="s">
        <v>78</v>
      </c>
      <c r="F483" t="s">
        <v>78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815</v>
      </c>
      <c r="D484" t="s">
        <v>78</v>
      </c>
      <c r="E484" t="s">
        <v>78</v>
      </c>
      <c r="F484" t="s">
        <v>78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816</v>
      </c>
      <c r="D485" t="s">
        <v>78</v>
      </c>
      <c r="E485" t="s">
        <v>78</v>
      </c>
      <c r="F485" t="s">
        <v>78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817</v>
      </c>
      <c r="D486" t="s">
        <v>78</v>
      </c>
      <c r="E486" t="s">
        <v>78</v>
      </c>
      <c r="F486" t="s">
        <v>78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818</v>
      </c>
      <c r="D487" t="s">
        <v>78</v>
      </c>
      <c r="E487" t="s">
        <v>78</v>
      </c>
      <c r="F487" t="s">
        <v>78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>
        <v>44</v>
      </c>
      <c r="C488" t="s">
        <v>819</v>
      </c>
      <c r="D488" t="s">
        <v>78</v>
      </c>
      <c r="E488" t="s">
        <v>78</v>
      </c>
      <c r="F488" t="s">
        <v>78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820</v>
      </c>
      <c r="D489" t="s">
        <v>78</v>
      </c>
      <c r="E489" t="s">
        <v>78</v>
      </c>
      <c r="F489" t="s">
        <v>78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821</v>
      </c>
      <c r="D490" t="s">
        <v>78</v>
      </c>
      <c r="E490" t="s">
        <v>78</v>
      </c>
      <c r="F490" t="s">
        <v>78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822</v>
      </c>
      <c r="D491" t="s">
        <v>78</v>
      </c>
      <c r="E491" t="s">
        <v>78</v>
      </c>
      <c r="F491" t="s">
        <v>78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823</v>
      </c>
      <c r="D492" t="s">
        <v>78</v>
      </c>
      <c r="E492" t="s">
        <v>78</v>
      </c>
      <c r="F492" t="s">
        <v>78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824</v>
      </c>
      <c r="D493" t="s">
        <v>78</v>
      </c>
      <c r="E493" t="s">
        <v>78</v>
      </c>
      <c r="F493" t="s">
        <v>78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 t="s">
        <v>78</v>
      </c>
      <c r="C494" t="s">
        <v>825</v>
      </c>
      <c r="D494" t="s">
        <v>78</v>
      </c>
      <c r="E494" t="s">
        <v>78</v>
      </c>
      <c r="F494" t="s">
        <v>78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826</v>
      </c>
      <c r="D495" t="s">
        <v>78</v>
      </c>
      <c r="E495" t="s">
        <v>78</v>
      </c>
      <c r="F495" t="s">
        <v>78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827</v>
      </c>
      <c r="D496" t="s">
        <v>78</v>
      </c>
      <c r="E496" t="s">
        <v>78</v>
      </c>
      <c r="F496" t="s">
        <v>78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828</v>
      </c>
      <c r="D497" t="s">
        <v>78</v>
      </c>
      <c r="E497" t="s">
        <v>78</v>
      </c>
      <c r="F497" t="s">
        <v>78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>
        <v>45</v>
      </c>
      <c r="C498" t="s">
        <v>829</v>
      </c>
      <c r="D498" t="s">
        <v>78</v>
      </c>
      <c r="E498" t="s">
        <v>78</v>
      </c>
      <c r="F498" t="s">
        <v>78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830</v>
      </c>
      <c r="D499" t="s">
        <v>78</v>
      </c>
      <c r="E499" t="s">
        <v>78</v>
      </c>
      <c r="F499" t="s">
        <v>78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831</v>
      </c>
      <c r="D500" t="s">
        <v>78</v>
      </c>
      <c r="E500" t="s">
        <v>78</v>
      </c>
      <c r="F500" t="s">
        <v>78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832</v>
      </c>
      <c r="D501" t="s">
        <v>78</v>
      </c>
      <c r="E501" t="s">
        <v>78</v>
      </c>
      <c r="F501" t="s">
        <v>78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833</v>
      </c>
      <c r="D502" t="s">
        <v>78</v>
      </c>
      <c r="E502" t="s">
        <v>78</v>
      </c>
      <c r="F502" t="s">
        <v>78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 t="s">
        <v>78</v>
      </c>
      <c r="C503" t="s">
        <v>834</v>
      </c>
      <c r="D503" t="s">
        <v>78</v>
      </c>
      <c r="E503" t="s">
        <v>78</v>
      </c>
      <c r="F503" t="s">
        <v>78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835</v>
      </c>
      <c r="D504" t="s">
        <v>78</v>
      </c>
      <c r="E504" t="s">
        <v>78</v>
      </c>
      <c r="F504" t="s">
        <v>78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836</v>
      </c>
      <c r="D505" t="s">
        <v>78</v>
      </c>
      <c r="E505" t="s">
        <v>78</v>
      </c>
      <c r="F505" t="s">
        <v>78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837</v>
      </c>
      <c r="D506" t="s">
        <v>78</v>
      </c>
      <c r="E506" t="s">
        <v>78</v>
      </c>
      <c r="F506" t="s">
        <v>78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838</v>
      </c>
      <c r="D507" t="s">
        <v>78</v>
      </c>
      <c r="E507" t="s">
        <v>78</v>
      </c>
      <c r="F507" t="s">
        <v>78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>
        <v>46</v>
      </c>
      <c r="C508" t="s">
        <v>839</v>
      </c>
      <c r="D508" t="s">
        <v>78</v>
      </c>
      <c r="E508" t="s">
        <v>78</v>
      </c>
      <c r="F508" t="s">
        <v>78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840</v>
      </c>
      <c r="D509" t="s">
        <v>78</v>
      </c>
      <c r="E509" t="s">
        <v>78</v>
      </c>
      <c r="F509" t="s">
        <v>78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841</v>
      </c>
      <c r="D510" t="s">
        <v>78</v>
      </c>
      <c r="E510" t="s">
        <v>78</v>
      </c>
      <c r="F510" t="s">
        <v>78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842</v>
      </c>
      <c r="D511" t="s">
        <v>78</v>
      </c>
      <c r="E511" t="s">
        <v>78</v>
      </c>
      <c r="F511" t="s">
        <v>78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843</v>
      </c>
      <c r="D512" t="s">
        <v>78</v>
      </c>
      <c r="E512" t="s">
        <v>78</v>
      </c>
      <c r="F512" t="s">
        <v>78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844</v>
      </c>
      <c r="D513" t="s">
        <v>78</v>
      </c>
      <c r="E513" t="s">
        <v>78</v>
      </c>
      <c r="F513" t="s">
        <v>78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 t="s">
        <v>78</v>
      </c>
      <c r="C514" t="s">
        <v>845</v>
      </c>
      <c r="D514" t="s">
        <v>78</v>
      </c>
      <c r="E514" t="s">
        <v>78</v>
      </c>
      <c r="F514" t="s">
        <v>78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846</v>
      </c>
      <c r="D515" t="s">
        <v>78</v>
      </c>
      <c r="E515" t="s">
        <v>78</v>
      </c>
      <c r="F515" t="s">
        <v>78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847</v>
      </c>
      <c r="D516" t="s">
        <v>78</v>
      </c>
      <c r="E516" t="s">
        <v>78</v>
      </c>
      <c r="F516" t="s">
        <v>78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848</v>
      </c>
      <c r="D517" t="s">
        <v>78</v>
      </c>
      <c r="E517" t="s">
        <v>78</v>
      </c>
      <c r="F517" t="s">
        <v>78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>
        <v>47</v>
      </c>
      <c r="C518" t="s">
        <v>849</v>
      </c>
      <c r="D518" t="s">
        <v>78</v>
      </c>
      <c r="E518" t="s">
        <v>78</v>
      </c>
      <c r="F518" t="s">
        <v>78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850</v>
      </c>
      <c r="D519" t="s">
        <v>78</v>
      </c>
      <c r="E519" t="s">
        <v>78</v>
      </c>
      <c r="F519" t="s">
        <v>78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851</v>
      </c>
      <c r="D520" t="s">
        <v>78</v>
      </c>
      <c r="E520" t="s">
        <v>78</v>
      </c>
      <c r="F520" t="s">
        <v>78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852</v>
      </c>
      <c r="D521" t="s">
        <v>78</v>
      </c>
      <c r="E521" t="s">
        <v>78</v>
      </c>
      <c r="F521" t="s">
        <v>78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853</v>
      </c>
      <c r="D522" t="s">
        <v>78</v>
      </c>
      <c r="E522" t="s">
        <v>78</v>
      </c>
      <c r="F522" t="s">
        <v>78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854</v>
      </c>
      <c r="D523" t="s">
        <v>78</v>
      </c>
      <c r="E523" t="s">
        <v>78</v>
      </c>
      <c r="F523" t="s">
        <v>78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855</v>
      </c>
      <c r="D524" t="s">
        <v>78</v>
      </c>
      <c r="E524" t="s">
        <v>78</v>
      </c>
      <c r="F524" t="s">
        <v>78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856</v>
      </c>
      <c r="D525" t="s">
        <v>78</v>
      </c>
      <c r="E525" t="s">
        <v>78</v>
      </c>
      <c r="F525" t="s">
        <v>78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857</v>
      </c>
      <c r="D526" t="s">
        <v>78</v>
      </c>
      <c r="E526" t="s">
        <v>78</v>
      </c>
      <c r="F526" t="s">
        <v>78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858</v>
      </c>
      <c r="D527" t="s">
        <v>78</v>
      </c>
      <c r="E527" t="s">
        <v>78</v>
      </c>
      <c r="F527" t="s">
        <v>78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>
        <v>48</v>
      </c>
      <c r="C528" t="s">
        <v>859</v>
      </c>
      <c r="D528" t="s">
        <v>78</v>
      </c>
      <c r="E528" t="s">
        <v>78</v>
      </c>
      <c r="F528" t="s">
        <v>78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860</v>
      </c>
      <c r="D529" t="s">
        <v>78</v>
      </c>
      <c r="E529" t="s">
        <v>78</v>
      </c>
      <c r="F529" t="s">
        <v>78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861</v>
      </c>
      <c r="D530" t="s">
        <v>78</v>
      </c>
      <c r="E530" t="s">
        <v>78</v>
      </c>
      <c r="F530" t="s">
        <v>78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862</v>
      </c>
      <c r="D531" t="s">
        <v>78</v>
      </c>
      <c r="E531" t="s">
        <v>78</v>
      </c>
      <c r="F531" t="s">
        <v>78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863</v>
      </c>
      <c r="D532" t="s">
        <v>78</v>
      </c>
      <c r="E532" t="s">
        <v>78</v>
      </c>
      <c r="F532" t="s">
        <v>78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 t="s">
        <v>78</v>
      </c>
      <c r="C533" t="s">
        <v>864</v>
      </c>
      <c r="D533" t="s">
        <v>78</v>
      </c>
      <c r="E533" t="s">
        <v>78</v>
      </c>
      <c r="F533" t="s">
        <v>78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 t="s">
        <v>78</v>
      </c>
      <c r="C534" t="s">
        <v>865</v>
      </c>
      <c r="D534" t="s">
        <v>78</v>
      </c>
      <c r="E534" t="s">
        <v>78</v>
      </c>
      <c r="F534" t="s">
        <v>78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866</v>
      </c>
      <c r="D535" t="s">
        <v>78</v>
      </c>
      <c r="E535" t="s">
        <v>78</v>
      </c>
      <c r="F535" t="s">
        <v>78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867</v>
      </c>
      <c r="D536" t="s">
        <v>78</v>
      </c>
      <c r="E536" t="s">
        <v>78</v>
      </c>
      <c r="F536" t="s">
        <v>78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868</v>
      </c>
      <c r="D537" t="s">
        <v>78</v>
      </c>
      <c r="E537" t="s">
        <v>78</v>
      </c>
      <c r="F537" t="s">
        <v>78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>
        <v>49</v>
      </c>
      <c r="C538" t="s">
        <v>869</v>
      </c>
      <c r="D538" t="s">
        <v>78</v>
      </c>
      <c r="E538" t="s">
        <v>78</v>
      </c>
      <c r="F538" t="s">
        <v>78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870</v>
      </c>
      <c r="D539" t="s">
        <v>78</v>
      </c>
      <c r="E539" t="s">
        <v>78</v>
      </c>
      <c r="F539" t="s">
        <v>78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871</v>
      </c>
      <c r="D540" t="s">
        <v>78</v>
      </c>
      <c r="E540" t="s">
        <v>78</v>
      </c>
      <c r="F540" t="s">
        <v>78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872</v>
      </c>
      <c r="D541" t="s">
        <v>78</v>
      </c>
      <c r="E541" t="s">
        <v>78</v>
      </c>
      <c r="F541" t="s">
        <v>78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873</v>
      </c>
      <c r="D542" t="s">
        <v>78</v>
      </c>
      <c r="E542" t="s">
        <v>78</v>
      </c>
      <c r="F542" t="s">
        <v>78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874</v>
      </c>
      <c r="D543" t="s">
        <v>78</v>
      </c>
      <c r="E543" t="s">
        <v>78</v>
      </c>
      <c r="F543" t="s">
        <v>78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875</v>
      </c>
      <c r="D544" t="s">
        <v>78</v>
      </c>
      <c r="E544" t="s">
        <v>78</v>
      </c>
      <c r="F544" t="s">
        <v>78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876</v>
      </c>
      <c r="D545" t="s">
        <v>78</v>
      </c>
      <c r="E545" t="s">
        <v>78</v>
      </c>
      <c r="F545" t="s">
        <v>78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877</v>
      </c>
      <c r="D546" t="s">
        <v>78</v>
      </c>
      <c r="E546" t="s">
        <v>78</v>
      </c>
      <c r="F546" t="s">
        <v>78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878</v>
      </c>
      <c r="D547" t="s">
        <v>78</v>
      </c>
      <c r="E547" t="s">
        <v>78</v>
      </c>
      <c r="F547" t="s">
        <v>78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>
        <v>50</v>
      </c>
      <c r="C548" t="s">
        <v>879</v>
      </c>
      <c r="D548" t="s">
        <v>78</v>
      </c>
      <c r="E548" t="s">
        <v>78</v>
      </c>
      <c r="F548" t="s">
        <v>78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880</v>
      </c>
      <c r="D549" t="s">
        <v>78</v>
      </c>
      <c r="E549" t="s">
        <v>78</v>
      </c>
      <c r="F549" t="s">
        <v>78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881</v>
      </c>
      <c r="D550" t="s">
        <v>78</v>
      </c>
      <c r="E550" t="s">
        <v>78</v>
      </c>
      <c r="F550" t="s">
        <v>78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882</v>
      </c>
      <c r="D551" t="s">
        <v>78</v>
      </c>
      <c r="E551" t="s">
        <v>78</v>
      </c>
      <c r="F551" t="s">
        <v>78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883</v>
      </c>
      <c r="D552" t="s">
        <v>78</v>
      </c>
      <c r="E552" t="s">
        <v>78</v>
      </c>
      <c r="F552" t="s">
        <v>78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884</v>
      </c>
      <c r="D553" t="s">
        <v>78</v>
      </c>
      <c r="E553" t="s">
        <v>78</v>
      </c>
      <c r="F553" t="s">
        <v>78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 t="s">
        <v>78</v>
      </c>
      <c r="C554" t="s">
        <v>885</v>
      </c>
      <c r="D554" t="s">
        <v>78</v>
      </c>
      <c r="E554" t="s">
        <v>78</v>
      </c>
      <c r="F554" t="s">
        <v>78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886</v>
      </c>
      <c r="D555" t="s">
        <v>78</v>
      </c>
      <c r="E555" t="s">
        <v>78</v>
      </c>
      <c r="F555" t="s">
        <v>78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887</v>
      </c>
      <c r="D556" t="s">
        <v>78</v>
      </c>
      <c r="E556" t="s">
        <v>78</v>
      </c>
      <c r="F556" t="s">
        <v>78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888</v>
      </c>
      <c r="D557" t="s">
        <v>78</v>
      </c>
      <c r="E557" t="s">
        <v>78</v>
      </c>
      <c r="F557" t="s">
        <v>78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>
        <v>51</v>
      </c>
      <c r="C558" t="s">
        <v>889</v>
      </c>
      <c r="D558" t="s">
        <v>78</v>
      </c>
      <c r="E558" t="s">
        <v>78</v>
      </c>
      <c r="F558" t="s">
        <v>78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890</v>
      </c>
      <c r="D559" t="s">
        <v>78</v>
      </c>
      <c r="E559" t="s">
        <v>78</v>
      </c>
      <c r="F559" t="s">
        <v>78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891</v>
      </c>
      <c r="D560" t="s">
        <v>78</v>
      </c>
      <c r="E560" t="s">
        <v>78</v>
      </c>
      <c r="F560" t="s">
        <v>78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892</v>
      </c>
      <c r="D561" t="s">
        <v>78</v>
      </c>
      <c r="E561" t="s">
        <v>78</v>
      </c>
      <c r="F561" t="s">
        <v>78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893</v>
      </c>
      <c r="D562" t="s">
        <v>78</v>
      </c>
      <c r="E562" t="s">
        <v>78</v>
      </c>
      <c r="F562" t="s">
        <v>78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894</v>
      </c>
      <c r="D563" t="s">
        <v>78</v>
      </c>
      <c r="E563" t="s">
        <v>78</v>
      </c>
      <c r="F563" t="s">
        <v>78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895</v>
      </c>
      <c r="D564" t="s">
        <v>78</v>
      </c>
      <c r="E564" t="s">
        <v>78</v>
      </c>
      <c r="F564" t="s">
        <v>78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 t="s">
        <v>78</v>
      </c>
      <c r="C565" t="s">
        <v>896</v>
      </c>
      <c r="D565" t="s">
        <v>78</v>
      </c>
      <c r="E565" t="s">
        <v>78</v>
      </c>
      <c r="F565" t="s">
        <v>78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897</v>
      </c>
      <c r="D566" t="s">
        <v>78</v>
      </c>
      <c r="E566" t="s">
        <v>78</v>
      </c>
      <c r="F566" t="s">
        <v>78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898</v>
      </c>
      <c r="D567" t="s">
        <v>78</v>
      </c>
      <c r="E567" t="s">
        <v>78</v>
      </c>
      <c r="F567" t="s">
        <v>78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>
        <v>52</v>
      </c>
      <c r="C568" t="s">
        <v>899</v>
      </c>
      <c r="D568" t="s">
        <v>78</v>
      </c>
      <c r="E568" t="s">
        <v>78</v>
      </c>
      <c r="F568" t="s">
        <v>78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900</v>
      </c>
      <c r="D569" t="s">
        <v>78</v>
      </c>
      <c r="E569" t="s">
        <v>78</v>
      </c>
      <c r="F569" t="s">
        <v>78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901</v>
      </c>
      <c r="D570" t="s">
        <v>78</v>
      </c>
      <c r="E570" t="s">
        <v>78</v>
      </c>
      <c r="F570" t="s">
        <v>78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902</v>
      </c>
      <c r="D571" t="s">
        <v>78</v>
      </c>
      <c r="E571" t="s">
        <v>78</v>
      </c>
      <c r="F571" t="s">
        <v>78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903</v>
      </c>
      <c r="D572" t="s">
        <v>78</v>
      </c>
      <c r="E572" t="s">
        <v>78</v>
      </c>
      <c r="F572" t="s">
        <v>78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904</v>
      </c>
      <c r="D573" t="s">
        <v>78</v>
      </c>
      <c r="E573" t="s">
        <v>78</v>
      </c>
      <c r="F573" t="s">
        <v>78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 t="s">
        <v>78</v>
      </c>
      <c r="C574" t="s">
        <v>905</v>
      </c>
      <c r="D574" t="s">
        <v>78</v>
      </c>
      <c r="E574" t="s">
        <v>78</v>
      </c>
      <c r="F574" t="s">
        <v>78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906</v>
      </c>
      <c r="D575" t="s">
        <v>78</v>
      </c>
      <c r="E575" t="s">
        <v>78</v>
      </c>
      <c r="F575" t="s">
        <v>78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907</v>
      </c>
      <c r="D576" t="s">
        <v>78</v>
      </c>
      <c r="E576" t="s">
        <v>78</v>
      </c>
      <c r="F576" t="s">
        <v>78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908</v>
      </c>
      <c r="D577" t="s">
        <v>78</v>
      </c>
      <c r="E577" t="s">
        <v>78</v>
      </c>
      <c r="F577" t="s">
        <v>78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909</v>
      </c>
      <c r="D578" t="s">
        <v>78</v>
      </c>
      <c r="E578" t="s">
        <v>78</v>
      </c>
      <c r="F578" t="s">
        <v>78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910</v>
      </c>
      <c r="D579" t="s">
        <v>78</v>
      </c>
      <c r="E579" t="s">
        <v>78</v>
      </c>
      <c r="F579" t="s">
        <v>78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>
        <v>53</v>
      </c>
      <c r="C580" t="s">
        <v>911</v>
      </c>
      <c r="D580" t="s">
        <v>78</v>
      </c>
      <c r="E580" t="s">
        <v>78</v>
      </c>
      <c r="F580" t="s">
        <v>78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912</v>
      </c>
      <c r="D581" t="s">
        <v>78</v>
      </c>
      <c r="E581" t="s">
        <v>78</v>
      </c>
      <c r="F581" t="s">
        <v>78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913</v>
      </c>
      <c r="D582" t="s">
        <v>78</v>
      </c>
      <c r="E582" t="s">
        <v>78</v>
      </c>
      <c r="F582" t="s">
        <v>78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  <row r="583" spans="1:18" x14ac:dyDescent="0.3">
      <c r="A583" t="s">
        <v>78</v>
      </c>
      <c r="C583" t="s">
        <v>914</v>
      </c>
      <c r="D583" t="s">
        <v>78</v>
      </c>
      <c r="E583" t="s">
        <v>78</v>
      </c>
      <c r="F583" t="s">
        <v>78</v>
      </c>
      <c r="G583" t="s">
        <v>78</v>
      </c>
      <c r="H583" t="s">
        <v>78</v>
      </c>
      <c r="I583" t="s">
        <v>78</v>
      </c>
      <c r="J583" t="s">
        <v>78</v>
      </c>
      <c r="K583" t="s">
        <v>78</v>
      </c>
      <c r="L583" t="s">
        <v>78</v>
      </c>
      <c r="M583" t="s">
        <v>78</v>
      </c>
      <c r="N583" t="s">
        <v>78</v>
      </c>
      <c r="O583" t="s">
        <v>78</v>
      </c>
      <c r="P583" t="s">
        <v>78</v>
      </c>
      <c r="Q583" t="s">
        <v>78</v>
      </c>
      <c r="R583" t="s">
        <v>78</v>
      </c>
    </row>
    <row r="584" spans="1:18" x14ac:dyDescent="0.3">
      <c r="A584" t="s">
        <v>78</v>
      </c>
      <c r="C584" t="s">
        <v>915</v>
      </c>
      <c r="D584" t="s">
        <v>78</v>
      </c>
      <c r="E584" t="s">
        <v>78</v>
      </c>
      <c r="F584" t="s">
        <v>78</v>
      </c>
      <c r="G584" t="s">
        <v>78</v>
      </c>
      <c r="H584" t="s">
        <v>78</v>
      </c>
      <c r="I584" t="s">
        <v>78</v>
      </c>
      <c r="J584" t="s">
        <v>78</v>
      </c>
      <c r="K584" t="s">
        <v>78</v>
      </c>
      <c r="L584" t="s">
        <v>78</v>
      </c>
      <c r="M584" t="s">
        <v>78</v>
      </c>
      <c r="N584" t="s">
        <v>78</v>
      </c>
      <c r="O584" t="s">
        <v>78</v>
      </c>
      <c r="P584" t="s">
        <v>78</v>
      </c>
      <c r="Q584" t="s">
        <v>78</v>
      </c>
      <c r="R584" t="s">
        <v>78</v>
      </c>
    </row>
    <row r="585" spans="1:18" x14ac:dyDescent="0.3">
      <c r="A585" t="s">
        <v>78</v>
      </c>
      <c r="C585" t="s">
        <v>916</v>
      </c>
      <c r="D585" t="s">
        <v>78</v>
      </c>
      <c r="E585" t="s">
        <v>78</v>
      </c>
      <c r="F585" t="s">
        <v>78</v>
      </c>
      <c r="G585" t="s">
        <v>78</v>
      </c>
      <c r="H585" t="s">
        <v>78</v>
      </c>
      <c r="I585" t="s">
        <v>78</v>
      </c>
      <c r="J585" t="s">
        <v>78</v>
      </c>
      <c r="K585" t="s">
        <v>78</v>
      </c>
      <c r="L585" t="s">
        <v>78</v>
      </c>
      <c r="M585" t="s">
        <v>78</v>
      </c>
      <c r="N585" t="s">
        <v>78</v>
      </c>
      <c r="O585" t="s">
        <v>78</v>
      </c>
      <c r="P585" t="s">
        <v>78</v>
      </c>
      <c r="Q585" t="s">
        <v>78</v>
      </c>
      <c r="R585" t="s">
        <v>78</v>
      </c>
    </row>
    <row r="586" spans="1:18" x14ac:dyDescent="0.3">
      <c r="A586" t="s">
        <v>78</v>
      </c>
      <c r="C586" t="s">
        <v>917</v>
      </c>
      <c r="D586" t="s">
        <v>78</v>
      </c>
      <c r="E586" t="s">
        <v>78</v>
      </c>
      <c r="F586" t="s">
        <v>78</v>
      </c>
      <c r="G586" t="s">
        <v>78</v>
      </c>
      <c r="H586" t="s">
        <v>78</v>
      </c>
      <c r="I586" t="s">
        <v>78</v>
      </c>
      <c r="J586" t="s">
        <v>78</v>
      </c>
      <c r="K586" t="s">
        <v>78</v>
      </c>
      <c r="L586" t="s">
        <v>78</v>
      </c>
      <c r="M586" t="s">
        <v>78</v>
      </c>
      <c r="N586" t="s">
        <v>78</v>
      </c>
      <c r="O586" t="s">
        <v>78</v>
      </c>
      <c r="P586" t="s">
        <v>78</v>
      </c>
      <c r="Q586" t="s">
        <v>78</v>
      </c>
      <c r="R586" t="s">
        <v>78</v>
      </c>
    </row>
    <row r="587" spans="1:18" x14ac:dyDescent="0.3">
      <c r="A587" t="s">
        <v>78</v>
      </c>
      <c r="C587" t="s">
        <v>918</v>
      </c>
      <c r="D587" t="s">
        <v>78</v>
      </c>
      <c r="E587" t="s">
        <v>78</v>
      </c>
      <c r="F587" t="s">
        <v>78</v>
      </c>
      <c r="G587" t="s">
        <v>78</v>
      </c>
      <c r="H587" t="s">
        <v>78</v>
      </c>
      <c r="I587" t="s">
        <v>78</v>
      </c>
      <c r="J587" t="s">
        <v>78</v>
      </c>
      <c r="K587" t="s">
        <v>78</v>
      </c>
      <c r="L587" t="s">
        <v>78</v>
      </c>
      <c r="M587" t="s">
        <v>78</v>
      </c>
      <c r="N587" t="s">
        <v>78</v>
      </c>
      <c r="O587" t="s">
        <v>78</v>
      </c>
      <c r="P587" t="s">
        <v>78</v>
      </c>
      <c r="Q587" t="s">
        <v>78</v>
      </c>
      <c r="R587" t="s">
        <v>78</v>
      </c>
    </row>
    <row r="588" spans="1:18" x14ac:dyDescent="0.3">
      <c r="A588" t="s">
        <v>78</v>
      </c>
      <c r="C588" t="s">
        <v>919</v>
      </c>
      <c r="D588" t="s">
        <v>78</v>
      </c>
      <c r="E588" t="s">
        <v>78</v>
      </c>
      <c r="F588" t="s">
        <v>78</v>
      </c>
      <c r="G588" t="s">
        <v>78</v>
      </c>
      <c r="H588" t="s">
        <v>78</v>
      </c>
      <c r="I588" t="s">
        <v>78</v>
      </c>
      <c r="J588" t="s">
        <v>78</v>
      </c>
      <c r="K588" t="s">
        <v>78</v>
      </c>
      <c r="L588" t="s">
        <v>78</v>
      </c>
      <c r="M588" t="s">
        <v>78</v>
      </c>
      <c r="N588" t="s">
        <v>78</v>
      </c>
      <c r="O588" t="s">
        <v>78</v>
      </c>
      <c r="P588" t="s">
        <v>78</v>
      </c>
      <c r="Q588" t="s">
        <v>78</v>
      </c>
      <c r="R588" t="s">
        <v>78</v>
      </c>
    </row>
    <row r="589" spans="1:18" x14ac:dyDescent="0.3">
      <c r="A589" t="s">
        <v>78</v>
      </c>
      <c r="C589" t="s">
        <v>920</v>
      </c>
      <c r="D589" t="s">
        <v>78</v>
      </c>
      <c r="E589" t="s">
        <v>78</v>
      </c>
      <c r="F589" t="s">
        <v>78</v>
      </c>
      <c r="G589" t="s">
        <v>78</v>
      </c>
      <c r="H589" t="s">
        <v>78</v>
      </c>
      <c r="I589" t="s">
        <v>78</v>
      </c>
      <c r="J589" t="s">
        <v>78</v>
      </c>
      <c r="K589" t="s">
        <v>78</v>
      </c>
      <c r="L589" t="s">
        <v>78</v>
      </c>
      <c r="M589" t="s">
        <v>78</v>
      </c>
      <c r="N589" t="s">
        <v>78</v>
      </c>
      <c r="O589" t="s">
        <v>78</v>
      </c>
      <c r="P589" t="s">
        <v>78</v>
      </c>
      <c r="Q589" t="s">
        <v>78</v>
      </c>
      <c r="R589" t="s">
        <v>78</v>
      </c>
    </row>
    <row r="590" spans="1:18" x14ac:dyDescent="0.3">
      <c r="A590">
        <v>54</v>
      </c>
      <c r="C590" t="s">
        <v>921</v>
      </c>
      <c r="D590" t="s">
        <v>78</v>
      </c>
      <c r="E590" t="s">
        <v>78</v>
      </c>
      <c r="F590" t="s">
        <v>78</v>
      </c>
      <c r="G590" t="s">
        <v>78</v>
      </c>
      <c r="H590" t="s">
        <v>78</v>
      </c>
      <c r="I590" t="s">
        <v>78</v>
      </c>
      <c r="J590" t="s">
        <v>78</v>
      </c>
      <c r="K590" t="s">
        <v>78</v>
      </c>
      <c r="L590" t="s">
        <v>78</v>
      </c>
      <c r="M590" t="s">
        <v>78</v>
      </c>
      <c r="N590" t="s">
        <v>78</v>
      </c>
      <c r="O590" t="s">
        <v>78</v>
      </c>
      <c r="P590" t="s">
        <v>78</v>
      </c>
      <c r="Q590" t="s">
        <v>78</v>
      </c>
      <c r="R590" t="s">
        <v>78</v>
      </c>
    </row>
    <row r="591" spans="1:18" x14ac:dyDescent="0.3">
      <c r="A591" t="s">
        <v>78</v>
      </c>
      <c r="C591" t="s">
        <v>922</v>
      </c>
      <c r="E591" t="s">
        <v>78</v>
      </c>
      <c r="F591" t="s">
        <v>78</v>
      </c>
      <c r="G591" t="s">
        <v>78</v>
      </c>
      <c r="H591" t="s">
        <v>78</v>
      </c>
      <c r="I591" t="s">
        <v>78</v>
      </c>
      <c r="J591" t="s">
        <v>78</v>
      </c>
      <c r="K591" t="s">
        <v>78</v>
      </c>
      <c r="L591" t="s">
        <v>78</v>
      </c>
      <c r="M591" t="s">
        <v>78</v>
      </c>
      <c r="N591" t="s">
        <v>78</v>
      </c>
      <c r="O591" t="s">
        <v>78</v>
      </c>
      <c r="P591" t="s">
        <v>78</v>
      </c>
      <c r="Q591" t="s">
        <v>78</v>
      </c>
      <c r="R591" t="s">
        <v>78</v>
      </c>
    </row>
    <row r="592" spans="1:18" x14ac:dyDescent="0.3">
      <c r="A592" t="s">
        <v>78</v>
      </c>
      <c r="C592" t="s">
        <v>923</v>
      </c>
      <c r="E592" t="s">
        <v>78</v>
      </c>
      <c r="F592" t="s">
        <v>78</v>
      </c>
      <c r="G592" t="s">
        <v>78</v>
      </c>
      <c r="H592" t="s">
        <v>78</v>
      </c>
      <c r="I592" t="s">
        <v>78</v>
      </c>
      <c r="J592" t="s">
        <v>78</v>
      </c>
      <c r="K592" t="s">
        <v>78</v>
      </c>
      <c r="L592" t="s">
        <v>78</v>
      </c>
      <c r="M592" t="s">
        <v>78</v>
      </c>
      <c r="N592" t="s">
        <v>78</v>
      </c>
      <c r="O592" t="s">
        <v>78</v>
      </c>
      <c r="P592" t="s">
        <v>78</v>
      </c>
      <c r="Q592" t="s">
        <v>78</v>
      </c>
      <c r="R592" t="s">
        <v>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108E-1191-4C6A-A842-6BD1E3BC1238}">
  <dimension ref="A2:R582"/>
  <sheetViews>
    <sheetView workbookViewId="0">
      <selection activeCell="M14" sqref="M14"/>
    </sheetView>
  </sheetViews>
  <sheetFormatPr baseColWidth="10" defaultRowHeight="14.4" x14ac:dyDescent="0.3"/>
  <sheetData>
    <row r="2" spans="2:8" x14ac:dyDescent="0.3">
      <c r="B2" t="s">
        <v>58</v>
      </c>
    </row>
    <row r="3" spans="2:8" x14ac:dyDescent="0.3">
      <c r="B3" t="s">
        <v>63</v>
      </c>
    </row>
    <row r="5" spans="2:8" x14ac:dyDescent="0.3">
      <c r="B5" t="s">
        <v>22</v>
      </c>
    </row>
    <row r="6" spans="2:8" x14ac:dyDescent="0.3">
      <c r="B6" t="s">
        <v>59</v>
      </c>
    </row>
    <row r="7" spans="2:8" x14ac:dyDescent="0.3">
      <c r="B7" t="s">
        <v>48</v>
      </c>
    </row>
    <row r="9" spans="2:8" x14ac:dyDescent="0.3">
      <c r="B9" t="s">
        <v>35</v>
      </c>
    </row>
    <row r="10" spans="2:8" x14ac:dyDescent="0.3">
      <c r="B10" t="s">
        <v>60</v>
      </c>
      <c r="C10" t="s">
        <v>36</v>
      </c>
      <c r="D10" t="s">
        <v>37</v>
      </c>
      <c r="E10" t="s">
        <v>38</v>
      </c>
      <c r="F10" t="s">
        <v>39</v>
      </c>
      <c r="G10" t="s">
        <v>61</v>
      </c>
      <c r="H10" t="s">
        <v>41</v>
      </c>
    </row>
    <row r="11" spans="2:8" x14ac:dyDescent="0.3"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</row>
    <row r="12" spans="2:8" x14ac:dyDescent="0.3">
      <c r="B12">
        <v>10</v>
      </c>
      <c r="C12">
        <v>10</v>
      </c>
      <c r="D12">
        <v>10.5</v>
      </c>
      <c r="E12">
        <v>0.02</v>
      </c>
      <c r="F12">
        <v>100</v>
      </c>
      <c r="G12" t="s">
        <v>62</v>
      </c>
      <c r="H12" t="s">
        <v>27</v>
      </c>
    </row>
    <row r="13" spans="2:8" x14ac:dyDescent="0.3">
      <c r="C13">
        <v>10.5</v>
      </c>
      <c r="D13">
        <v>11</v>
      </c>
      <c r="E13">
        <v>0.02</v>
      </c>
      <c r="H13" t="s">
        <v>28</v>
      </c>
    </row>
    <row r="14" spans="2:8" x14ac:dyDescent="0.3">
      <c r="C14">
        <v>11</v>
      </c>
      <c r="D14">
        <v>11.5</v>
      </c>
      <c r="E14">
        <v>0.02</v>
      </c>
    </row>
    <row r="15" spans="2:8" x14ac:dyDescent="0.3">
      <c r="C15">
        <v>11.5</v>
      </c>
      <c r="D15">
        <v>12</v>
      </c>
      <c r="E15">
        <v>0.02</v>
      </c>
    </row>
    <row r="16" spans="2:8" x14ac:dyDescent="0.3">
      <c r="C16">
        <v>12</v>
      </c>
      <c r="D16">
        <v>12.5</v>
      </c>
      <c r="E16">
        <v>0.02</v>
      </c>
    </row>
    <row r="17" spans="2:6" x14ac:dyDescent="0.3">
      <c r="C17">
        <v>12.5</v>
      </c>
      <c r="D17">
        <v>13</v>
      </c>
      <c r="E17">
        <v>0.02</v>
      </c>
    </row>
    <row r="18" spans="2:6" x14ac:dyDescent="0.3">
      <c r="C18">
        <v>13</v>
      </c>
      <c r="D18">
        <v>13.5</v>
      </c>
      <c r="E18">
        <v>0.02</v>
      </c>
    </row>
    <row r="19" spans="2:6" x14ac:dyDescent="0.3">
      <c r="C19">
        <v>13.5</v>
      </c>
      <c r="D19">
        <v>14</v>
      </c>
      <c r="E19">
        <v>0.02</v>
      </c>
    </row>
    <row r="20" spans="2:6" x14ac:dyDescent="0.3">
      <c r="C20">
        <v>14</v>
      </c>
      <c r="D20">
        <v>14.5</v>
      </c>
      <c r="E20">
        <v>0.02</v>
      </c>
    </row>
    <row r="21" spans="2:6" x14ac:dyDescent="0.3">
      <c r="C21">
        <v>14.5</v>
      </c>
      <c r="D21">
        <v>15</v>
      </c>
      <c r="E21">
        <v>0.02</v>
      </c>
    </row>
    <row r="23" spans="2:6" x14ac:dyDescent="0.3">
      <c r="B23" t="s">
        <v>15</v>
      </c>
      <c r="C23" t="s">
        <v>71</v>
      </c>
    </row>
    <row r="25" spans="2:6" x14ac:dyDescent="0.3">
      <c r="B25" t="s">
        <v>34</v>
      </c>
    </row>
    <row r="26" spans="2:6" x14ac:dyDescent="0.3">
      <c r="B26" t="s">
        <v>42</v>
      </c>
      <c r="C26" t="s">
        <v>43</v>
      </c>
      <c r="D26" t="s">
        <v>53</v>
      </c>
      <c r="E26" t="s">
        <v>49</v>
      </c>
      <c r="F26" t="s">
        <v>50</v>
      </c>
    </row>
    <row r="27" spans="2:6" x14ac:dyDescent="0.3">
      <c r="B27" t="s">
        <v>72</v>
      </c>
      <c r="C27" t="s">
        <v>73</v>
      </c>
      <c r="D27" t="s">
        <v>74</v>
      </c>
    </row>
    <row r="28" spans="2:6" x14ac:dyDescent="0.3">
      <c r="B28" t="s">
        <v>29</v>
      </c>
      <c r="C28">
        <v>1</v>
      </c>
      <c r="D28" t="b">
        <v>0</v>
      </c>
      <c r="E28">
        <v>0.1</v>
      </c>
      <c r="F28">
        <v>15</v>
      </c>
    </row>
    <row r="30" spans="2:6" x14ac:dyDescent="0.3">
      <c r="B30" t="s">
        <v>54</v>
      </c>
      <c r="C30" t="b">
        <v>1</v>
      </c>
    </row>
    <row r="31" spans="2:6" x14ac:dyDescent="0.3">
      <c r="B31" t="s">
        <v>55</v>
      </c>
      <c r="C31" t="b">
        <v>1</v>
      </c>
    </row>
    <row r="32" spans="2:6" x14ac:dyDescent="0.3">
      <c r="B32" t="s">
        <v>56</v>
      </c>
      <c r="C32" t="b">
        <v>1</v>
      </c>
    </row>
    <row r="36" spans="1:18" x14ac:dyDescent="0.3">
      <c r="D36" t="s">
        <v>75</v>
      </c>
      <c r="G36" t="s">
        <v>76</v>
      </c>
    </row>
    <row r="37" spans="1:18" x14ac:dyDescent="0.3">
      <c r="B37" t="s">
        <v>24</v>
      </c>
      <c r="C37" t="s">
        <v>57</v>
      </c>
      <c r="D37" t="s">
        <v>45</v>
      </c>
      <c r="E37" t="s">
        <v>46</v>
      </c>
      <c r="F37" t="s">
        <v>32</v>
      </c>
      <c r="G37">
        <v>2.5000000000000001E-2</v>
      </c>
      <c r="H37">
        <v>0.97499999999999998</v>
      </c>
      <c r="I37" t="s">
        <v>51</v>
      </c>
    </row>
    <row r="38" spans="1:18" x14ac:dyDescent="0.3">
      <c r="A38">
        <v>0</v>
      </c>
      <c r="B38">
        <v>0</v>
      </c>
      <c r="C38" t="s">
        <v>77</v>
      </c>
      <c r="D38">
        <v>1.3197394694736007</v>
      </c>
      <c r="E38">
        <v>1.3197394694736007</v>
      </c>
      <c r="F38">
        <v>1.3197394694736007</v>
      </c>
      <c r="G38">
        <v>1.3197394694736007</v>
      </c>
      <c r="H38">
        <v>1.3197394694736007</v>
      </c>
      <c r="I38">
        <v>1.3197394694736007</v>
      </c>
      <c r="J38">
        <v>1.3197394694736007</v>
      </c>
      <c r="K38">
        <v>1.3197394694736007</v>
      </c>
      <c r="L38">
        <v>1.3197394694736007</v>
      </c>
      <c r="M38">
        <v>1.3197394694736007</v>
      </c>
      <c r="N38">
        <v>1.3197394694736007</v>
      </c>
      <c r="O38">
        <v>1.3197394694736007</v>
      </c>
      <c r="P38">
        <v>1.3197394694736007</v>
      </c>
      <c r="Q38">
        <v>1.3197394694736007</v>
      </c>
      <c r="R38">
        <v>1.3197394694736007</v>
      </c>
    </row>
    <row r="39" spans="1:18" x14ac:dyDescent="0.3">
      <c r="A39" t="s">
        <v>78</v>
      </c>
      <c r="B39">
        <v>0.1</v>
      </c>
      <c r="C39" t="s">
        <v>79</v>
      </c>
      <c r="D39">
        <v>1.3137849697407817</v>
      </c>
      <c r="E39">
        <v>1.314502109499796</v>
      </c>
      <c r="F39">
        <v>1.3068814876145394</v>
      </c>
      <c r="G39">
        <v>1.4180544518820017</v>
      </c>
      <c r="H39">
        <v>0.93728829257261392</v>
      </c>
      <c r="I39">
        <v>1.3041966388416095</v>
      </c>
      <c r="J39">
        <v>1.4122549218174822</v>
      </c>
      <c r="K39">
        <v>1.3595487464057239</v>
      </c>
      <c r="L39">
        <v>1.3937537992702833</v>
      </c>
      <c r="M39">
        <v>1.3513638412912312</v>
      </c>
      <c r="N39">
        <v>1.398528494719969</v>
      </c>
      <c r="O39">
        <v>1.1710577278859029</v>
      </c>
      <c r="P39">
        <v>1.4169550825565442</v>
      </c>
      <c r="Q39">
        <v>1.4129431419967915</v>
      </c>
      <c r="R39">
        <v>1.2105415473663366</v>
      </c>
    </row>
    <row r="40" spans="1:18" x14ac:dyDescent="0.3">
      <c r="A40" t="s">
        <v>78</v>
      </c>
      <c r="B40">
        <v>0.2</v>
      </c>
      <c r="C40" t="s">
        <v>80</v>
      </c>
      <c r="D40">
        <v>1.3049293502094987</v>
      </c>
      <c r="E40">
        <v>1.310061870496779</v>
      </c>
      <c r="F40">
        <v>1.2945543398438106</v>
      </c>
      <c r="G40">
        <v>1.4527706483206324</v>
      </c>
      <c r="H40">
        <v>0.81358914547719763</v>
      </c>
      <c r="I40">
        <v>1.3927734335216619</v>
      </c>
      <c r="J40">
        <v>1.4430262032081704</v>
      </c>
      <c r="K40">
        <v>1.4516655133929934</v>
      </c>
      <c r="L40">
        <v>1.4191531725770403</v>
      </c>
      <c r="M40">
        <v>1.4163529038826193</v>
      </c>
      <c r="N40">
        <v>1.4528312568282349</v>
      </c>
      <c r="O40">
        <v>1.1407450900890359</v>
      </c>
      <c r="P40">
        <v>1.448614009507651</v>
      </c>
      <c r="Q40">
        <v>1.3896346057797142</v>
      </c>
      <c r="R40">
        <v>1.2805045328552143</v>
      </c>
    </row>
    <row r="41" spans="1:18" x14ac:dyDescent="0.3">
      <c r="A41" t="s">
        <v>78</v>
      </c>
      <c r="B41">
        <v>0.30000000000000004</v>
      </c>
      <c r="C41" t="s">
        <v>81</v>
      </c>
      <c r="D41">
        <v>1.2843350763046388</v>
      </c>
      <c r="E41">
        <v>1.3061548288593032</v>
      </c>
      <c r="F41">
        <v>1.2827713404967975</v>
      </c>
      <c r="G41">
        <v>1.4656295034186908</v>
      </c>
      <c r="H41">
        <v>0.91851154071234398</v>
      </c>
      <c r="I41">
        <v>1.3690781181050788</v>
      </c>
      <c r="J41">
        <v>1.3706254818660493</v>
      </c>
      <c r="K41">
        <v>1.351150529077618</v>
      </c>
      <c r="L41">
        <v>1.3475716244562908</v>
      </c>
      <c r="M41">
        <v>1.4640601642017084</v>
      </c>
      <c r="N41">
        <v>1.4454393309085751</v>
      </c>
      <c r="O41">
        <v>1.2402407704410492</v>
      </c>
      <c r="P41">
        <v>1.4361425634942022</v>
      </c>
      <c r="Q41">
        <v>1.2420613073110029</v>
      </c>
      <c r="R41">
        <v>1.1266775354288243</v>
      </c>
    </row>
    <row r="42" spans="1:18" x14ac:dyDescent="0.3">
      <c r="A42" t="s">
        <v>78</v>
      </c>
      <c r="B42">
        <v>0.4</v>
      </c>
      <c r="C42" t="s">
        <v>82</v>
      </c>
      <c r="D42">
        <v>1.2715339592174166</v>
      </c>
      <c r="E42">
        <v>1.3029573091323861</v>
      </c>
      <c r="F42">
        <v>1.2715467826894458</v>
      </c>
      <c r="G42">
        <v>1.4408829341631904</v>
      </c>
      <c r="H42">
        <v>0.84383628504728703</v>
      </c>
      <c r="I42">
        <v>1.3137404910436266</v>
      </c>
      <c r="J42">
        <v>1.298145040245219</v>
      </c>
      <c r="K42">
        <v>1.2329084242164401</v>
      </c>
      <c r="L42">
        <v>1.2535129388180044</v>
      </c>
      <c r="M42">
        <v>1.4396254721494783</v>
      </c>
      <c r="N42">
        <v>1.4075982708084565</v>
      </c>
      <c r="O42">
        <v>1.3603945888978888</v>
      </c>
      <c r="P42">
        <v>1.4226313607613157</v>
      </c>
      <c r="Q42">
        <v>1.4152852315395779</v>
      </c>
      <c r="R42">
        <v>0.95086990920416048</v>
      </c>
    </row>
    <row r="43" spans="1:18" x14ac:dyDescent="0.3">
      <c r="A43" t="s">
        <v>78</v>
      </c>
      <c r="B43">
        <v>0.5</v>
      </c>
      <c r="C43" t="s">
        <v>83</v>
      </c>
      <c r="D43">
        <v>1.2601968347311616</v>
      </c>
      <c r="E43">
        <v>1.3002578641771336</v>
      </c>
      <c r="F43">
        <v>1.2608961440486295</v>
      </c>
      <c r="G43">
        <v>1.4679633156079193</v>
      </c>
      <c r="H43">
        <v>0.82376366120675926</v>
      </c>
      <c r="I43">
        <v>1.2179385806994851</v>
      </c>
      <c r="J43">
        <v>1.2541483145062855</v>
      </c>
      <c r="K43">
        <v>1.2815131060307745</v>
      </c>
      <c r="L43">
        <v>1.2010370857432486</v>
      </c>
      <c r="M43">
        <v>1.3991354085184238</v>
      </c>
      <c r="N43">
        <v>1.4578419254602477</v>
      </c>
      <c r="O43">
        <v>1.2631425849133184</v>
      </c>
      <c r="P43">
        <v>1.3671769013350388</v>
      </c>
      <c r="Q43">
        <v>1.4118645900928311</v>
      </c>
      <c r="R43">
        <v>1.1307460960744598</v>
      </c>
    </row>
    <row r="44" spans="1:18" x14ac:dyDescent="0.3">
      <c r="A44" t="s">
        <v>78</v>
      </c>
      <c r="B44">
        <v>0.60000000000000009</v>
      </c>
      <c r="C44" t="s">
        <v>84</v>
      </c>
      <c r="D44">
        <v>1.2527018843229676</v>
      </c>
      <c r="E44">
        <v>1.2981846967645958</v>
      </c>
      <c r="F44">
        <v>1.2508363404633884</v>
      </c>
      <c r="G44">
        <v>1.4407913554693605</v>
      </c>
      <c r="H44">
        <v>0.85773761668126991</v>
      </c>
      <c r="I44">
        <v>1.2253228168650976</v>
      </c>
      <c r="J44">
        <v>1.2506589736418998</v>
      </c>
      <c r="K44">
        <v>1.2349739389144461</v>
      </c>
      <c r="L44">
        <v>1.167834532406034</v>
      </c>
      <c r="M44">
        <v>1.4390679390623462</v>
      </c>
      <c r="N44">
        <v>1.4373845234970046</v>
      </c>
      <c r="O44">
        <v>1.2303692700077675</v>
      </c>
      <c r="P44">
        <v>1.3908998674961406</v>
      </c>
      <c r="Q44">
        <v>1.3847736871663223</v>
      </c>
      <c r="R44">
        <v>1.1107434839088395</v>
      </c>
    </row>
    <row r="45" spans="1:18" x14ac:dyDescent="0.3">
      <c r="A45" t="s">
        <v>78</v>
      </c>
      <c r="B45">
        <v>0.70000000000000007</v>
      </c>
      <c r="C45" t="s">
        <v>85</v>
      </c>
      <c r="D45">
        <v>1.2509433890790611</v>
      </c>
      <c r="E45">
        <v>1.2965876285706524</v>
      </c>
      <c r="F45">
        <v>1.2413860421361318</v>
      </c>
      <c r="G45">
        <v>1.5096836704331589</v>
      </c>
      <c r="H45">
        <v>0.85408054672656208</v>
      </c>
      <c r="I45">
        <v>1.2511161939656343</v>
      </c>
      <c r="J45">
        <v>1.2990769959713628</v>
      </c>
      <c r="K45">
        <v>1.2547391011667732</v>
      </c>
      <c r="L45">
        <v>1.1668375136407367</v>
      </c>
      <c r="M45">
        <v>1.413604954799361</v>
      </c>
      <c r="N45">
        <v>1.4778345992665267</v>
      </c>
      <c r="O45">
        <v>1.2246178753999082</v>
      </c>
      <c r="P45">
        <v>1.4773455030784355</v>
      </c>
      <c r="Q45">
        <v>1.3614971637998172</v>
      </c>
      <c r="R45">
        <v>1.0387027525876766</v>
      </c>
    </row>
    <row r="46" spans="1:18" x14ac:dyDescent="0.3">
      <c r="A46" t="s">
        <v>78</v>
      </c>
      <c r="B46">
        <v>0.8</v>
      </c>
      <c r="C46" t="s">
        <v>86</v>
      </c>
      <c r="D46">
        <v>1.2401351737375792</v>
      </c>
      <c r="E46">
        <v>1.2955255546185325</v>
      </c>
      <c r="F46">
        <v>1.2325660710162132</v>
      </c>
      <c r="G46">
        <v>1.5475767335081239</v>
      </c>
      <c r="H46">
        <v>0.80714652140887477</v>
      </c>
      <c r="I46">
        <v>1.1852159961046358</v>
      </c>
      <c r="J46">
        <v>1.2270524224578554</v>
      </c>
      <c r="K46">
        <v>1.2541445928581876</v>
      </c>
      <c r="L46">
        <v>1.1741552406217632</v>
      </c>
      <c r="M46">
        <v>1.4247241929193177</v>
      </c>
      <c r="N46">
        <v>1.4449530858959097</v>
      </c>
      <c r="O46">
        <v>1.2364726685455223</v>
      </c>
      <c r="P46">
        <v>1.4356364205473597</v>
      </c>
      <c r="Q46">
        <v>1.3674761502410655</v>
      </c>
      <c r="R46">
        <v>1.1238593807243422</v>
      </c>
    </row>
    <row r="47" spans="1:18" x14ac:dyDescent="0.3">
      <c r="A47" t="s">
        <v>78</v>
      </c>
      <c r="B47">
        <v>0.9</v>
      </c>
      <c r="C47" t="s">
        <v>87</v>
      </c>
      <c r="D47">
        <v>1.2259157278133046</v>
      </c>
      <c r="E47">
        <v>1.2949168594232086</v>
      </c>
      <c r="F47">
        <v>1.2243999046833234</v>
      </c>
      <c r="G47">
        <v>1.449659464499669</v>
      </c>
      <c r="H47">
        <v>0.83714001699720453</v>
      </c>
      <c r="I47">
        <v>1.1642529462325597</v>
      </c>
      <c r="J47">
        <v>1.2016710217637825</v>
      </c>
      <c r="K47">
        <v>1.2475904110788278</v>
      </c>
      <c r="L47">
        <v>1.1690064606713624</v>
      </c>
      <c r="M47">
        <v>1.3546660185779718</v>
      </c>
      <c r="N47">
        <v>1.3597164884704793</v>
      </c>
      <c r="O47">
        <v>1.2068039080512261</v>
      </c>
      <c r="P47">
        <v>1.2762675094684219</v>
      </c>
      <c r="Q47">
        <v>1.3095095427918289</v>
      </c>
      <c r="R47">
        <v>1.1246472763793194</v>
      </c>
    </row>
    <row r="48" spans="1:18" x14ac:dyDescent="0.3">
      <c r="A48" t="s">
        <v>78</v>
      </c>
      <c r="B48">
        <v>1</v>
      </c>
      <c r="C48" t="s">
        <v>88</v>
      </c>
      <c r="D48">
        <v>1.2169143182615416</v>
      </c>
      <c r="E48">
        <v>1.2947729143210085</v>
      </c>
      <c r="F48">
        <v>1.2169143182615416</v>
      </c>
      <c r="G48">
        <v>1.424813523947013</v>
      </c>
      <c r="H48">
        <v>0.79708064560703806</v>
      </c>
      <c r="I48">
        <v>1.0364278741700834</v>
      </c>
      <c r="J48">
        <v>1.2327490902478593</v>
      </c>
      <c r="K48">
        <v>1.2658308419038897</v>
      </c>
      <c r="L48">
        <v>1.3025869948675037</v>
      </c>
      <c r="M48">
        <v>1.4022234268433216</v>
      </c>
      <c r="N48">
        <v>1.390569814825221</v>
      </c>
      <c r="O48">
        <v>1.2986049293327815</v>
      </c>
      <c r="P48">
        <v>1.1435566778259849</v>
      </c>
      <c r="Q48">
        <v>1.3223659842280042</v>
      </c>
      <c r="R48">
        <v>1.2013461532162106</v>
      </c>
    </row>
    <row r="49" spans="1:18" x14ac:dyDescent="0.3">
      <c r="A49" t="s">
        <v>78</v>
      </c>
      <c r="B49">
        <v>1.1000000000000001</v>
      </c>
      <c r="C49" t="s">
        <v>89</v>
      </c>
      <c r="D49">
        <v>1.2152875113029764</v>
      </c>
      <c r="E49">
        <v>1.2950602039654118</v>
      </c>
      <c r="F49">
        <v>1.2137858757847604</v>
      </c>
      <c r="G49">
        <v>1.458233950603274</v>
      </c>
      <c r="H49">
        <v>0.82083774404152732</v>
      </c>
      <c r="I49">
        <v>1.0315197318451284</v>
      </c>
      <c r="J49">
        <v>1.2409689373657498</v>
      </c>
      <c r="K49">
        <v>1.2067378782155727</v>
      </c>
      <c r="L49">
        <v>1.250682858142562</v>
      </c>
      <c r="M49">
        <v>1.4643001759109535</v>
      </c>
      <c r="N49">
        <v>1.4510888688349388</v>
      </c>
      <c r="O49">
        <v>1.3282937375348909</v>
      </c>
      <c r="P49">
        <v>1.0870289822699921</v>
      </c>
      <c r="Q49">
        <v>1.3298841539159871</v>
      </c>
      <c r="R49">
        <v>1.1459313960238193</v>
      </c>
    </row>
    <row r="50" spans="1:18" x14ac:dyDescent="0.3">
      <c r="A50" t="s">
        <v>78</v>
      </c>
      <c r="B50">
        <v>1.2000000000000002</v>
      </c>
      <c r="C50" t="s">
        <v>90</v>
      </c>
      <c r="D50">
        <v>1.2047526370273944</v>
      </c>
      <c r="E50">
        <v>1.295736916832368</v>
      </c>
      <c r="F50">
        <v>1.2110595497045096</v>
      </c>
      <c r="G50">
        <v>1.4616957851747081</v>
      </c>
      <c r="H50">
        <v>0.76349872590357626</v>
      </c>
      <c r="I50">
        <v>0.95391185819699209</v>
      </c>
      <c r="J50">
        <v>1.2663038118995584</v>
      </c>
      <c r="K50">
        <v>1.2903261811139493</v>
      </c>
      <c r="L50">
        <v>1.2903563253934842</v>
      </c>
      <c r="M50">
        <v>1.3452894743935029</v>
      </c>
      <c r="N50">
        <v>1.3200580511023783</v>
      </c>
      <c r="O50">
        <v>1.3852333683007263</v>
      </c>
      <c r="P50">
        <v>1.1143549068117502</v>
      </c>
      <c r="Q50">
        <v>1.2520924070687443</v>
      </c>
      <c r="R50">
        <v>1.1938199274925663</v>
      </c>
    </row>
    <row r="51" spans="1:18" x14ac:dyDescent="0.3">
      <c r="A51" t="s">
        <v>78</v>
      </c>
      <c r="B51">
        <v>1.3</v>
      </c>
      <c r="C51" t="s">
        <v>91</v>
      </c>
      <c r="D51">
        <v>1.2152925526464367</v>
      </c>
      <c r="E51">
        <v>1.2968148583528891</v>
      </c>
      <c r="F51">
        <v>1.2087361389995976</v>
      </c>
      <c r="G51">
        <v>1.4492147548846546</v>
      </c>
      <c r="H51">
        <v>0.78014786295442384</v>
      </c>
      <c r="I51">
        <v>0.99077960387734798</v>
      </c>
      <c r="J51">
        <v>1.2662015926467414</v>
      </c>
      <c r="K51">
        <v>1.2386089917653147</v>
      </c>
      <c r="L51">
        <v>1.3050859728968238</v>
      </c>
      <c r="M51">
        <v>1.4006732182593395</v>
      </c>
      <c r="N51">
        <v>1.3877268966829404</v>
      </c>
      <c r="O51">
        <v>1.3324453686705915</v>
      </c>
      <c r="P51">
        <v>1.1022797553860415</v>
      </c>
      <c r="Q51">
        <v>1.3190212482673327</v>
      </c>
      <c r="R51">
        <v>1.1726537881863788</v>
      </c>
    </row>
    <row r="52" spans="1:18" x14ac:dyDescent="0.3">
      <c r="A52" t="s">
        <v>78</v>
      </c>
      <c r="B52">
        <v>1.4000000000000001</v>
      </c>
      <c r="C52" t="s">
        <v>92</v>
      </c>
      <c r="D52">
        <v>1.2097631089236718</v>
      </c>
      <c r="E52">
        <v>1.2982111736719508</v>
      </c>
      <c r="F52">
        <v>1.2068165991769928</v>
      </c>
      <c r="G52">
        <v>1.5266897977361258</v>
      </c>
      <c r="H52">
        <v>0.75671793910788554</v>
      </c>
      <c r="I52">
        <v>0.98224392988113551</v>
      </c>
      <c r="J52">
        <v>1.3434189457736021</v>
      </c>
      <c r="K52">
        <v>1.2004440853556471</v>
      </c>
      <c r="L52">
        <v>1.3519923543876402</v>
      </c>
      <c r="M52">
        <v>1.3654636048353628</v>
      </c>
      <c r="N52">
        <v>1.3079959632408902</v>
      </c>
      <c r="O52">
        <v>1.3222473890358135</v>
      </c>
      <c r="P52">
        <v>1.0735549163599432</v>
      </c>
      <c r="Q52">
        <v>1.3916666201051286</v>
      </c>
      <c r="R52">
        <v>1.131448961862543</v>
      </c>
    </row>
    <row r="53" spans="1:18" x14ac:dyDescent="0.3">
      <c r="A53">
        <v>1.5</v>
      </c>
      <c r="B53">
        <v>1.5</v>
      </c>
      <c r="C53" t="s">
        <v>93</v>
      </c>
      <c r="D53">
        <v>1.2113796029321606</v>
      </c>
      <c r="E53">
        <v>1.2999782910416589</v>
      </c>
      <c r="F53">
        <v>1.205302075209377</v>
      </c>
      <c r="G53">
        <v>1.5048928570167603</v>
      </c>
      <c r="H53">
        <v>0.73205521665761253</v>
      </c>
      <c r="I53">
        <v>0.94526987132667106</v>
      </c>
      <c r="J53">
        <v>1.3499516060202112</v>
      </c>
      <c r="K53">
        <v>1.2651705975378875</v>
      </c>
      <c r="L53">
        <v>1.3785531648077469</v>
      </c>
      <c r="M53">
        <v>1.4359633287887608</v>
      </c>
      <c r="N53">
        <v>1.2415629706050315</v>
      </c>
      <c r="O53">
        <v>1.3570449608814457</v>
      </c>
      <c r="P53">
        <v>0.96779261045439846</v>
      </c>
      <c r="Q53">
        <v>1.363283580806544</v>
      </c>
      <c r="R53">
        <v>1.2114279924262079</v>
      </c>
    </row>
    <row r="54" spans="1:18" x14ac:dyDescent="0.3">
      <c r="A54" t="s">
        <v>78</v>
      </c>
      <c r="B54">
        <v>1.6</v>
      </c>
      <c r="C54" t="s">
        <v>94</v>
      </c>
      <c r="D54">
        <v>1.2076532674652078</v>
      </c>
      <c r="E54">
        <v>1.30199801887217</v>
      </c>
      <c r="F54">
        <v>1.2041939400629258</v>
      </c>
      <c r="G54">
        <v>1.5285827594800272</v>
      </c>
      <c r="H54">
        <v>0.78937557937276925</v>
      </c>
      <c r="I54">
        <v>0.95185579933995468</v>
      </c>
      <c r="J54">
        <v>1.3867601783139503</v>
      </c>
      <c r="K54">
        <v>1.2186979429447211</v>
      </c>
      <c r="L54">
        <v>1.4875664921474072</v>
      </c>
      <c r="M54">
        <v>1.4033993984926758</v>
      </c>
      <c r="N54">
        <v>1.1408627689567983</v>
      </c>
      <c r="O54">
        <v>1.3708984440963232</v>
      </c>
      <c r="P54">
        <v>0.93083708363160966</v>
      </c>
      <c r="Q54">
        <v>1.3122655123039155</v>
      </c>
      <c r="R54">
        <v>1.1928587034886085</v>
      </c>
    </row>
    <row r="55" spans="1:18" x14ac:dyDescent="0.3">
      <c r="A55" t="s">
        <v>78</v>
      </c>
      <c r="B55">
        <v>1.7000000000000002</v>
      </c>
      <c r="C55" t="s">
        <v>95</v>
      </c>
      <c r="D55">
        <v>1.2225587359166159</v>
      </c>
      <c r="E55">
        <v>1.3043565275826425</v>
      </c>
      <c r="F55">
        <v>1.2034938405843767</v>
      </c>
      <c r="G55">
        <v>1.5447877519266651</v>
      </c>
      <c r="H55">
        <v>0.7835617606895432</v>
      </c>
      <c r="I55">
        <v>0.93598907465769865</v>
      </c>
      <c r="J55">
        <v>1.457097720021896</v>
      </c>
      <c r="K55">
        <v>1.2635495970104069</v>
      </c>
      <c r="L55">
        <v>1.4071354246785734</v>
      </c>
      <c r="M55">
        <v>1.4513052156029771</v>
      </c>
      <c r="N55">
        <v>1.1371330789787508</v>
      </c>
      <c r="O55">
        <v>1.5060835271793274</v>
      </c>
      <c r="P55">
        <v>0.98110720090321435</v>
      </c>
      <c r="Q55">
        <v>1.3230741304016169</v>
      </c>
      <c r="R55">
        <v>1.1924464067998497</v>
      </c>
    </row>
    <row r="56" spans="1:18" x14ac:dyDescent="0.3">
      <c r="A56" t="s">
        <v>78</v>
      </c>
      <c r="B56">
        <v>1.8</v>
      </c>
      <c r="C56" t="s">
        <v>96</v>
      </c>
      <c r="D56">
        <v>1.2181866383464703</v>
      </c>
      <c r="E56">
        <v>1.3069029195220827</v>
      </c>
      <c r="F56">
        <v>1.2032037527916351</v>
      </c>
      <c r="G56">
        <v>1.5064024390901245</v>
      </c>
      <c r="H56">
        <v>0.75304586312547639</v>
      </c>
      <c r="I56">
        <v>0.93545618224124416</v>
      </c>
      <c r="J56">
        <v>1.3882689350626551</v>
      </c>
      <c r="K56">
        <v>1.2306686145127603</v>
      </c>
      <c r="L56">
        <v>1.4611721259611234</v>
      </c>
      <c r="M56">
        <v>1.4410385950068072</v>
      </c>
      <c r="N56">
        <v>1.1371992556486503</v>
      </c>
      <c r="O56">
        <v>1.4830686865599492</v>
      </c>
      <c r="P56">
        <v>0.97618398917498761</v>
      </c>
      <c r="Q56">
        <v>1.3510780789202601</v>
      </c>
      <c r="R56">
        <v>1.2131517376461856</v>
      </c>
    </row>
    <row r="57" spans="1:18" x14ac:dyDescent="0.3">
      <c r="A57" t="s">
        <v>78</v>
      </c>
      <c r="B57">
        <v>1.9000000000000001</v>
      </c>
      <c r="C57" t="s">
        <v>97</v>
      </c>
      <c r="D57">
        <v>1.2102451121659075</v>
      </c>
      <c r="E57">
        <v>1.3097563340411658</v>
      </c>
      <c r="F57">
        <v>1.2033260488007631</v>
      </c>
      <c r="G57">
        <v>1.487552625803702</v>
      </c>
      <c r="H57">
        <v>0.76736595806746644</v>
      </c>
      <c r="I57">
        <v>0.96154702548219095</v>
      </c>
      <c r="J57">
        <v>1.411260387585006</v>
      </c>
      <c r="K57">
        <v>1.2290081752877977</v>
      </c>
      <c r="L57">
        <v>1.4645010556757925</v>
      </c>
      <c r="M57">
        <v>1.4402957175895532</v>
      </c>
      <c r="N57">
        <v>1.0858487889275787</v>
      </c>
      <c r="O57">
        <v>1.4155757300049994</v>
      </c>
      <c r="P57">
        <v>0.92656622150534496</v>
      </c>
      <c r="Q57">
        <v>1.3298506258927303</v>
      </c>
      <c r="R57">
        <v>1.2034506896593085</v>
      </c>
    </row>
    <row r="58" spans="1:18" x14ac:dyDescent="0.3">
      <c r="A58" t="s">
        <v>78</v>
      </c>
      <c r="B58">
        <v>2</v>
      </c>
      <c r="C58" t="s">
        <v>98</v>
      </c>
      <c r="D58">
        <v>1.203863577468687</v>
      </c>
      <c r="E58">
        <v>1.3127416614715575</v>
      </c>
      <c r="F58">
        <v>1.203863577468687</v>
      </c>
      <c r="G58">
        <v>1.5215773415349536</v>
      </c>
      <c r="H58">
        <v>0.7553743451056375</v>
      </c>
      <c r="I58">
        <v>0.92005591824580657</v>
      </c>
      <c r="J58">
        <v>1.3356122433873516</v>
      </c>
      <c r="K58">
        <v>1.2190398843851131</v>
      </c>
      <c r="L58">
        <v>1.3860013796512383</v>
      </c>
      <c r="M58">
        <v>1.4010855821467827</v>
      </c>
      <c r="N58">
        <v>1.3348094880187285</v>
      </c>
      <c r="O58">
        <v>1.255417275357436</v>
      </c>
      <c r="P58">
        <v>0.96058118617543742</v>
      </c>
      <c r="Q58">
        <v>1.3587081028832411</v>
      </c>
      <c r="R58">
        <v>1.2685685246531071</v>
      </c>
    </row>
    <row r="59" spans="1:18" x14ac:dyDescent="0.3">
      <c r="A59" t="s">
        <v>78</v>
      </c>
      <c r="B59">
        <v>2.1</v>
      </c>
      <c r="C59" t="s">
        <v>99</v>
      </c>
      <c r="D59">
        <v>1.2025303213458156</v>
      </c>
      <c r="E59">
        <v>1.3160046619153145</v>
      </c>
      <c r="F59">
        <v>1.1992476969959107</v>
      </c>
      <c r="G59">
        <v>1.5005183411715315</v>
      </c>
      <c r="H59">
        <v>0.73924500864617659</v>
      </c>
      <c r="I59">
        <v>0.91950492122099847</v>
      </c>
      <c r="J59">
        <v>1.2899964200362188</v>
      </c>
      <c r="K59">
        <v>1.1603372449708789</v>
      </c>
      <c r="L59">
        <v>1.4826849974289802</v>
      </c>
      <c r="M59">
        <v>1.3654491853473094</v>
      </c>
      <c r="N59">
        <v>1.3473907220622598</v>
      </c>
      <c r="O59">
        <v>1.1446007697830978</v>
      </c>
      <c r="P59">
        <v>0.93599660336476909</v>
      </c>
      <c r="Q59">
        <v>1.3268190731544587</v>
      </c>
      <c r="R59">
        <v>1.2984577104663055</v>
      </c>
    </row>
    <row r="60" spans="1:18" x14ac:dyDescent="0.3">
      <c r="A60" t="s">
        <v>78</v>
      </c>
      <c r="B60">
        <v>2.2000000000000002</v>
      </c>
      <c r="C60" t="s">
        <v>100</v>
      </c>
      <c r="D60">
        <v>1.1957146039560642</v>
      </c>
      <c r="E60">
        <v>1.3193462176468043</v>
      </c>
      <c r="F60">
        <v>1.1948859690867519</v>
      </c>
      <c r="G60">
        <v>1.5952387046201613</v>
      </c>
      <c r="H60">
        <v>0.67196788050994394</v>
      </c>
      <c r="I60">
        <v>0.88010543588694601</v>
      </c>
      <c r="J60">
        <v>1.1951867627207631</v>
      </c>
      <c r="K60">
        <v>1.1611074604805649</v>
      </c>
      <c r="L60">
        <v>1.4921044806409962</v>
      </c>
      <c r="M60">
        <v>1.3417609900225269</v>
      </c>
      <c r="N60">
        <v>1.2713028767503194</v>
      </c>
      <c r="O60">
        <v>1.0786984117061917</v>
      </c>
      <c r="P60">
        <v>0.92637340045135308</v>
      </c>
      <c r="Q60">
        <v>1.3465325158741424</v>
      </c>
      <c r="R60">
        <v>1.2722802461457343</v>
      </c>
    </row>
    <row r="61" spans="1:18" x14ac:dyDescent="0.3">
      <c r="A61" t="s">
        <v>78</v>
      </c>
      <c r="B61">
        <v>2.3000000000000003</v>
      </c>
      <c r="C61" t="s">
        <v>101</v>
      </c>
      <c r="D61">
        <v>1.2101432773797531</v>
      </c>
      <c r="E61">
        <v>1.3229314239631231</v>
      </c>
      <c r="F61">
        <v>1.1907798578938964</v>
      </c>
      <c r="G61">
        <v>1.6029371090051048</v>
      </c>
      <c r="H61">
        <v>0.7332441605488984</v>
      </c>
      <c r="I61">
        <v>0.87404037271528301</v>
      </c>
      <c r="J61">
        <v>1.4075975711977968</v>
      </c>
      <c r="K61">
        <v>1.1759066920772636</v>
      </c>
      <c r="L61">
        <v>1.6029371090051048</v>
      </c>
      <c r="M61">
        <v>1.3657038590948853</v>
      </c>
      <c r="N61">
        <v>1.3923750021582069</v>
      </c>
      <c r="O61">
        <v>1.2216534988369507</v>
      </c>
      <c r="P61">
        <v>0.94880688571974958</v>
      </c>
      <c r="Q61">
        <v>1.3496449862952271</v>
      </c>
      <c r="R61">
        <v>1.4159015510866213</v>
      </c>
    </row>
    <row r="62" spans="1:18" x14ac:dyDescent="0.3">
      <c r="A62" t="s">
        <v>78</v>
      </c>
      <c r="B62">
        <v>2.4000000000000004</v>
      </c>
      <c r="C62" t="s">
        <v>102</v>
      </c>
      <c r="D62">
        <v>1.2071518067324334</v>
      </c>
      <c r="E62">
        <v>1.3265473557288829</v>
      </c>
      <c r="F62">
        <v>1.1869361304523478</v>
      </c>
      <c r="G62">
        <v>1.5739064696095455</v>
      </c>
      <c r="H62">
        <v>0.72550727181157415</v>
      </c>
      <c r="I62">
        <v>0.87574937163898448</v>
      </c>
      <c r="J62">
        <v>1.3852719522829589</v>
      </c>
      <c r="K62">
        <v>1.1881405875063444</v>
      </c>
      <c r="L62">
        <v>1.6134619753209425</v>
      </c>
      <c r="M62">
        <v>1.3700088192173194</v>
      </c>
      <c r="N62">
        <v>1.3760870769013394</v>
      </c>
      <c r="O62">
        <v>1.2351615295598308</v>
      </c>
      <c r="P62">
        <v>0.95226681541781666</v>
      </c>
      <c r="Q62">
        <v>1.3592588594698203</v>
      </c>
      <c r="R62">
        <v>1.4040007382378081</v>
      </c>
    </row>
    <row r="63" spans="1:18" x14ac:dyDescent="0.3">
      <c r="A63" t="s">
        <v>78</v>
      </c>
      <c r="B63">
        <v>2.5</v>
      </c>
      <c r="C63" t="s">
        <v>103</v>
      </c>
      <c r="D63">
        <v>1.1909347138421968</v>
      </c>
      <c r="E63">
        <v>1.3303757722404572</v>
      </c>
      <c r="F63">
        <v>1.1833714020941017</v>
      </c>
      <c r="G63">
        <v>1.5628923686537408</v>
      </c>
      <c r="H63">
        <v>0.70362445341291913</v>
      </c>
      <c r="I63">
        <v>0.89399909675251354</v>
      </c>
      <c r="J63">
        <v>1.1260413764830384</v>
      </c>
      <c r="K63">
        <v>1.2303522123117085</v>
      </c>
      <c r="L63">
        <v>1.4876280532974897</v>
      </c>
      <c r="M63">
        <v>1.3370116498102922</v>
      </c>
      <c r="N63">
        <v>1.3118315280993571</v>
      </c>
      <c r="O63">
        <v>1.2319250954954406</v>
      </c>
      <c r="P63">
        <v>0.97919048940960618</v>
      </c>
      <c r="Q63">
        <v>1.35755256408015</v>
      </c>
      <c r="R63">
        <v>1.2281047969139034</v>
      </c>
    </row>
    <row r="64" spans="1:18" x14ac:dyDescent="0.3">
      <c r="A64" t="s">
        <v>78</v>
      </c>
      <c r="B64">
        <v>2.6</v>
      </c>
      <c r="C64" t="s">
        <v>104</v>
      </c>
      <c r="D64">
        <v>1.1987373093147751</v>
      </c>
      <c r="E64">
        <v>1.3341929694067991</v>
      </c>
      <c r="F64">
        <v>1.1801198324244007</v>
      </c>
      <c r="G64">
        <v>1.5471515107407499</v>
      </c>
      <c r="H64">
        <v>0.7008066843542835</v>
      </c>
      <c r="I64">
        <v>0.92264831815321691</v>
      </c>
      <c r="J64">
        <v>1.0386132599780411</v>
      </c>
      <c r="K64">
        <v>1.3021594348531962</v>
      </c>
      <c r="L64">
        <v>1.5489589152200482</v>
      </c>
      <c r="M64">
        <v>1.3002262689364439</v>
      </c>
      <c r="N64">
        <v>1.339538005561244</v>
      </c>
      <c r="O64">
        <v>1.2743358860977605</v>
      </c>
      <c r="P64">
        <v>1.0136781930390755</v>
      </c>
      <c r="Q64">
        <v>1.2340139615953065</v>
      </c>
      <c r="R64">
        <v>1.2414329222594676</v>
      </c>
    </row>
    <row r="65" spans="1:18" x14ac:dyDescent="0.3">
      <c r="A65" t="s">
        <v>78</v>
      </c>
      <c r="B65">
        <v>2.7</v>
      </c>
      <c r="C65" t="s">
        <v>105</v>
      </c>
      <c r="D65">
        <v>1.198568871601408</v>
      </c>
      <c r="E65">
        <v>1.3381918291293398</v>
      </c>
      <c r="F65">
        <v>1.1772287109226303</v>
      </c>
      <c r="G65">
        <v>1.5808860007127217</v>
      </c>
      <c r="H65">
        <v>0.69585644346938103</v>
      </c>
      <c r="I65">
        <v>0.88232315735144162</v>
      </c>
      <c r="J65">
        <v>1.0780717691529462</v>
      </c>
      <c r="K65">
        <v>1.2260774149277196</v>
      </c>
      <c r="L65">
        <v>1.5232903267890268</v>
      </c>
      <c r="M65">
        <v>1.275532580615794</v>
      </c>
      <c r="N65">
        <v>1.3173482025275582</v>
      </c>
      <c r="O65">
        <v>1.2182111626395411</v>
      </c>
      <c r="P65">
        <v>0.99339566414035452</v>
      </c>
      <c r="Q65">
        <v>1.4027116399907038</v>
      </c>
      <c r="R65">
        <v>1.2453214509507264</v>
      </c>
    </row>
    <row r="66" spans="1:18" x14ac:dyDescent="0.3">
      <c r="A66" t="s">
        <v>78</v>
      </c>
      <c r="B66">
        <v>2.8000000000000003</v>
      </c>
      <c r="C66" t="s">
        <v>106</v>
      </c>
      <c r="D66">
        <v>1.1858603850251115</v>
      </c>
      <c r="E66">
        <v>1.342139349332617</v>
      </c>
      <c r="F66">
        <v>1.1747127299619395</v>
      </c>
      <c r="G66">
        <v>1.6486289012034485</v>
      </c>
      <c r="H66">
        <v>0.65453319817055711</v>
      </c>
      <c r="I66">
        <v>0.81066805298057631</v>
      </c>
      <c r="J66">
        <v>1.1407733243186482</v>
      </c>
      <c r="K66">
        <v>1.1377055868520705</v>
      </c>
      <c r="L66">
        <v>1.4633903360402418</v>
      </c>
      <c r="M66">
        <v>1.2646450310303508</v>
      </c>
      <c r="N66">
        <v>1.2745082069945102</v>
      </c>
      <c r="O66">
        <v>1.0559939426570926</v>
      </c>
      <c r="P66">
        <v>1.0414625509492077</v>
      </c>
      <c r="Q66">
        <v>1.4614035490608834</v>
      </c>
      <c r="R66">
        <v>1.4888126970405124</v>
      </c>
    </row>
    <row r="67" spans="1:18" x14ac:dyDescent="0.3">
      <c r="A67" t="s">
        <v>78</v>
      </c>
      <c r="B67">
        <v>2.9000000000000004</v>
      </c>
      <c r="C67" t="s">
        <v>107</v>
      </c>
      <c r="D67">
        <v>1.1780521468431546</v>
      </c>
      <c r="E67">
        <v>1.3462393862251689</v>
      </c>
      <c r="F67">
        <v>1.1725359328750282</v>
      </c>
      <c r="G67">
        <v>1.6201236757167761</v>
      </c>
      <c r="H67">
        <v>0.66896854371094316</v>
      </c>
      <c r="I67">
        <v>0.85416434285904874</v>
      </c>
      <c r="J67">
        <v>1.1156715432507696</v>
      </c>
      <c r="K67">
        <v>1.2279989640922608</v>
      </c>
      <c r="L67">
        <v>1.4992967121607517</v>
      </c>
      <c r="M67">
        <v>1.3408072454817102</v>
      </c>
      <c r="N67">
        <v>1.2465236403546351</v>
      </c>
      <c r="O67">
        <v>1.1448256107751555</v>
      </c>
      <c r="P67">
        <v>0.98181612392624107</v>
      </c>
      <c r="Q67">
        <v>1.4213440103501869</v>
      </c>
      <c r="R67">
        <v>1.4736830991241048</v>
      </c>
    </row>
    <row r="68" spans="1:18" x14ac:dyDescent="0.3">
      <c r="A68">
        <v>3</v>
      </c>
      <c r="B68">
        <v>3</v>
      </c>
      <c r="C68" t="s">
        <v>108</v>
      </c>
      <c r="D68">
        <v>1.1706612268976653</v>
      </c>
      <c r="E68">
        <v>1.3502561787452305</v>
      </c>
      <c r="F68">
        <v>1.1706612268976653</v>
      </c>
      <c r="G68">
        <v>1.6655475588046613</v>
      </c>
      <c r="H68">
        <v>0.6771011492073884</v>
      </c>
      <c r="I68">
        <v>0.8705713038818429</v>
      </c>
      <c r="J68">
        <v>1.0046470734600585</v>
      </c>
      <c r="K68">
        <v>1.2789971984254758</v>
      </c>
      <c r="L68">
        <v>1.5470706205325377</v>
      </c>
      <c r="M68">
        <v>1.2570309852828292</v>
      </c>
      <c r="N68">
        <v>1.1639567911949114</v>
      </c>
      <c r="O68">
        <v>1.0306729694136738</v>
      </c>
      <c r="P68">
        <v>1.1413378600999637</v>
      </c>
      <c r="Q68">
        <v>1.4719977231772834</v>
      </c>
      <c r="R68">
        <v>1.4669151394375564</v>
      </c>
    </row>
    <row r="69" spans="1:18" x14ac:dyDescent="0.3">
      <c r="A69" t="s">
        <v>78</v>
      </c>
      <c r="B69">
        <v>3.1</v>
      </c>
      <c r="C69" t="s">
        <v>109</v>
      </c>
      <c r="D69">
        <v>1.1605137258235321</v>
      </c>
      <c r="E69">
        <v>1.354390971277291</v>
      </c>
      <c r="F69">
        <v>1.1671284147842784</v>
      </c>
      <c r="G69">
        <v>1.6450569131075063</v>
      </c>
      <c r="H69">
        <v>0.68394270800099466</v>
      </c>
      <c r="I69">
        <v>0.89169445681324455</v>
      </c>
      <c r="J69">
        <v>1.0841113270795899</v>
      </c>
      <c r="K69">
        <v>1.2226130446461101</v>
      </c>
      <c r="L69">
        <v>1.4998657817955712</v>
      </c>
      <c r="M69">
        <v>1.224303400648727</v>
      </c>
      <c r="N69">
        <v>1.1907761524438407</v>
      </c>
      <c r="O69">
        <v>1.0650461566394478</v>
      </c>
      <c r="P69">
        <v>1.1003390927080943</v>
      </c>
      <c r="Q69">
        <v>1.4104968253777772</v>
      </c>
      <c r="R69">
        <v>1.5261329362008618</v>
      </c>
    </row>
    <row r="70" spans="1:18" x14ac:dyDescent="0.3">
      <c r="A70" t="s">
        <v>78</v>
      </c>
      <c r="B70">
        <v>3.2</v>
      </c>
      <c r="C70" t="s">
        <v>110</v>
      </c>
      <c r="D70">
        <v>1.159055206708467</v>
      </c>
      <c r="E70">
        <v>1.3584138096292819</v>
      </c>
      <c r="F70">
        <v>1.1637550835499555</v>
      </c>
      <c r="G70">
        <v>1.6692054852928684</v>
      </c>
      <c r="H70">
        <v>0.66553019531556978</v>
      </c>
      <c r="I70">
        <v>0.86371508578725109</v>
      </c>
      <c r="J70">
        <v>1.0298433279503698</v>
      </c>
      <c r="K70">
        <v>1.2385083588008678</v>
      </c>
      <c r="L70">
        <v>1.5156861396358225</v>
      </c>
      <c r="M70">
        <v>1.2376986895577053</v>
      </c>
      <c r="N70">
        <v>1.1671208916592561</v>
      </c>
      <c r="O70">
        <v>1.0311753115387368</v>
      </c>
      <c r="P70">
        <v>1.0848493146325295</v>
      </c>
      <c r="Q70">
        <v>1.4265387746867557</v>
      </c>
      <c r="R70">
        <v>1.4983920185026316</v>
      </c>
    </row>
    <row r="71" spans="1:18" x14ac:dyDescent="0.3">
      <c r="A71" t="s">
        <v>78</v>
      </c>
      <c r="B71">
        <v>3.3000000000000003</v>
      </c>
      <c r="C71" t="s">
        <v>111</v>
      </c>
      <c r="D71">
        <v>1.1580647905574579</v>
      </c>
      <c r="E71">
        <v>1.3625348680681058</v>
      </c>
      <c r="F71">
        <v>1.1605368400944791</v>
      </c>
      <c r="G71">
        <v>1.6971615337862296</v>
      </c>
      <c r="H71">
        <v>0.64485825968637911</v>
      </c>
      <c r="I71">
        <v>0.85794707350119337</v>
      </c>
      <c r="J71">
        <v>1.0584800159258942</v>
      </c>
      <c r="K71">
        <v>1.244851380742485</v>
      </c>
      <c r="L71">
        <v>1.5146210771564985</v>
      </c>
      <c r="M71">
        <v>1.2344887419171056</v>
      </c>
      <c r="N71">
        <v>1.166019941703426</v>
      </c>
      <c r="O71">
        <v>1.035411020840262</v>
      </c>
      <c r="P71">
        <v>1.0701551131114968</v>
      </c>
      <c r="Q71">
        <v>1.4395327139212208</v>
      </c>
      <c r="R71">
        <v>1.491137509919956</v>
      </c>
    </row>
    <row r="72" spans="1:18" x14ac:dyDescent="0.3">
      <c r="A72" t="s">
        <v>78</v>
      </c>
      <c r="B72">
        <v>3.4000000000000004</v>
      </c>
      <c r="C72" t="s">
        <v>112</v>
      </c>
      <c r="D72">
        <v>1.1635657123423826</v>
      </c>
      <c r="E72">
        <v>1.3665192044942109</v>
      </c>
      <c r="F72">
        <v>1.1574714917618216</v>
      </c>
      <c r="G72">
        <v>1.6653771633191663</v>
      </c>
      <c r="H72">
        <v>0.65387404027117213</v>
      </c>
      <c r="I72">
        <v>0.8334812422907355</v>
      </c>
      <c r="J72">
        <v>0.95647025510953998</v>
      </c>
      <c r="K72">
        <v>1.2249287995625631</v>
      </c>
      <c r="L72">
        <v>1.5457488195243427</v>
      </c>
      <c r="M72">
        <v>1.253611360854846</v>
      </c>
      <c r="N72">
        <v>1.1462967371169872</v>
      </c>
      <c r="O72">
        <v>1.0263803552990147</v>
      </c>
      <c r="P72">
        <v>1.1011454477219769</v>
      </c>
      <c r="Q72">
        <v>1.4625756298516925</v>
      </c>
      <c r="R72">
        <v>1.5700076676570869</v>
      </c>
    </row>
    <row r="73" spans="1:18" x14ac:dyDescent="0.3">
      <c r="A73" t="s">
        <v>78</v>
      </c>
      <c r="B73">
        <v>3.5</v>
      </c>
      <c r="C73" t="s">
        <v>113</v>
      </c>
      <c r="D73">
        <v>1.157778063441453</v>
      </c>
      <c r="E73">
        <v>1.3705762048873384</v>
      </c>
      <c r="F73">
        <v>1.1545590210377477</v>
      </c>
      <c r="G73">
        <v>1.6907524494095807</v>
      </c>
      <c r="H73">
        <v>0.47435698702237755</v>
      </c>
      <c r="I73">
        <v>1.0042758760784067</v>
      </c>
      <c r="J73">
        <v>1.446036510335925</v>
      </c>
      <c r="K73">
        <v>1.5860515965937438</v>
      </c>
      <c r="L73">
        <v>1.6293688657089545</v>
      </c>
      <c r="M73">
        <v>1.3286505730755345</v>
      </c>
      <c r="N73">
        <v>1.188201130205387</v>
      </c>
      <c r="O73">
        <v>1.0193211156015782</v>
      </c>
      <c r="P73">
        <v>1.1642576244244893</v>
      </c>
      <c r="Q73">
        <v>1.6105964209987549</v>
      </c>
      <c r="R73">
        <v>1.5680984615257971</v>
      </c>
    </row>
    <row r="74" spans="1:18" x14ac:dyDescent="0.3">
      <c r="A74" t="s">
        <v>78</v>
      </c>
      <c r="B74">
        <v>3.6</v>
      </c>
      <c r="C74" t="s">
        <v>114</v>
      </c>
      <c r="D74">
        <v>1.1675106878060293</v>
      </c>
      <c r="E74">
        <v>1.3744756684468944</v>
      </c>
      <c r="F74">
        <v>1.1518017979296988</v>
      </c>
      <c r="G74">
        <v>1.7687220024080779</v>
      </c>
      <c r="H74">
        <v>0.49487572937951202</v>
      </c>
      <c r="I74">
        <v>0.95152335168698221</v>
      </c>
      <c r="J74">
        <v>1.3692177178555469</v>
      </c>
      <c r="K74">
        <v>1.6037830672674653</v>
      </c>
      <c r="L74">
        <v>1.5906709248009321</v>
      </c>
      <c r="M74">
        <v>1.2929820263327458</v>
      </c>
      <c r="N74">
        <v>1.1949287650188174</v>
      </c>
      <c r="O74">
        <v>1.0403986458819892</v>
      </c>
      <c r="P74">
        <v>1.1001548553212201</v>
      </c>
      <c r="Q74">
        <v>1.5510536789911362</v>
      </c>
      <c r="R74">
        <v>1.567264736734991</v>
      </c>
    </row>
    <row r="75" spans="1:18" x14ac:dyDescent="0.3">
      <c r="A75" t="s">
        <v>78</v>
      </c>
      <c r="B75">
        <v>3.7</v>
      </c>
      <c r="C75" t="s">
        <v>115</v>
      </c>
      <c r="D75">
        <v>1.1631390558412384</v>
      </c>
      <c r="E75">
        <v>1.3784235666717282</v>
      </c>
      <c r="F75">
        <v>1.1492051027586341</v>
      </c>
      <c r="G75">
        <v>1.8282606849631449</v>
      </c>
      <c r="H75">
        <v>0.51792460821963493</v>
      </c>
      <c r="I75">
        <v>0.86996926774946459</v>
      </c>
      <c r="J75">
        <v>1.325912985237105</v>
      </c>
      <c r="K75">
        <v>1.4766368072820926</v>
      </c>
      <c r="L75">
        <v>1.6019850761744994</v>
      </c>
      <c r="M75">
        <v>1.3463966488020076</v>
      </c>
      <c r="N75">
        <v>1.1938177609952814</v>
      </c>
      <c r="O75">
        <v>1.0144843426876635</v>
      </c>
      <c r="P75">
        <v>1.0299906190698931</v>
      </c>
      <c r="Q75">
        <v>1.4948745538439088</v>
      </c>
      <c r="R75">
        <v>1.6445540531235256</v>
      </c>
    </row>
    <row r="76" spans="1:18" x14ac:dyDescent="0.3">
      <c r="A76" t="s">
        <v>78</v>
      </c>
      <c r="B76">
        <v>3.8000000000000003</v>
      </c>
      <c r="C76" t="s">
        <v>116</v>
      </c>
      <c r="D76">
        <v>1.1626510034907429</v>
      </c>
      <c r="E76">
        <v>1.382196824767574</v>
      </c>
      <c r="F76">
        <v>1.1467781607121095</v>
      </c>
      <c r="G76">
        <v>1.8226942944417466</v>
      </c>
      <c r="H76">
        <v>0.48241832097279008</v>
      </c>
      <c r="I76">
        <v>0.86972250126121875</v>
      </c>
      <c r="J76">
        <v>1.3405923301423639</v>
      </c>
      <c r="K76">
        <v>1.4754357532643636</v>
      </c>
      <c r="L76">
        <v>1.537758495299961</v>
      </c>
      <c r="M76">
        <v>1.3978209907997405</v>
      </c>
      <c r="N76">
        <v>1.2201314852679044</v>
      </c>
      <c r="O76">
        <v>1.0226674288665412</v>
      </c>
      <c r="P76">
        <v>1.0377336740954395</v>
      </c>
      <c r="Q76">
        <v>1.5054441923589741</v>
      </c>
      <c r="R76">
        <v>1.6825867769534166</v>
      </c>
    </row>
    <row r="77" spans="1:18" x14ac:dyDescent="0.3">
      <c r="A77" t="s">
        <v>78</v>
      </c>
      <c r="B77">
        <v>3.9000000000000004</v>
      </c>
      <c r="C77" t="s">
        <v>117</v>
      </c>
      <c r="D77">
        <v>1.1488613936651508</v>
      </c>
      <c r="E77">
        <v>1.385995650318451</v>
      </c>
      <c r="F77">
        <v>1.1445362462532438</v>
      </c>
      <c r="G77">
        <v>1.8114394196469195</v>
      </c>
      <c r="H77">
        <v>0.44128962038352126</v>
      </c>
      <c r="I77">
        <v>0.86711286710070101</v>
      </c>
      <c r="J77">
        <v>1.3491954131015749</v>
      </c>
      <c r="K77">
        <v>1.5175116273860487</v>
      </c>
      <c r="L77">
        <v>1.5592228673334136</v>
      </c>
      <c r="M77">
        <v>1.3626221126528726</v>
      </c>
      <c r="N77">
        <v>1.2073189527912538</v>
      </c>
      <c r="O77">
        <v>1.0068534417480119</v>
      </c>
      <c r="P77">
        <v>1.0333996976867021</v>
      </c>
      <c r="Q77">
        <v>1.5493155217085104</v>
      </c>
      <c r="R77">
        <v>1.4945818313270476</v>
      </c>
    </row>
    <row r="78" spans="1:18" x14ac:dyDescent="0.3">
      <c r="A78" t="s">
        <v>78</v>
      </c>
      <c r="B78">
        <v>4</v>
      </c>
      <c r="C78" t="s">
        <v>118</v>
      </c>
      <c r="D78">
        <v>1.1425059196945306</v>
      </c>
      <c r="E78">
        <v>1.3896062033034136</v>
      </c>
      <c r="F78">
        <v>1.1425059196945306</v>
      </c>
      <c r="G78">
        <v>1.8512783589681072</v>
      </c>
      <c r="H78">
        <v>0.25955016222569249</v>
      </c>
      <c r="I78">
        <v>1.1708669843428465</v>
      </c>
      <c r="J78">
        <v>1.7084063542211849</v>
      </c>
      <c r="K78">
        <v>1.8721582057030595</v>
      </c>
      <c r="L78">
        <v>1.1760886458591715</v>
      </c>
      <c r="M78">
        <v>1.8128706167164139</v>
      </c>
      <c r="N78">
        <v>1.4172075193708762</v>
      </c>
      <c r="O78">
        <v>0.79618119249436703</v>
      </c>
      <c r="P78">
        <v>1.1866329158471651</v>
      </c>
      <c r="Q78">
        <v>1.7565389341651425</v>
      </c>
      <c r="R78">
        <v>1.6064661883292799</v>
      </c>
    </row>
    <row r="79" spans="1:18" x14ac:dyDescent="0.3">
      <c r="A79" t="s">
        <v>78</v>
      </c>
      <c r="B79">
        <v>4.1000000000000005</v>
      </c>
      <c r="C79" t="s">
        <v>119</v>
      </c>
      <c r="D79">
        <v>1.1389700312658722</v>
      </c>
      <c r="E79">
        <v>1.3932428795849847</v>
      </c>
      <c r="F79">
        <v>1.1405486967464</v>
      </c>
      <c r="G79">
        <v>1.8544145908495093</v>
      </c>
      <c r="H79">
        <v>0.40596804398764719</v>
      </c>
      <c r="I79">
        <v>0.99697557603438236</v>
      </c>
      <c r="J79">
        <v>1.5705127244583126</v>
      </c>
      <c r="K79">
        <v>1.7826627659624708</v>
      </c>
      <c r="L79">
        <v>1.2746145578413277</v>
      </c>
      <c r="M79">
        <v>1.5572965815498756</v>
      </c>
      <c r="N79">
        <v>1.2989421226434315</v>
      </c>
      <c r="O79">
        <v>0.85595249769467463</v>
      </c>
      <c r="P79">
        <v>1.1136145688506842</v>
      </c>
      <c r="Q79">
        <v>1.6869497017511168</v>
      </c>
      <c r="R79">
        <v>1.502864624766441</v>
      </c>
    </row>
    <row r="80" spans="1:18" x14ac:dyDescent="0.3">
      <c r="A80" t="s">
        <v>78</v>
      </c>
      <c r="B80">
        <v>4.2</v>
      </c>
      <c r="C80" t="s">
        <v>120</v>
      </c>
      <c r="D80">
        <v>1.1450080119387192</v>
      </c>
      <c r="E80">
        <v>1.3966755930610024</v>
      </c>
      <c r="F80">
        <v>1.1387420074574002</v>
      </c>
      <c r="G80">
        <v>1.8039261463292964</v>
      </c>
      <c r="H80">
        <v>0.28737909778058485</v>
      </c>
      <c r="I80">
        <v>1.1372731721785991</v>
      </c>
      <c r="J80">
        <v>1.7211174152446471</v>
      </c>
      <c r="K80">
        <v>1.7849263279555496</v>
      </c>
      <c r="L80">
        <v>1.2376916500538642</v>
      </c>
      <c r="M80">
        <v>1.5927431916693673</v>
      </c>
      <c r="N80">
        <v>1.3163886138365481</v>
      </c>
      <c r="O80">
        <v>0.77548639067021052</v>
      </c>
      <c r="P80">
        <v>1.2227891762023122</v>
      </c>
      <c r="Q80">
        <v>1.7662776957744013</v>
      </c>
      <c r="R80">
        <v>1.5344264630711646</v>
      </c>
    </row>
    <row r="81" spans="1:18" x14ac:dyDescent="0.3">
      <c r="A81" t="s">
        <v>78</v>
      </c>
      <c r="B81">
        <v>4.3</v>
      </c>
      <c r="C81" t="s">
        <v>121</v>
      </c>
      <c r="D81">
        <v>1.1405018952567405</v>
      </c>
      <c r="E81">
        <v>1.4000879397203765</v>
      </c>
      <c r="F81">
        <v>1.1370703516575509</v>
      </c>
      <c r="G81">
        <v>1.8229735361283141</v>
      </c>
      <c r="H81">
        <v>0.31238520235005984</v>
      </c>
      <c r="I81">
        <v>1.0650996392339225</v>
      </c>
      <c r="J81">
        <v>1.7200966208834463</v>
      </c>
      <c r="K81">
        <v>1.7893210894770759</v>
      </c>
      <c r="L81">
        <v>1.0999330201881783</v>
      </c>
      <c r="M81">
        <v>1.6721823514779439</v>
      </c>
      <c r="N81">
        <v>1.367514642355552</v>
      </c>
      <c r="O81">
        <v>0.80456921396353953</v>
      </c>
      <c r="P81">
        <v>1.2179409000959813</v>
      </c>
      <c r="Q81">
        <v>1.7400403808781089</v>
      </c>
      <c r="R81">
        <v>1.3496092059372347</v>
      </c>
    </row>
    <row r="82" spans="1:18" x14ac:dyDescent="0.3">
      <c r="A82" t="s">
        <v>78</v>
      </c>
      <c r="B82">
        <v>4.4000000000000004</v>
      </c>
      <c r="C82" t="s">
        <v>122</v>
      </c>
      <c r="D82">
        <v>1.1365497356169281</v>
      </c>
      <c r="E82">
        <v>1.4032891455822689</v>
      </c>
      <c r="F82">
        <v>1.1355311606167415</v>
      </c>
      <c r="G82">
        <v>1.8187847000760633</v>
      </c>
      <c r="H82">
        <v>0.24822481113936604</v>
      </c>
      <c r="I82">
        <v>1.0978909367769996</v>
      </c>
      <c r="J82">
        <v>1.6773858107422652</v>
      </c>
      <c r="K82">
        <v>1.7275729796568415</v>
      </c>
      <c r="L82">
        <v>1.1544978117338935</v>
      </c>
      <c r="M82">
        <v>1.6866632714395582</v>
      </c>
      <c r="N82">
        <v>1.3815500875497144</v>
      </c>
      <c r="O82">
        <v>0.78403663981355287</v>
      </c>
      <c r="P82">
        <v>1.1530289865282981</v>
      </c>
      <c r="Q82">
        <v>1.7354536070343878</v>
      </c>
      <c r="R82">
        <v>1.4705878063676756</v>
      </c>
    </row>
    <row r="83" spans="1:18" x14ac:dyDescent="0.3">
      <c r="A83">
        <v>4.5</v>
      </c>
      <c r="B83">
        <v>4.5</v>
      </c>
      <c r="C83" t="s">
        <v>123</v>
      </c>
      <c r="D83">
        <v>1.1318286880569572</v>
      </c>
      <c r="E83">
        <v>1.4064510375056269</v>
      </c>
      <c r="F83">
        <v>1.1341397879808137</v>
      </c>
      <c r="G83">
        <v>1.9327632816084237</v>
      </c>
      <c r="H83">
        <v>0.21588351858977048</v>
      </c>
      <c r="I83">
        <v>0.86441856088068536</v>
      </c>
      <c r="J83">
        <v>1.2440055238538614</v>
      </c>
      <c r="K83">
        <v>1.2584029169000976</v>
      </c>
      <c r="L83">
        <v>1.6756439115857542</v>
      </c>
      <c r="M83">
        <v>1.8863834954699277</v>
      </c>
      <c r="N83">
        <v>1.7400135361397864</v>
      </c>
      <c r="O83">
        <v>0.81323384739849325</v>
      </c>
      <c r="P83">
        <v>1.3464433694652116</v>
      </c>
      <c r="Q83">
        <v>1.601815795696804</v>
      </c>
      <c r="R83">
        <v>1.88305244844688</v>
      </c>
    </row>
    <row r="84" spans="1:18" x14ac:dyDescent="0.3">
      <c r="A84" t="s">
        <v>78</v>
      </c>
      <c r="B84">
        <v>4.6000000000000005</v>
      </c>
      <c r="C84" t="s">
        <v>124</v>
      </c>
      <c r="D84">
        <v>1.122890718563865</v>
      </c>
      <c r="E84">
        <v>1.4094032276530311</v>
      </c>
      <c r="F84">
        <v>1.1329492875750879</v>
      </c>
      <c r="G84">
        <v>2.0357406149075126</v>
      </c>
      <c r="H84">
        <v>0.28038764681484618</v>
      </c>
      <c r="I84">
        <v>0.80110873903674917</v>
      </c>
      <c r="J84">
        <v>1.2211310826342239</v>
      </c>
      <c r="K84">
        <v>1.2811897296764723</v>
      </c>
      <c r="L84">
        <v>1.6890522002494328</v>
      </c>
      <c r="M84">
        <v>1.7941638125729835</v>
      </c>
      <c r="N84">
        <v>1.5674500899379944</v>
      </c>
      <c r="O84">
        <v>0.87021347490564072</v>
      </c>
      <c r="P84">
        <v>1.155195746980294</v>
      </c>
      <c r="Q84">
        <v>1.5215203556383905</v>
      </c>
      <c r="R84">
        <v>1.7565793472027893</v>
      </c>
    </row>
    <row r="85" spans="1:18" x14ac:dyDescent="0.3">
      <c r="A85" t="s">
        <v>78</v>
      </c>
      <c r="B85">
        <v>4.7</v>
      </c>
      <c r="C85" t="s">
        <v>125</v>
      </c>
      <c r="D85">
        <v>1.1263462636554986</v>
      </c>
      <c r="E85">
        <v>1.4122958373035188</v>
      </c>
      <c r="F85">
        <v>1.1320679459363512</v>
      </c>
      <c r="G85">
        <v>1.9746999106099434</v>
      </c>
      <c r="H85">
        <v>0.24713204524268054</v>
      </c>
      <c r="I85">
        <v>0.80183061912155384</v>
      </c>
      <c r="J85">
        <v>1.227519917125889</v>
      </c>
      <c r="K85">
        <v>1.3341770461531894</v>
      </c>
      <c r="L85">
        <v>1.679974601542328</v>
      </c>
      <c r="M85">
        <v>1.8649564044358535</v>
      </c>
      <c r="N85">
        <v>1.6232816261449061</v>
      </c>
      <c r="O85">
        <v>0.88723356685102717</v>
      </c>
      <c r="P85">
        <v>1.1619777903598174</v>
      </c>
      <c r="Q85">
        <v>1.6071988079703703</v>
      </c>
      <c r="R85">
        <v>1.8469107595609451</v>
      </c>
    </row>
    <row r="86" spans="1:18" x14ac:dyDescent="0.3">
      <c r="A86" t="s">
        <v>78</v>
      </c>
      <c r="B86">
        <v>4.8000000000000007</v>
      </c>
      <c r="C86" t="s">
        <v>126</v>
      </c>
      <c r="D86">
        <v>1.1403608841680632</v>
      </c>
      <c r="E86">
        <v>1.4149641514644873</v>
      </c>
      <c r="F86">
        <v>1.1315429509742447</v>
      </c>
      <c r="G86">
        <v>2.0272550437605195</v>
      </c>
      <c r="H86">
        <v>0.20321067969301657</v>
      </c>
      <c r="I86">
        <v>0.69627610211127355</v>
      </c>
      <c r="J86">
        <v>1.2602416103113387</v>
      </c>
      <c r="K86">
        <v>1.3544958348658673</v>
      </c>
      <c r="L86">
        <v>1.7120214580690603</v>
      </c>
      <c r="M86">
        <v>1.9167792388703095</v>
      </c>
      <c r="N86">
        <v>1.6529321020670558</v>
      </c>
      <c r="O86">
        <v>0.88717803858218858</v>
      </c>
      <c r="P86">
        <v>1.1377332911050868</v>
      </c>
      <c r="Q86">
        <v>1.6428190718339399</v>
      </c>
      <c r="R86">
        <v>1.895511313774515</v>
      </c>
    </row>
    <row r="87" spans="1:18" x14ac:dyDescent="0.3">
      <c r="A87" t="s">
        <v>78</v>
      </c>
      <c r="B87">
        <v>4.9000000000000004</v>
      </c>
      <c r="C87" t="s">
        <v>127</v>
      </c>
      <c r="D87">
        <v>1.1330815453791556</v>
      </c>
      <c r="E87">
        <v>1.4175584285003968</v>
      </c>
      <c r="F87">
        <v>1.131281165083059</v>
      </c>
      <c r="G87">
        <v>1.9725140071318936</v>
      </c>
      <c r="H87">
        <v>0.19514151588333156</v>
      </c>
      <c r="I87">
        <v>0.69243462370621456</v>
      </c>
      <c r="J87">
        <v>1.2495198347906575</v>
      </c>
      <c r="K87">
        <v>1.3355788583412587</v>
      </c>
      <c r="L87">
        <v>1.6779131138386509</v>
      </c>
      <c r="M87">
        <v>1.9217752712911205</v>
      </c>
      <c r="N87">
        <v>1.6928274375545367</v>
      </c>
      <c r="O87">
        <v>0.83743433068293116</v>
      </c>
      <c r="P87">
        <v>1.087784920903712</v>
      </c>
      <c r="Q87">
        <v>1.6657992433221247</v>
      </c>
      <c r="R87">
        <v>1.8883662422582868</v>
      </c>
    </row>
    <row r="88" spans="1:18" x14ac:dyDescent="0.3">
      <c r="A88" t="s">
        <v>78</v>
      </c>
      <c r="B88">
        <v>5</v>
      </c>
      <c r="C88" t="s">
        <v>128</v>
      </c>
      <c r="D88">
        <v>1.1312089494339441</v>
      </c>
      <c r="E88">
        <v>1.4199415066320655</v>
      </c>
      <c r="F88">
        <v>1.1312089494339441</v>
      </c>
      <c r="G88">
        <v>2.0114442873995975</v>
      </c>
      <c r="H88">
        <v>0.28697990674877366</v>
      </c>
      <c r="I88">
        <v>1.4939147496156671</v>
      </c>
      <c r="J88">
        <v>1.0693277490659783</v>
      </c>
      <c r="K88">
        <v>0.84592071700456573</v>
      </c>
      <c r="L88">
        <v>1.8012836648844108</v>
      </c>
      <c r="M88">
        <v>1.8115900841615404</v>
      </c>
      <c r="N88">
        <v>1.7700837402414225</v>
      </c>
      <c r="O88">
        <v>0.91331021988249061</v>
      </c>
      <c r="P88">
        <v>1.7093173228744523</v>
      </c>
      <c r="Q88">
        <v>1.1934753745629021</v>
      </c>
      <c r="R88">
        <v>1.733422070421661</v>
      </c>
    </row>
    <row r="89" spans="1:18" x14ac:dyDescent="0.3">
      <c r="A89" t="s">
        <v>78</v>
      </c>
      <c r="B89">
        <v>5.1000000000000005</v>
      </c>
      <c r="C89" t="s">
        <v>129</v>
      </c>
      <c r="D89">
        <v>1.1349219710977931</v>
      </c>
      <c r="E89">
        <v>1.416289763848708</v>
      </c>
      <c r="F89">
        <v>1.1227872082932626</v>
      </c>
      <c r="G89">
        <v>2.0366964304939836</v>
      </c>
      <c r="H89">
        <v>0.29961601391555026</v>
      </c>
      <c r="I89">
        <v>1.5467777968661951</v>
      </c>
      <c r="J89">
        <v>1.1206681832823029</v>
      </c>
      <c r="K89">
        <v>0.83305922877723659</v>
      </c>
      <c r="L89">
        <v>1.8162719441008317</v>
      </c>
      <c r="M89">
        <v>1.9066927683070247</v>
      </c>
      <c r="N89">
        <v>1.8149957199849545</v>
      </c>
      <c r="O89">
        <v>0.87037457808792784</v>
      </c>
      <c r="P89">
        <v>1.7664800654929678</v>
      </c>
      <c r="Q89">
        <v>1.1133366203328963</v>
      </c>
      <c r="R89">
        <v>1.8833201710690128</v>
      </c>
    </row>
    <row r="90" spans="1:18" x14ac:dyDescent="0.3">
      <c r="A90" t="s">
        <v>78</v>
      </c>
      <c r="B90">
        <v>5.2</v>
      </c>
      <c r="C90" t="s">
        <v>130</v>
      </c>
      <c r="D90">
        <v>1.1273690567189232</v>
      </c>
      <c r="E90">
        <v>1.4131842614898393</v>
      </c>
      <c r="F90">
        <v>1.1151283848232529</v>
      </c>
      <c r="G90">
        <v>1.9919066859814689</v>
      </c>
      <c r="H90">
        <v>0.40169514828650782</v>
      </c>
      <c r="I90">
        <v>1.4203592411310262</v>
      </c>
      <c r="J90">
        <v>1.1363546027642619</v>
      </c>
      <c r="K90">
        <v>0.97644671523764348</v>
      </c>
      <c r="L90">
        <v>1.7349916597780064</v>
      </c>
      <c r="M90">
        <v>1.845986367280807</v>
      </c>
      <c r="N90">
        <v>1.7437990456558745</v>
      </c>
      <c r="O90">
        <v>0.91654931354723657</v>
      </c>
      <c r="P90">
        <v>1.6741065979781498</v>
      </c>
      <c r="Q90">
        <v>0.92020495302606542</v>
      </c>
      <c r="R90">
        <v>1.8152596438855715</v>
      </c>
    </row>
    <row r="91" spans="1:18" x14ac:dyDescent="0.3">
      <c r="A91" t="s">
        <v>78</v>
      </c>
      <c r="B91">
        <v>5.3000000000000007</v>
      </c>
      <c r="C91" t="s">
        <v>131</v>
      </c>
      <c r="D91">
        <v>1.1153910382545602</v>
      </c>
      <c r="E91">
        <v>1.4104189322460119</v>
      </c>
      <c r="F91">
        <v>1.1084691329060476</v>
      </c>
      <c r="G91">
        <v>1.9659378950254105</v>
      </c>
      <c r="H91">
        <v>0.35327349987300044</v>
      </c>
      <c r="I91">
        <v>1.3464966260333529</v>
      </c>
      <c r="J91">
        <v>1.1204412423031818</v>
      </c>
      <c r="K91">
        <v>0.92903764416603085</v>
      </c>
      <c r="L91">
        <v>1.6919212952152294</v>
      </c>
      <c r="M91">
        <v>1.830265576167913</v>
      </c>
      <c r="N91">
        <v>1.7438227620471674</v>
      </c>
      <c r="O91">
        <v>0.99255067305818723</v>
      </c>
      <c r="P91">
        <v>1.6861380971654938</v>
      </c>
      <c r="Q91">
        <v>1.0603608667096112</v>
      </c>
      <c r="R91">
        <v>1.9118588554522813</v>
      </c>
    </row>
    <row r="92" spans="1:18" x14ac:dyDescent="0.3">
      <c r="A92" t="s">
        <v>78</v>
      </c>
      <c r="B92">
        <v>5.4</v>
      </c>
      <c r="C92" t="s">
        <v>132</v>
      </c>
      <c r="D92">
        <v>1.1100101896509638</v>
      </c>
      <c r="E92">
        <v>1.4081116385098835</v>
      </c>
      <c r="F92">
        <v>1.102884954683373</v>
      </c>
      <c r="G92">
        <v>1.9433282687056692</v>
      </c>
      <c r="H92">
        <v>0.32686313961047508</v>
      </c>
      <c r="I92">
        <v>1.4092115904758924</v>
      </c>
      <c r="J92">
        <v>1.0992108686612063</v>
      </c>
      <c r="K92">
        <v>0.87231923640439568</v>
      </c>
      <c r="L92">
        <v>1.7313182026662937</v>
      </c>
      <c r="M92">
        <v>1.8381347876118668</v>
      </c>
      <c r="N92">
        <v>1.7594241213942188</v>
      </c>
      <c r="O92">
        <v>0.95116838578429941</v>
      </c>
      <c r="P92">
        <v>1.7083303825694507</v>
      </c>
      <c r="Q92">
        <v>1.0647751012321938</v>
      </c>
      <c r="R92">
        <v>1.863825578044547</v>
      </c>
    </row>
    <row r="93" spans="1:18" x14ac:dyDescent="0.3">
      <c r="A93" t="s">
        <v>78</v>
      </c>
      <c r="B93">
        <v>5.5</v>
      </c>
      <c r="C93" t="s">
        <v>133</v>
      </c>
      <c r="D93">
        <v>1.1120722871026216</v>
      </c>
      <c r="E93">
        <v>1.4061022563743033</v>
      </c>
      <c r="F93">
        <v>1.0981699329152332</v>
      </c>
      <c r="G93">
        <v>2.0581205875905515</v>
      </c>
      <c r="H93">
        <v>0.36324710555556128</v>
      </c>
      <c r="I93">
        <v>1.2155613302140298</v>
      </c>
      <c r="J93">
        <v>0.82536215290634762</v>
      </c>
      <c r="K93">
        <v>0.80990704802369329</v>
      </c>
      <c r="L93">
        <v>1.6796560929953006</v>
      </c>
      <c r="M93">
        <v>1.8824280565652107</v>
      </c>
      <c r="N93">
        <v>1.6875189026437489</v>
      </c>
      <c r="O93">
        <v>0.58074082093086021</v>
      </c>
      <c r="P93">
        <v>1.4639745647448106</v>
      </c>
      <c r="Q93">
        <v>1.3266649815963922</v>
      </c>
      <c r="R93">
        <v>1.9149334712586072</v>
      </c>
    </row>
    <row r="94" spans="1:18" x14ac:dyDescent="0.3">
      <c r="A94" t="s">
        <v>78</v>
      </c>
      <c r="B94">
        <v>5.6000000000000005</v>
      </c>
      <c r="C94" t="s">
        <v>134</v>
      </c>
      <c r="D94">
        <v>1.1095700406253661</v>
      </c>
      <c r="E94">
        <v>1.4044695141261416</v>
      </c>
      <c r="F94">
        <v>1.0942201609425566</v>
      </c>
      <c r="G94">
        <v>2.0681224311016764</v>
      </c>
      <c r="H94">
        <v>0.37611170461757165</v>
      </c>
      <c r="I94">
        <v>1.1938933817114257</v>
      </c>
      <c r="J94">
        <v>0.81424207544860239</v>
      </c>
      <c r="K94">
        <v>0.82263569244370049</v>
      </c>
      <c r="L94">
        <v>1.6644311680477699</v>
      </c>
      <c r="M94">
        <v>1.9077188358289334</v>
      </c>
      <c r="N94">
        <v>1.7106477954008195</v>
      </c>
      <c r="O94">
        <v>0.59239033368730909</v>
      </c>
      <c r="P94">
        <v>1.4762372590291224</v>
      </c>
      <c r="Q94">
        <v>1.3140953325401825</v>
      </c>
      <c r="R94">
        <v>1.9643706687898581</v>
      </c>
    </row>
    <row r="95" spans="1:18" x14ac:dyDescent="0.3">
      <c r="A95" t="s">
        <v>78</v>
      </c>
      <c r="B95">
        <v>5.7</v>
      </c>
      <c r="C95" t="s">
        <v>135</v>
      </c>
      <c r="D95">
        <v>1.1012626915259762</v>
      </c>
      <c r="E95">
        <v>1.4030927293849238</v>
      </c>
      <c r="F95">
        <v>1.0911171256219991</v>
      </c>
      <c r="G95">
        <v>2.0600576585111616</v>
      </c>
      <c r="H95">
        <v>0.35179985000700337</v>
      </c>
      <c r="I95">
        <v>1.1970064968132459</v>
      </c>
      <c r="J95">
        <v>0.81290929631225195</v>
      </c>
      <c r="K95">
        <v>0.82287285840830071</v>
      </c>
      <c r="L95">
        <v>1.6929815386135436</v>
      </c>
      <c r="M95">
        <v>1.923413063702893</v>
      </c>
      <c r="N95">
        <v>1.7202369410073901</v>
      </c>
      <c r="O95">
        <v>0.57425401931432929</v>
      </c>
      <c r="P95">
        <v>1.4665367357767887</v>
      </c>
      <c r="Q95">
        <v>1.3177502659553162</v>
      </c>
      <c r="R95">
        <v>1.9347900063755641</v>
      </c>
    </row>
    <row r="96" spans="1:18" x14ac:dyDescent="0.3">
      <c r="A96" t="s">
        <v>78</v>
      </c>
      <c r="B96">
        <v>5.8000000000000007</v>
      </c>
      <c r="C96" t="s">
        <v>136</v>
      </c>
      <c r="D96">
        <v>1.0921581942284067</v>
      </c>
      <c r="E96">
        <v>1.4020184815170025</v>
      </c>
      <c r="F96">
        <v>1.0889424951295574</v>
      </c>
      <c r="G96">
        <v>2.0519372241388956</v>
      </c>
      <c r="H96">
        <v>0.34358770615710288</v>
      </c>
      <c r="I96">
        <v>1.1680030775328922</v>
      </c>
      <c r="J96">
        <v>0.81987057076292269</v>
      </c>
      <c r="K96">
        <v>0.81227802831298301</v>
      </c>
      <c r="L96">
        <v>1.7021550580780658</v>
      </c>
      <c r="M96">
        <v>1.8614551352662752</v>
      </c>
      <c r="N96">
        <v>1.7244649038352111</v>
      </c>
      <c r="O96">
        <v>0.57758625943444386</v>
      </c>
      <c r="P96">
        <v>1.44894200708705</v>
      </c>
      <c r="Q96">
        <v>1.3155945982188539</v>
      </c>
      <c r="R96">
        <v>1.9018458283125159</v>
      </c>
    </row>
    <row r="97" spans="1:18" x14ac:dyDescent="0.3">
      <c r="A97" t="s">
        <v>78</v>
      </c>
      <c r="B97">
        <v>5.9</v>
      </c>
      <c r="C97" t="s">
        <v>137</v>
      </c>
      <c r="D97">
        <v>1.0884558311243016</v>
      </c>
      <c r="E97">
        <v>1.4011593738685355</v>
      </c>
      <c r="F97">
        <v>1.0876241004906309</v>
      </c>
      <c r="G97">
        <v>2.0256657537484881</v>
      </c>
      <c r="H97">
        <v>0.31942211550971189</v>
      </c>
      <c r="I97">
        <v>1.190159938981278</v>
      </c>
      <c r="J97">
        <v>0.79950188440119063</v>
      </c>
      <c r="K97">
        <v>0.79831135218392724</v>
      </c>
      <c r="L97">
        <v>1.6833478683425014</v>
      </c>
      <c r="M97">
        <v>1.8537071373733802</v>
      </c>
      <c r="N97">
        <v>1.6901157514884417</v>
      </c>
      <c r="O97">
        <v>0.55001898226722423</v>
      </c>
      <c r="P97">
        <v>1.4515615680328819</v>
      </c>
      <c r="Q97">
        <v>1.3157304378007104</v>
      </c>
      <c r="R97">
        <v>1.8712304553578101</v>
      </c>
    </row>
    <row r="98" spans="1:18" x14ac:dyDescent="0.3">
      <c r="A98">
        <v>6</v>
      </c>
      <c r="B98">
        <v>6</v>
      </c>
      <c r="C98" t="s">
        <v>138</v>
      </c>
      <c r="D98">
        <v>1.0870827720175134</v>
      </c>
      <c r="E98">
        <v>1.400536295207121</v>
      </c>
      <c r="F98">
        <v>1.0870827720175134</v>
      </c>
      <c r="G98">
        <v>2.0517196672254276</v>
      </c>
      <c r="H98">
        <v>0.33285159178102625</v>
      </c>
      <c r="I98">
        <v>1.3525340399726509</v>
      </c>
      <c r="J98">
        <v>1.0099341218673492</v>
      </c>
      <c r="K98">
        <v>0.73795911699277084</v>
      </c>
      <c r="L98">
        <v>1.853165648379909</v>
      </c>
      <c r="M98">
        <v>1.8190238634286893</v>
      </c>
      <c r="N98">
        <v>1.7996927281496211</v>
      </c>
      <c r="O98">
        <v>0.63275981997837505</v>
      </c>
      <c r="P98">
        <v>1.5135185432705056</v>
      </c>
      <c r="Q98">
        <v>1.5058357643007172</v>
      </c>
      <c r="R98">
        <v>1.9150418251897106</v>
      </c>
    </row>
    <row r="99" spans="1:18" x14ac:dyDescent="0.3">
      <c r="A99" t="s">
        <v>78</v>
      </c>
      <c r="B99">
        <v>6.1000000000000005</v>
      </c>
      <c r="C99" t="s">
        <v>139</v>
      </c>
      <c r="D99">
        <v>1.081604202968883</v>
      </c>
      <c r="E99">
        <v>1.4000893932787941</v>
      </c>
      <c r="F99">
        <v>1.0810003520234885</v>
      </c>
      <c r="G99">
        <v>2.1745651603290868</v>
      </c>
      <c r="H99">
        <v>0.3565660275070125</v>
      </c>
      <c r="I99">
        <v>1.2065216217038501</v>
      </c>
      <c r="J99">
        <v>0.94596708688822329</v>
      </c>
      <c r="K99">
        <v>0.7848225017469761</v>
      </c>
      <c r="L99">
        <v>1.9594519091770866</v>
      </c>
      <c r="M99">
        <v>1.8441949237598427</v>
      </c>
      <c r="N99">
        <v>1.830550343443671</v>
      </c>
      <c r="O99">
        <v>0.67217298039088325</v>
      </c>
      <c r="P99">
        <v>1.3527777884162786</v>
      </c>
      <c r="Q99">
        <v>1.3692485259712368</v>
      </c>
      <c r="R99">
        <v>1.7267371560080218</v>
      </c>
    </row>
    <row r="100" spans="1:18" x14ac:dyDescent="0.3">
      <c r="A100" t="s">
        <v>78</v>
      </c>
      <c r="B100">
        <v>6.2</v>
      </c>
      <c r="C100" t="s">
        <v>140</v>
      </c>
      <c r="D100">
        <v>1.0731749171672156</v>
      </c>
      <c r="E100">
        <v>1.3998197495730893</v>
      </c>
      <c r="F100">
        <v>1.075729664758003</v>
      </c>
      <c r="G100">
        <v>2.2212506528435472</v>
      </c>
      <c r="H100">
        <v>0.33261791642376765</v>
      </c>
      <c r="I100">
        <v>1.2225140996418269</v>
      </c>
      <c r="J100">
        <v>1.0146576116105486</v>
      </c>
      <c r="K100">
        <v>0.76379057021211316</v>
      </c>
      <c r="L100">
        <v>1.7568230253705359</v>
      </c>
      <c r="M100">
        <v>1.700581522989731</v>
      </c>
      <c r="N100">
        <v>1.6828807067582296</v>
      </c>
      <c r="O100">
        <v>0.64565635473347405</v>
      </c>
      <c r="P100">
        <v>1.3591888232791731</v>
      </c>
      <c r="Q100">
        <v>1.3709437809932647</v>
      </c>
      <c r="R100">
        <v>1.8345141705235843</v>
      </c>
    </row>
    <row r="101" spans="1:18" x14ac:dyDescent="0.3">
      <c r="A101" t="s">
        <v>78</v>
      </c>
      <c r="B101">
        <v>6.3000000000000007</v>
      </c>
      <c r="C101" t="s">
        <v>141</v>
      </c>
      <c r="D101">
        <v>1.0611624686325105</v>
      </c>
      <c r="E101">
        <v>1.3996897856754005</v>
      </c>
      <c r="F101">
        <v>1.0711619444848666</v>
      </c>
      <c r="G101">
        <v>2.2099544815826451</v>
      </c>
      <c r="H101">
        <v>0.31479911288637002</v>
      </c>
      <c r="I101">
        <v>1.1205407186297911</v>
      </c>
      <c r="J101">
        <v>1.002270613414886</v>
      </c>
      <c r="K101">
        <v>0.74900591755884671</v>
      </c>
      <c r="L101">
        <v>1.7725001837509178</v>
      </c>
      <c r="M101">
        <v>1.6670151209162432</v>
      </c>
      <c r="N101">
        <v>1.7645480394953474</v>
      </c>
      <c r="O101">
        <v>0.6525288988949427</v>
      </c>
      <c r="P101">
        <v>1.3330251321523003</v>
      </c>
      <c r="Q101">
        <v>1.4144197182487543</v>
      </c>
      <c r="R101">
        <v>1.7290597155753704</v>
      </c>
    </row>
    <row r="102" spans="1:18" x14ac:dyDescent="0.3">
      <c r="A102" t="s">
        <v>78</v>
      </c>
      <c r="B102">
        <v>6.4</v>
      </c>
      <c r="C102" t="s">
        <v>142</v>
      </c>
      <c r="D102">
        <v>1.063574603094833</v>
      </c>
      <c r="E102">
        <v>1.3996860525347363</v>
      </c>
      <c r="F102">
        <v>1.0671801018991076</v>
      </c>
      <c r="G102">
        <v>2.1132364005961026</v>
      </c>
      <c r="H102">
        <v>0.28625505993479317</v>
      </c>
      <c r="I102">
        <v>1.1821734959054411</v>
      </c>
      <c r="J102">
        <v>1.0268258233766199</v>
      </c>
      <c r="K102">
        <v>0.76365449061084023</v>
      </c>
      <c r="L102">
        <v>1.7708182931365199</v>
      </c>
      <c r="M102">
        <v>1.7302835200892479</v>
      </c>
      <c r="N102">
        <v>1.7430213707657882</v>
      </c>
      <c r="O102">
        <v>0.62585079128881826</v>
      </c>
      <c r="P102">
        <v>1.3859872893675313</v>
      </c>
      <c r="Q102">
        <v>1.4926062351350986</v>
      </c>
      <c r="R102">
        <v>1.7386917881531809</v>
      </c>
    </row>
    <row r="103" spans="1:18" x14ac:dyDescent="0.3">
      <c r="A103" t="s">
        <v>78</v>
      </c>
      <c r="B103">
        <v>6.5</v>
      </c>
      <c r="C103" t="s">
        <v>143</v>
      </c>
      <c r="D103">
        <v>1.0638256379265829</v>
      </c>
      <c r="E103">
        <v>1.3997884903855304</v>
      </c>
      <c r="F103">
        <v>1.063776106986323</v>
      </c>
      <c r="G103">
        <v>2.0604131488398618</v>
      </c>
      <c r="H103">
        <v>0.1642027521198762</v>
      </c>
      <c r="I103">
        <v>1.3708310731156517</v>
      </c>
      <c r="J103">
        <v>1.2802658598513441</v>
      </c>
      <c r="K103">
        <v>0.75086134970001361</v>
      </c>
      <c r="L103">
        <v>1.8090942764366251</v>
      </c>
      <c r="M103">
        <v>1.5848380536726854</v>
      </c>
      <c r="N103">
        <v>1.9340895179601689</v>
      </c>
      <c r="O103">
        <v>0.57325180692314537</v>
      </c>
      <c r="P103">
        <v>1.7299410092265062</v>
      </c>
      <c r="Q103">
        <v>1.5370417490014201</v>
      </c>
      <c r="R103">
        <v>1.8208310646298158</v>
      </c>
    </row>
    <row r="104" spans="1:18" x14ac:dyDescent="0.3">
      <c r="A104" t="s">
        <v>78</v>
      </c>
      <c r="B104">
        <v>6.6000000000000005</v>
      </c>
      <c r="C104" t="s">
        <v>144</v>
      </c>
      <c r="D104">
        <v>1.0594557477902613</v>
      </c>
      <c r="E104">
        <v>1.3999737714725513</v>
      </c>
      <c r="F104">
        <v>1.0609657589848227</v>
      </c>
      <c r="G104">
        <v>2.0557650941797321</v>
      </c>
      <c r="H104">
        <v>0.13802541151172473</v>
      </c>
      <c r="I104">
        <v>1.2990667483021414</v>
      </c>
      <c r="J104">
        <v>1.2317715213498444</v>
      </c>
      <c r="K104">
        <v>0.57929863547882365</v>
      </c>
      <c r="L104">
        <v>1.8288427957412521</v>
      </c>
      <c r="M104">
        <v>1.6570822698829413</v>
      </c>
      <c r="N104">
        <v>2.0557650941797321</v>
      </c>
      <c r="O104">
        <v>0.55838465496177658</v>
      </c>
      <c r="P104">
        <v>1.7204480290961479</v>
      </c>
      <c r="Q104">
        <v>1.5809611805691994</v>
      </c>
      <c r="R104">
        <v>1.8460852518762989</v>
      </c>
    </row>
    <row r="105" spans="1:18" x14ac:dyDescent="0.3">
      <c r="A105" t="s">
        <v>78</v>
      </c>
      <c r="B105">
        <v>6.7</v>
      </c>
      <c r="C105" t="s">
        <v>145</v>
      </c>
      <c r="D105">
        <v>1.06254820232237</v>
      </c>
      <c r="E105">
        <v>1.4002351487913975</v>
      </c>
      <c r="F105">
        <v>1.0586810902784216</v>
      </c>
      <c r="G105">
        <v>2.0872427616034979</v>
      </c>
      <c r="H105">
        <v>0.18102100297443224</v>
      </c>
      <c r="I105">
        <v>1.3009090986909353</v>
      </c>
      <c r="J105">
        <v>1.1890488064284845</v>
      </c>
      <c r="K105">
        <v>0.59452161544404569</v>
      </c>
      <c r="L105">
        <v>1.6728230706350871</v>
      </c>
      <c r="M105">
        <v>1.623831437106982</v>
      </c>
      <c r="N105">
        <v>1.9900918593354819</v>
      </c>
      <c r="O105">
        <v>0.57809077550112931</v>
      </c>
      <c r="P105">
        <v>1.7349377744626848</v>
      </c>
      <c r="Q105">
        <v>1.5838578145959517</v>
      </c>
      <c r="R105">
        <v>1.8434235630311253</v>
      </c>
    </row>
    <row r="106" spans="1:18" x14ac:dyDescent="0.3">
      <c r="A106" t="s">
        <v>78</v>
      </c>
      <c r="B106">
        <v>6.8000000000000007</v>
      </c>
      <c r="C106" t="s">
        <v>146</v>
      </c>
      <c r="D106">
        <v>1.0692232885049235</v>
      </c>
      <c r="E106">
        <v>1.4005434345118091</v>
      </c>
      <c r="F106">
        <v>1.0568437275108067</v>
      </c>
      <c r="G106">
        <v>2.0456143183349873</v>
      </c>
      <c r="H106">
        <v>0.15448515131823165</v>
      </c>
      <c r="I106">
        <v>1.3281042523216728</v>
      </c>
      <c r="J106">
        <v>1.2621683498233813</v>
      </c>
      <c r="K106">
        <v>0.68575493822366063</v>
      </c>
      <c r="L106">
        <v>1.7369036793243351</v>
      </c>
      <c r="M106">
        <v>1.6423735323565816</v>
      </c>
      <c r="N106">
        <v>2.0111500776142588</v>
      </c>
      <c r="O106">
        <v>0.58530603871724551</v>
      </c>
      <c r="P106">
        <v>1.7431323016540052</v>
      </c>
      <c r="Q106">
        <v>1.5650576399079552</v>
      </c>
      <c r="R106">
        <v>1.8703552311149141</v>
      </c>
    </row>
    <row r="107" spans="1:18" x14ac:dyDescent="0.3">
      <c r="A107" t="s">
        <v>78</v>
      </c>
      <c r="B107">
        <v>6.9</v>
      </c>
      <c r="C107" t="s">
        <v>147</v>
      </c>
      <c r="D107">
        <v>1.0622197826709907</v>
      </c>
      <c r="E107">
        <v>1.4009015624795116</v>
      </c>
      <c r="F107">
        <v>1.0554179623475828</v>
      </c>
      <c r="G107">
        <v>2.0638800662559977</v>
      </c>
      <c r="H107">
        <v>0.1423321646264894</v>
      </c>
      <c r="I107">
        <v>1.368058962676457</v>
      </c>
      <c r="J107">
        <v>1.30485069874357</v>
      </c>
      <c r="K107">
        <v>0.7328882058557018</v>
      </c>
      <c r="L107">
        <v>1.7869877711095485</v>
      </c>
      <c r="M107">
        <v>1.614082133656201</v>
      </c>
      <c r="N107">
        <v>1.9841248744533817</v>
      </c>
      <c r="O107">
        <v>0.57691256234219945</v>
      </c>
      <c r="P107">
        <v>1.7550446035012834</v>
      </c>
      <c r="Q107">
        <v>1.5730544319440434</v>
      </c>
      <c r="R107">
        <v>1.8351449468336396</v>
      </c>
    </row>
    <row r="108" spans="1:18" x14ac:dyDescent="0.3">
      <c r="A108" t="s">
        <v>78</v>
      </c>
      <c r="B108">
        <v>7</v>
      </c>
      <c r="C108" t="s">
        <v>148</v>
      </c>
      <c r="D108">
        <v>1.0543959937623579</v>
      </c>
      <c r="E108">
        <v>1.4012778689399077</v>
      </c>
      <c r="F108">
        <v>1.0543959937623579</v>
      </c>
      <c r="G108">
        <v>2.1051202709653167</v>
      </c>
      <c r="H108">
        <v>0.24003819593378944</v>
      </c>
      <c r="I108">
        <v>1.2992012263494637</v>
      </c>
      <c r="J108">
        <v>1.0881957224215499</v>
      </c>
      <c r="K108">
        <v>0.92188823130667064</v>
      </c>
      <c r="L108">
        <v>1.9762823427834211</v>
      </c>
      <c r="M108">
        <v>1.3413038933232915</v>
      </c>
      <c r="N108">
        <v>1.9093162265996886</v>
      </c>
      <c r="O108">
        <v>0.59895145279811923</v>
      </c>
      <c r="P108">
        <v>1.3799575420417753</v>
      </c>
      <c r="Q108">
        <v>1.313165717708829</v>
      </c>
      <c r="R108">
        <v>1.5808699752010413</v>
      </c>
    </row>
    <row r="109" spans="1:18" x14ac:dyDescent="0.3">
      <c r="A109" t="s">
        <v>78</v>
      </c>
      <c r="B109">
        <v>7.1000000000000005</v>
      </c>
      <c r="C109" t="s">
        <v>149</v>
      </c>
      <c r="D109">
        <v>1.046384626745541</v>
      </c>
      <c r="E109">
        <v>1.4020626782252823</v>
      </c>
      <c r="F109">
        <v>1.0443473332261084</v>
      </c>
      <c r="G109">
        <v>2.2826541936277338</v>
      </c>
      <c r="H109">
        <v>0.3200100745883917</v>
      </c>
      <c r="I109">
        <v>1.1531152317446165</v>
      </c>
      <c r="J109">
        <v>1.0330347333251171</v>
      </c>
      <c r="K109">
        <v>0.9157236440801888</v>
      </c>
      <c r="L109">
        <v>2.0365822561386664</v>
      </c>
      <c r="M109">
        <v>1.3596936989607249</v>
      </c>
      <c r="N109">
        <v>1.9168078286839876</v>
      </c>
      <c r="O109">
        <v>0.62229059885366744</v>
      </c>
      <c r="P109">
        <v>1.3009885719066816</v>
      </c>
      <c r="Q109">
        <v>1.2486824803345724</v>
      </c>
      <c r="R109">
        <v>1.6084145237563592</v>
      </c>
    </row>
    <row r="110" spans="1:18" x14ac:dyDescent="0.3">
      <c r="A110" t="s">
        <v>78</v>
      </c>
      <c r="B110">
        <v>7.2</v>
      </c>
      <c r="C110" t="s">
        <v>150</v>
      </c>
      <c r="D110">
        <v>1.0301569257762084</v>
      </c>
      <c r="E110">
        <v>1.4029701483405312</v>
      </c>
      <c r="F110">
        <v>1.0347060694611969</v>
      </c>
      <c r="G110">
        <v>2.3474220172109086</v>
      </c>
      <c r="H110">
        <v>0.32457337991162216</v>
      </c>
      <c r="I110">
        <v>0.99923266063984739</v>
      </c>
      <c r="J110">
        <v>0.95896817198155992</v>
      </c>
      <c r="K110">
        <v>0.94809861674820917</v>
      </c>
      <c r="L110">
        <v>2.0092148565984931</v>
      </c>
      <c r="M110">
        <v>1.4388700158203638</v>
      </c>
      <c r="N110">
        <v>1.830544261444738</v>
      </c>
      <c r="O110">
        <v>0.661087012101083</v>
      </c>
      <c r="P110">
        <v>1.2012662592938101</v>
      </c>
      <c r="Q110">
        <v>1.3354044740488149</v>
      </c>
      <c r="R110">
        <v>1.6171348208508203</v>
      </c>
    </row>
    <row r="111" spans="1:18" x14ac:dyDescent="0.3">
      <c r="A111" t="s">
        <v>78</v>
      </c>
      <c r="B111">
        <v>7.3000000000000007</v>
      </c>
      <c r="C111" t="s">
        <v>151</v>
      </c>
      <c r="D111">
        <v>1.0259801719050348</v>
      </c>
      <c r="E111">
        <v>1.4040065423629693</v>
      </c>
      <c r="F111">
        <v>1.0254980948130468</v>
      </c>
      <c r="G111">
        <v>2.3188836232334125</v>
      </c>
      <c r="H111">
        <v>0.3193535256541577</v>
      </c>
      <c r="I111">
        <v>1.052885295338355</v>
      </c>
      <c r="J111">
        <v>0.95511528724296602</v>
      </c>
      <c r="K111">
        <v>0.88908163971544563</v>
      </c>
      <c r="L111">
        <v>2.0508215227255095</v>
      </c>
      <c r="M111">
        <v>1.3632436980298819</v>
      </c>
      <c r="N111">
        <v>1.9046762487748909</v>
      </c>
      <c r="O111">
        <v>0.64903729671852817</v>
      </c>
      <c r="P111">
        <v>1.2507749965484736</v>
      </c>
      <c r="Q111">
        <v>1.2907263828981801</v>
      </c>
      <c r="R111">
        <v>1.6212433696263153</v>
      </c>
    </row>
    <row r="112" spans="1:18" x14ac:dyDescent="0.3">
      <c r="A112" t="s">
        <v>78</v>
      </c>
      <c r="B112">
        <v>7.4</v>
      </c>
      <c r="C112" t="s">
        <v>152</v>
      </c>
      <c r="D112">
        <v>1.0210870258156337</v>
      </c>
      <c r="E112">
        <v>1.4050772224762718</v>
      </c>
      <c r="F112">
        <v>1.016708132846023</v>
      </c>
      <c r="G112">
        <v>2.1715437544610108</v>
      </c>
      <c r="H112">
        <v>0.21713870110695246</v>
      </c>
      <c r="I112">
        <v>1.1965749958053158</v>
      </c>
      <c r="J112">
        <v>1.0324033943774511</v>
      </c>
      <c r="K112">
        <v>0.87033190308211483</v>
      </c>
      <c r="L112">
        <v>1.9894752585766811</v>
      </c>
      <c r="M112">
        <v>1.3499914646425295</v>
      </c>
      <c r="N112">
        <v>1.9212920806078706</v>
      </c>
      <c r="O112">
        <v>0.55630954035296676</v>
      </c>
      <c r="P112">
        <v>1.3168117583631973</v>
      </c>
      <c r="Q112">
        <v>1.2827131513766254</v>
      </c>
      <c r="R112">
        <v>1.5812098028301458</v>
      </c>
    </row>
    <row r="113" spans="1:18" x14ac:dyDescent="0.3">
      <c r="A113">
        <v>7.5</v>
      </c>
      <c r="B113">
        <v>7.5</v>
      </c>
      <c r="C113" t="s">
        <v>153</v>
      </c>
      <c r="D113">
        <v>1.0112628552224434</v>
      </c>
      <c r="E113">
        <v>1.4062057254663025</v>
      </c>
      <c r="F113">
        <v>1.0084790317740147</v>
      </c>
      <c r="G113">
        <v>2.2150421432938097</v>
      </c>
      <c r="H113">
        <v>5.1816321848328885E-2</v>
      </c>
      <c r="I113">
        <v>1.0508416893851729</v>
      </c>
      <c r="J113">
        <v>0.98247569555433711</v>
      </c>
      <c r="K113">
        <v>1.1484350487950112</v>
      </c>
      <c r="L113">
        <v>2.0668192910393084</v>
      </c>
      <c r="M113">
        <v>1.3610591253583082</v>
      </c>
      <c r="N113">
        <v>2.0382458347191195</v>
      </c>
      <c r="O113">
        <v>0.62215631363297175</v>
      </c>
      <c r="P113">
        <v>1.3175782297747018</v>
      </c>
      <c r="Q113">
        <v>1.5734876486353149</v>
      </c>
      <c r="R113">
        <v>1.8880476722678485</v>
      </c>
    </row>
    <row r="114" spans="1:18" x14ac:dyDescent="0.3">
      <c r="A114" t="s">
        <v>78</v>
      </c>
      <c r="B114">
        <v>7.6000000000000005</v>
      </c>
      <c r="C114" t="s">
        <v>154</v>
      </c>
      <c r="D114">
        <v>1.0070256221151852</v>
      </c>
      <c r="E114">
        <v>1.407300352107923</v>
      </c>
      <c r="F114">
        <v>1.001440878415333</v>
      </c>
      <c r="G114">
        <v>2.3010243995030297</v>
      </c>
      <c r="H114">
        <v>5.4145014506960992E-2</v>
      </c>
      <c r="I114">
        <v>1.0505185357671651</v>
      </c>
      <c r="J114">
        <v>0.99053674878579789</v>
      </c>
      <c r="K114">
        <v>1.1183281811525074</v>
      </c>
      <c r="L114">
        <v>1.993876320026079</v>
      </c>
      <c r="M114">
        <v>1.4502992224110676</v>
      </c>
      <c r="N114">
        <v>2.0937235061254218</v>
      </c>
      <c r="O114">
        <v>0.57210000492129509</v>
      </c>
      <c r="P114">
        <v>1.3345691927637571</v>
      </c>
      <c r="Q114">
        <v>1.5522952495481779</v>
      </c>
      <c r="R114">
        <v>2.0165422953754697</v>
      </c>
    </row>
    <row r="115" spans="1:18" x14ac:dyDescent="0.3">
      <c r="A115" t="s">
        <v>78</v>
      </c>
      <c r="B115">
        <v>7.7</v>
      </c>
      <c r="C115" t="s">
        <v>155</v>
      </c>
      <c r="D115">
        <v>1.0013516940058937</v>
      </c>
      <c r="E115">
        <v>1.4083941648180864</v>
      </c>
      <c r="F115">
        <v>0.99602805909646963</v>
      </c>
      <c r="G115">
        <v>2.3548130727488825</v>
      </c>
      <c r="H115">
        <v>5.0721557744832495E-2</v>
      </c>
      <c r="I115">
        <v>1.0376059614778883</v>
      </c>
      <c r="J115">
        <v>0.96355580320666911</v>
      </c>
      <c r="K115">
        <v>1.0512414565898252</v>
      </c>
      <c r="L115">
        <v>1.9438405690846736</v>
      </c>
      <c r="M115">
        <v>1.4235089578448719</v>
      </c>
      <c r="N115">
        <v>1.9497122892731049</v>
      </c>
      <c r="O115">
        <v>0.62333165985699202</v>
      </c>
      <c r="P115">
        <v>1.2705972117121349</v>
      </c>
      <c r="Q115">
        <v>1.5551122914700601</v>
      </c>
      <c r="R115">
        <v>1.8411475438740448</v>
      </c>
    </row>
    <row r="116" spans="1:18" x14ac:dyDescent="0.3">
      <c r="A116" t="s">
        <v>78</v>
      </c>
      <c r="B116">
        <v>7.8000000000000007</v>
      </c>
      <c r="C116" t="s">
        <v>156</v>
      </c>
      <c r="D116">
        <v>0.98990332030714889</v>
      </c>
      <c r="E116">
        <v>1.4094052098740968</v>
      </c>
      <c r="F116">
        <v>0.99223999758382975</v>
      </c>
      <c r="G116">
        <v>2.330313422092178</v>
      </c>
      <c r="H116">
        <v>4.9635316854246138E-2</v>
      </c>
      <c r="I116">
        <v>1.0130434375810471</v>
      </c>
      <c r="J116">
        <v>0.93629482770748362</v>
      </c>
      <c r="K116">
        <v>1.0355189636941888</v>
      </c>
      <c r="L116">
        <v>2.0551119637664241</v>
      </c>
      <c r="M116">
        <v>1.4713288199991295</v>
      </c>
      <c r="N116">
        <v>1.9194099381590217</v>
      </c>
      <c r="O116">
        <v>0.64207966879012945</v>
      </c>
      <c r="P116">
        <v>1.253532322450569</v>
      </c>
      <c r="Q116">
        <v>1.5359866897380674</v>
      </c>
      <c r="R116">
        <v>1.851487029996727</v>
      </c>
    </row>
    <row r="117" spans="1:18" x14ac:dyDescent="0.3">
      <c r="A117" t="s">
        <v>78</v>
      </c>
      <c r="B117">
        <v>7.9</v>
      </c>
      <c r="C117" t="s">
        <v>157</v>
      </c>
      <c r="D117">
        <v>0.98152373102707513</v>
      </c>
      <c r="E117">
        <v>1.4103700280100206</v>
      </c>
      <c r="F117">
        <v>0.99001938312985172</v>
      </c>
      <c r="G117">
        <v>2.3216707070320783</v>
      </c>
      <c r="H117">
        <v>4.6913509559727416E-2</v>
      </c>
      <c r="I117">
        <v>0.98735074229858411</v>
      </c>
      <c r="J117">
        <v>0.93863997220256845</v>
      </c>
      <c r="K117">
        <v>1.0208497729133788</v>
      </c>
      <c r="L117">
        <v>2.0298526680086142</v>
      </c>
      <c r="M117">
        <v>1.4005771256019615</v>
      </c>
      <c r="N117">
        <v>1.9821758659238298</v>
      </c>
      <c r="O117">
        <v>0.59325049939907459</v>
      </c>
      <c r="P117">
        <v>1.2400616196597529</v>
      </c>
      <c r="Q117">
        <v>1.5069479048031271</v>
      </c>
      <c r="R117">
        <v>1.8510940590827389</v>
      </c>
    </row>
    <row r="118" spans="1:18" x14ac:dyDescent="0.3">
      <c r="A118" t="s">
        <v>78</v>
      </c>
      <c r="B118">
        <v>8</v>
      </c>
      <c r="C118" t="s">
        <v>158</v>
      </c>
      <c r="D118">
        <v>0.98951059741528047</v>
      </c>
      <c r="E118">
        <v>1.4112214245802259</v>
      </c>
      <c r="F118">
        <v>0.98951059741528047</v>
      </c>
      <c r="G118">
        <v>2.3217287954055985</v>
      </c>
      <c r="H118">
        <v>2.6174514222475822E-2</v>
      </c>
      <c r="I118">
        <v>1.1925252491606326</v>
      </c>
      <c r="J118">
        <v>1.0537501802694194</v>
      </c>
      <c r="K118">
        <v>0.95913495214484346</v>
      </c>
      <c r="L118">
        <v>1.82917446052857</v>
      </c>
      <c r="M118">
        <v>1.4180912929644149</v>
      </c>
      <c r="N118">
        <v>2.2466937654393639</v>
      </c>
      <c r="O118">
        <v>1.3377195817132721</v>
      </c>
      <c r="P118">
        <v>0.93770775241433857</v>
      </c>
      <c r="Q118">
        <v>1.5118678143171613</v>
      </c>
      <c r="R118">
        <v>1.8549850105645571</v>
      </c>
    </row>
    <row r="119" spans="1:18" x14ac:dyDescent="0.3">
      <c r="A119" t="s">
        <v>78</v>
      </c>
      <c r="B119">
        <v>8.1</v>
      </c>
      <c r="C119" t="s">
        <v>159</v>
      </c>
      <c r="D119">
        <v>0.98573614946687105</v>
      </c>
      <c r="E119">
        <v>1.4102382267775324</v>
      </c>
      <c r="F119">
        <v>0.98329871524085066</v>
      </c>
      <c r="G119">
        <v>2.361772611952949</v>
      </c>
      <c r="H119">
        <v>2.4899247229435522E-2</v>
      </c>
      <c r="I119">
        <v>1.149378826103463</v>
      </c>
      <c r="J119">
        <v>1.1372723315109496</v>
      </c>
      <c r="K119">
        <v>1.0022006363640339</v>
      </c>
      <c r="L119">
        <v>1.8536597221966711</v>
      </c>
      <c r="M119">
        <v>1.4280553610874913</v>
      </c>
      <c r="N119">
        <v>2.2543964440113102</v>
      </c>
      <c r="O119">
        <v>1.2068929321825348</v>
      </c>
      <c r="P119">
        <v>0.93337022521611601</v>
      </c>
      <c r="Q119">
        <v>1.3601200322655649</v>
      </c>
      <c r="R119">
        <v>1.8217297167294781</v>
      </c>
    </row>
    <row r="120" spans="1:18" x14ac:dyDescent="0.3">
      <c r="A120" t="s">
        <v>78</v>
      </c>
      <c r="B120">
        <v>8.2000000000000011</v>
      </c>
      <c r="C120" t="s">
        <v>160</v>
      </c>
      <c r="D120">
        <v>0.97884247236630639</v>
      </c>
      <c r="E120">
        <v>1.4098146555713023</v>
      </c>
      <c r="F120">
        <v>0.97798140451365079</v>
      </c>
      <c r="G120">
        <v>2.3768260873174691</v>
      </c>
      <c r="H120">
        <v>3.0515450103652347E-2</v>
      </c>
      <c r="I120">
        <v>1.092253260840099</v>
      </c>
      <c r="J120">
        <v>1.0820710748704592</v>
      </c>
      <c r="K120">
        <v>0.94928011460835304</v>
      </c>
      <c r="L120">
        <v>1.8611906963019418</v>
      </c>
      <c r="M120">
        <v>1.4529702215620157</v>
      </c>
      <c r="N120">
        <v>2.2411356136107115</v>
      </c>
      <c r="O120">
        <v>1.1484720815094758</v>
      </c>
      <c r="P120">
        <v>0.96125571592843317</v>
      </c>
      <c r="Q120">
        <v>1.4582928073959838</v>
      </c>
      <c r="R120">
        <v>1.8889923583531139</v>
      </c>
    </row>
    <row r="121" spans="1:18" x14ac:dyDescent="0.3">
      <c r="A121" t="s">
        <v>78</v>
      </c>
      <c r="B121">
        <v>8.3000000000000007</v>
      </c>
      <c r="C121" t="s">
        <v>161</v>
      </c>
      <c r="D121">
        <v>0.96875072378241944</v>
      </c>
      <c r="E121">
        <v>1.4097734932548247</v>
      </c>
      <c r="F121">
        <v>0.97354632294373256</v>
      </c>
      <c r="G121">
        <v>2.3767899625997595</v>
      </c>
      <c r="H121">
        <v>2.9416399373882615E-2</v>
      </c>
      <c r="I121">
        <v>1.103856948338811</v>
      </c>
      <c r="J121">
        <v>1.0308630779537371</v>
      </c>
      <c r="K121">
        <v>0.91324117025208462</v>
      </c>
      <c r="L121">
        <v>1.8897850848113782</v>
      </c>
      <c r="M121">
        <v>1.454842381790151</v>
      </c>
      <c r="N121">
        <v>2.2107616615093564</v>
      </c>
      <c r="O121">
        <v>1.1160723367859882</v>
      </c>
      <c r="P121">
        <v>0.94580123987450404</v>
      </c>
      <c r="Q121">
        <v>1.4845039840446719</v>
      </c>
      <c r="R121">
        <v>1.8826912978489443</v>
      </c>
    </row>
    <row r="122" spans="1:18" x14ac:dyDescent="0.3">
      <c r="A122" t="s">
        <v>78</v>
      </c>
      <c r="B122">
        <v>8.4</v>
      </c>
      <c r="C122" t="s">
        <v>162</v>
      </c>
      <c r="D122">
        <v>0.97277379328446079</v>
      </c>
      <c r="E122">
        <v>1.4099884068455901</v>
      </c>
      <c r="F122">
        <v>0.97023749972329398</v>
      </c>
      <c r="G122">
        <v>2.3477880901959551</v>
      </c>
      <c r="H122">
        <v>3.1403388259754514E-2</v>
      </c>
      <c r="I122">
        <v>1.1214001839543584</v>
      </c>
      <c r="J122">
        <v>1.0625281212324469</v>
      </c>
      <c r="K122">
        <v>0.9098829626675522</v>
      </c>
      <c r="L122">
        <v>1.8847216500117472</v>
      </c>
      <c r="M122">
        <v>1.4501482011356026</v>
      </c>
      <c r="N122">
        <v>2.2472251822491418</v>
      </c>
      <c r="O122">
        <v>1.1987911351920513</v>
      </c>
      <c r="P122">
        <v>0.92682324678014094</v>
      </c>
      <c r="Q122">
        <v>1.5044512849846554</v>
      </c>
      <c r="R122">
        <v>1.8820964829402094</v>
      </c>
    </row>
    <row r="123" spans="1:18" x14ac:dyDescent="0.3">
      <c r="A123" t="s">
        <v>78</v>
      </c>
      <c r="B123">
        <v>8.5</v>
      </c>
      <c r="C123" t="s">
        <v>163</v>
      </c>
      <c r="D123">
        <v>0.97270633027143805</v>
      </c>
      <c r="E123">
        <v>1.4103586588257819</v>
      </c>
      <c r="F123">
        <v>0.96801503353446927</v>
      </c>
      <c r="G123">
        <v>2.2578922178007677</v>
      </c>
      <c r="H123">
        <v>5.2656811110618658E-2</v>
      </c>
      <c r="I123">
        <v>1.1877446852374793</v>
      </c>
      <c r="J123">
        <v>0.55972267380684637</v>
      </c>
      <c r="K123">
        <v>1.1316220398104817</v>
      </c>
      <c r="L123">
        <v>1.9468348633363448</v>
      </c>
      <c r="M123">
        <v>1.7133053398572498</v>
      </c>
      <c r="N123">
        <v>2.1393021915509602</v>
      </c>
      <c r="O123">
        <v>1.276334601313573</v>
      </c>
      <c r="P123">
        <v>1.246099569731602</v>
      </c>
      <c r="Q123">
        <v>1.5382596232699794</v>
      </c>
      <c r="R123">
        <v>1.8628588629279557</v>
      </c>
    </row>
    <row r="124" spans="1:18" x14ac:dyDescent="0.3">
      <c r="A124" t="s">
        <v>78</v>
      </c>
      <c r="B124">
        <v>8.6</v>
      </c>
      <c r="C124" t="s">
        <v>164</v>
      </c>
      <c r="D124">
        <v>0.96150597953977157</v>
      </c>
      <c r="E124">
        <v>1.4107756714335302</v>
      </c>
      <c r="F124">
        <v>0.96671038626969608</v>
      </c>
      <c r="G124">
        <v>2.3004098604378993</v>
      </c>
      <c r="H124">
        <v>4.1111361062891393E-2</v>
      </c>
      <c r="I124">
        <v>1.1134835210120844</v>
      </c>
      <c r="J124">
        <v>0.64346508359525878</v>
      </c>
      <c r="K124">
        <v>1.0923562727975271</v>
      </c>
      <c r="L124">
        <v>1.7580919644020323</v>
      </c>
      <c r="M124">
        <v>1.6975006037685587</v>
      </c>
      <c r="N124">
        <v>2.1160149402047117</v>
      </c>
      <c r="O124">
        <v>1.0794895973654042</v>
      </c>
      <c r="P124">
        <v>1.0979003078687721</v>
      </c>
      <c r="Q124">
        <v>1.4117612282826562</v>
      </c>
      <c r="R124">
        <v>1.803124360741629</v>
      </c>
    </row>
    <row r="125" spans="1:18" x14ac:dyDescent="0.3">
      <c r="A125" t="s">
        <v>78</v>
      </c>
      <c r="B125">
        <v>8.7000000000000011</v>
      </c>
      <c r="C125" t="s">
        <v>165</v>
      </c>
      <c r="D125">
        <v>0.97398795391664328</v>
      </c>
      <c r="E125">
        <v>1.4111916170758527</v>
      </c>
      <c r="F125">
        <v>0.96663670896660314</v>
      </c>
      <c r="G125">
        <v>2.3978796695035447</v>
      </c>
      <c r="H125">
        <v>4.7767382029300628E-2</v>
      </c>
      <c r="I125">
        <v>1.179480150213676</v>
      </c>
      <c r="J125">
        <v>0.64135818316355009</v>
      </c>
      <c r="K125">
        <v>1.175167004213139</v>
      </c>
      <c r="L125">
        <v>1.9079329033474601</v>
      </c>
      <c r="M125">
        <v>1.7516906057447736</v>
      </c>
      <c r="N125">
        <v>2.1444642787760411</v>
      </c>
      <c r="O125">
        <v>1.0936855922796929</v>
      </c>
      <c r="P125">
        <v>1.2708462522927493</v>
      </c>
      <c r="Q125">
        <v>1.5003126802091618</v>
      </c>
      <c r="R125">
        <v>1.87090760820469</v>
      </c>
    </row>
    <row r="126" spans="1:18" x14ac:dyDescent="0.3">
      <c r="A126" t="s">
        <v>78</v>
      </c>
      <c r="B126">
        <v>8.8000000000000007</v>
      </c>
      <c r="C126" t="s">
        <v>166</v>
      </c>
      <c r="D126">
        <v>0.95964494292161528</v>
      </c>
      <c r="E126">
        <v>1.411535665707726</v>
      </c>
      <c r="F126">
        <v>0.96801832986307534</v>
      </c>
      <c r="G126">
        <v>2.3641330142669017</v>
      </c>
      <c r="H126">
        <v>3.8946452809773595E-2</v>
      </c>
      <c r="I126">
        <v>0.99053058053023724</v>
      </c>
      <c r="J126">
        <v>0.61977808727099792</v>
      </c>
      <c r="K126">
        <v>1.1010140634732812</v>
      </c>
      <c r="L126">
        <v>1.8911049728151861</v>
      </c>
      <c r="M126">
        <v>1.6686119769450756</v>
      </c>
      <c r="N126">
        <v>2.1062928746697795</v>
      </c>
      <c r="O126">
        <v>1.0620460795915392</v>
      </c>
      <c r="P126">
        <v>1.2441863144271919</v>
      </c>
      <c r="Q126">
        <v>1.4397879684137693</v>
      </c>
      <c r="R126">
        <v>1.7976823526791874</v>
      </c>
    </row>
    <row r="127" spans="1:18" x14ac:dyDescent="0.3">
      <c r="A127" t="s">
        <v>78</v>
      </c>
      <c r="B127">
        <v>8.9</v>
      </c>
      <c r="C127" t="s">
        <v>167</v>
      </c>
      <c r="D127">
        <v>0.96837519868483568</v>
      </c>
      <c r="E127">
        <v>1.4117975955660411</v>
      </c>
      <c r="F127">
        <v>0.97106280434578962</v>
      </c>
      <c r="G127">
        <v>2.3423545960786685</v>
      </c>
      <c r="H127">
        <v>5.227562800109109E-2</v>
      </c>
      <c r="I127">
        <v>1.073368376561983</v>
      </c>
      <c r="J127">
        <v>0.60546705883125551</v>
      </c>
      <c r="K127">
        <v>1.1159026257680131</v>
      </c>
      <c r="L127">
        <v>1.9464154500671971</v>
      </c>
      <c r="M127">
        <v>1.7126075221329153</v>
      </c>
      <c r="N127">
        <v>2.1425401920766056</v>
      </c>
      <c r="O127">
        <v>1.1473434102956237</v>
      </c>
      <c r="P127">
        <v>1.2624810436889931</v>
      </c>
      <c r="Q127">
        <v>1.5067261592359802</v>
      </c>
      <c r="R127">
        <v>1.8495112945700656</v>
      </c>
    </row>
    <row r="128" spans="1:18" x14ac:dyDescent="0.3">
      <c r="A128">
        <v>9</v>
      </c>
      <c r="B128">
        <v>9</v>
      </c>
      <c r="C128" t="s">
        <v>168</v>
      </c>
      <c r="D128">
        <v>0.97564573075707162</v>
      </c>
      <c r="E128">
        <v>1.4119549904310826</v>
      </c>
      <c r="F128">
        <v>0.97564573075707162</v>
      </c>
      <c r="G128">
        <v>2.3161488708676048</v>
      </c>
      <c r="H128">
        <v>2.678472767637266E-2</v>
      </c>
      <c r="I128">
        <v>1.9302412361015833</v>
      </c>
      <c r="J128">
        <v>0.56801723049476927</v>
      </c>
      <c r="K128">
        <v>0.61768289005902177</v>
      </c>
      <c r="L128">
        <v>1.8900318483316785</v>
      </c>
      <c r="M128">
        <v>0.85586968281474884</v>
      </c>
      <c r="N128">
        <v>2.2769661210895928</v>
      </c>
      <c r="O128">
        <v>1.2240654311019337</v>
      </c>
      <c r="P128">
        <v>0.71502619274599477</v>
      </c>
      <c r="Q128">
        <v>1.8431055139785004</v>
      </c>
      <c r="R128">
        <v>2.2209670242946835</v>
      </c>
    </row>
    <row r="129" spans="1:18" x14ac:dyDescent="0.3">
      <c r="A129" t="s">
        <v>78</v>
      </c>
      <c r="B129">
        <v>9.1</v>
      </c>
      <c r="C129" t="s">
        <v>169</v>
      </c>
      <c r="D129">
        <v>0.94479471961076988</v>
      </c>
      <c r="E129">
        <v>1.4199242869823487</v>
      </c>
      <c r="F129">
        <v>0.9458058287062554</v>
      </c>
      <c r="G129">
        <v>2.2821728053410575</v>
      </c>
      <c r="H129">
        <v>2.2369781019942102E-2</v>
      </c>
      <c r="I129">
        <v>1.957665487789598</v>
      </c>
      <c r="J129">
        <v>0.45334250758868033</v>
      </c>
      <c r="K129">
        <v>0.63747917480987093</v>
      </c>
      <c r="L129">
        <v>1.6063591312473136</v>
      </c>
      <c r="M129">
        <v>0.746402798620454</v>
      </c>
      <c r="N129">
        <v>1.9539393412454871</v>
      </c>
      <c r="O129">
        <v>1.0699412955940193</v>
      </c>
      <c r="P129">
        <v>0.82440254327958773</v>
      </c>
      <c r="Q129">
        <v>1.3732902050372231</v>
      </c>
      <c r="R129">
        <v>2.1198627283307299</v>
      </c>
    </row>
    <row r="130" spans="1:18" x14ac:dyDescent="0.3">
      <c r="A130" t="s">
        <v>78</v>
      </c>
      <c r="B130">
        <v>9.2000000000000011</v>
      </c>
      <c r="C130" t="s">
        <v>170</v>
      </c>
      <c r="D130">
        <v>0.93102750459278028</v>
      </c>
      <c r="E130">
        <v>1.4268824932849928</v>
      </c>
      <c r="F130">
        <v>0.91652111326740049</v>
      </c>
      <c r="G130">
        <v>2.3282701148885998</v>
      </c>
      <c r="H130">
        <v>3.2361473870808684E-2</v>
      </c>
      <c r="I130">
        <v>1.8293571965043764</v>
      </c>
      <c r="J130">
        <v>0.5614281437575579</v>
      </c>
      <c r="K130">
        <v>0.50476496372608426</v>
      </c>
      <c r="L130">
        <v>1.5470000846843894</v>
      </c>
      <c r="M130">
        <v>0.91688142095579084</v>
      </c>
      <c r="N130">
        <v>1.974527297596917</v>
      </c>
      <c r="O130">
        <v>0.9672750289792873</v>
      </c>
      <c r="P130">
        <v>0.741082105345516</v>
      </c>
      <c r="Q130">
        <v>1.4396504509914569</v>
      </c>
      <c r="R130">
        <v>1.9467290926933738</v>
      </c>
    </row>
    <row r="131" spans="1:18" x14ac:dyDescent="0.3">
      <c r="A131" t="s">
        <v>78</v>
      </c>
      <c r="B131">
        <v>9.3000000000000007</v>
      </c>
      <c r="C131" t="s">
        <v>171</v>
      </c>
      <c r="D131">
        <v>0.94456613322809724</v>
      </c>
      <c r="E131">
        <v>1.432626049501726</v>
      </c>
      <c r="F131">
        <v>0.88778327243699773</v>
      </c>
      <c r="G131">
        <v>2.4347369143870838</v>
      </c>
      <c r="H131">
        <v>3.0656244830654569E-2</v>
      </c>
      <c r="I131">
        <v>1.8101746713437792</v>
      </c>
      <c r="J131">
        <v>0.56393351951619297</v>
      </c>
      <c r="K131">
        <v>0.54985176154824444</v>
      </c>
      <c r="L131">
        <v>1.8558235994263632</v>
      </c>
      <c r="M131">
        <v>0.9417990101364595</v>
      </c>
      <c r="N131">
        <v>2.2734147544932015</v>
      </c>
      <c r="O131">
        <v>0.86170151538621687</v>
      </c>
      <c r="P131">
        <v>0.77723413921255247</v>
      </c>
      <c r="Q131">
        <v>1.6706295825409281</v>
      </c>
      <c r="R131">
        <v>2.079876007287691</v>
      </c>
    </row>
    <row r="132" spans="1:18" x14ac:dyDescent="0.3">
      <c r="A132" t="s">
        <v>78</v>
      </c>
      <c r="B132">
        <v>9.4</v>
      </c>
      <c r="C132" t="s">
        <v>172</v>
      </c>
      <c r="D132">
        <v>0.9542155605770839</v>
      </c>
      <c r="E132">
        <v>1.4364502759928113</v>
      </c>
      <c r="F132">
        <v>0.8595792006900298</v>
      </c>
      <c r="G132">
        <v>2.4306650128091025</v>
      </c>
      <c r="H132">
        <v>2.8251093811899552E-2</v>
      </c>
      <c r="I132">
        <v>1.8378762281490906</v>
      </c>
      <c r="J132">
        <v>0.593759394546446</v>
      </c>
      <c r="K132">
        <v>0.57255766948501985</v>
      </c>
      <c r="L132">
        <v>1.8349875732738055</v>
      </c>
      <c r="M132">
        <v>0.93007308715805392</v>
      </c>
      <c r="N132">
        <v>2.2881277946337946</v>
      </c>
      <c r="O132">
        <v>1.0030435085958636</v>
      </c>
      <c r="P132">
        <v>0.77023347637534789</v>
      </c>
      <c r="Q132">
        <v>1.6552830060014205</v>
      </c>
      <c r="R132">
        <v>2.1928174479325007</v>
      </c>
    </row>
    <row r="133" spans="1:18" x14ac:dyDescent="0.3">
      <c r="A133" t="s">
        <v>78</v>
      </c>
      <c r="B133">
        <v>9.5</v>
      </c>
      <c r="C133" t="s">
        <v>173</v>
      </c>
      <c r="D133">
        <v>0.97736517284802515</v>
      </c>
      <c r="E133">
        <v>1.4383321335879369</v>
      </c>
      <c r="F133">
        <v>0.83199503634506433</v>
      </c>
      <c r="G133">
        <v>2.3940968798629103</v>
      </c>
      <c r="H133">
        <v>3.2883584451807904E-2</v>
      </c>
      <c r="I133">
        <v>1.2259377769244151</v>
      </c>
      <c r="J133">
        <v>0.55356698651055924</v>
      </c>
      <c r="K133">
        <v>0.70317546790809971</v>
      </c>
      <c r="L133">
        <v>2.2070962964784266</v>
      </c>
      <c r="M133">
        <v>0.71983376524777587</v>
      </c>
      <c r="N133">
        <v>2.4064725057544574</v>
      </c>
      <c r="O133">
        <v>1.8891630651436566</v>
      </c>
      <c r="P133">
        <v>0.66642811067157104</v>
      </c>
      <c r="Q133">
        <v>2.2827399714525956</v>
      </c>
      <c r="R133">
        <v>2.3690746535763081</v>
      </c>
    </row>
    <row r="134" spans="1:18" x14ac:dyDescent="0.3">
      <c r="A134" t="s">
        <v>78</v>
      </c>
      <c r="B134">
        <v>9.6000000000000014</v>
      </c>
      <c r="C134" t="s">
        <v>174</v>
      </c>
      <c r="D134">
        <v>0.9367531179194114</v>
      </c>
      <c r="E134">
        <v>1.44264407224702</v>
      </c>
      <c r="F134">
        <v>0.80518214650199416</v>
      </c>
      <c r="G134">
        <v>2.4158503093956667</v>
      </c>
      <c r="H134">
        <v>2.1762861455802088E-2</v>
      </c>
      <c r="I134">
        <v>1.1611841848863198</v>
      </c>
      <c r="J134">
        <v>0.65681574627872397</v>
      </c>
      <c r="K134">
        <v>0.84046814659742053</v>
      </c>
      <c r="L134">
        <v>2.0050950933510245</v>
      </c>
      <c r="M134">
        <v>0.75840972793919981</v>
      </c>
      <c r="N134">
        <v>2.3555939561017007</v>
      </c>
      <c r="O134">
        <v>1.5817410525528453</v>
      </c>
      <c r="P134">
        <v>0.69713921505488918</v>
      </c>
      <c r="Q134">
        <v>2.2020976687561831</v>
      </c>
      <c r="R134">
        <v>2.3529954275482603</v>
      </c>
    </row>
    <row r="135" spans="1:18" x14ac:dyDescent="0.3">
      <c r="A135" t="s">
        <v>78</v>
      </c>
      <c r="B135">
        <v>9.7000000000000011</v>
      </c>
      <c r="C135" t="s">
        <v>175</v>
      </c>
      <c r="D135">
        <v>0.95599774785342817</v>
      </c>
      <c r="E135">
        <v>1.4439453100571573</v>
      </c>
      <c r="F135">
        <v>0.77963258512065126</v>
      </c>
      <c r="G135">
        <v>2.5129370694606186</v>
      </c>
      <c r="H135">
        <v>2.4494313723638448E-2</v>
      </c>
      <c r="I135">
        <v>1.1129019189737297</v>
      </c>
      <c r="J135">
        <v>0.73634663511811527</v>
      </c>
      <c r="K135">
        <v>0.84443903001868814</v>
      </c>
      <c r="L135">
        <v>2.1815825332383594</v>
      </c>
      <c r="M135">
        <v>0.85086009106689342</v>
      </c>
      <c r="N135">
        <v>2.4312056299368336</v>
      </c>
      <c r="O135">
        <v>1.6476621941416167</v>
      </c>
      <c r="P135">
        <v>0.88147291552050611</v>
      </c>
      <c r="Q135">
        <v>2.2148871798914982</v>
      </c>
      <c r="R135">
        <v>2.4339021488742643</v>
      </c>
    </row>
    <row r="136" spans="1:18" x14ac:dyDescent="0.3">
      <c r="A136" t="s">
        <v>78</v>
      </c>
      <c r="B136">
        <v>9.8000000000000007</v>
      </c>
      <c r="C136" t="s">
        <v>176</v>
      </c>
      <c r="D136">
        <v>0.95787260562992271</v>
      </c>
      <c r="E136">
        <v>1.4378600683085698</v>
      </c>
      <c r="F136">
        <v>0.75756716291240822</v>
      </c>
      <c r="G136">
        <v>2.501659610800842</v>
      </c>
      <c r="H136">
        <v>2.7266170340787606E-2</v>
      </c>
      <c r="I136">
        <v>1.1297393823149078</v>
      </c>
      <c r="J136">
        <v>0.70650469328278143</v>
      </c>
      <c r="K136">
        <v>0.8209483860345721</v>
      </c>
      <c r="L136">
        <v>2.1461252653250997</v>
      </c>
      <c r="M136">
        <v>0.88006423866833428</v>
      </c>
      <c r="N136">
        <v>2.3919591660697859</v>
      </c>
      <c r="O136">
        <v>1.7162716813810259</v>
      </c>
      <c r="P136">
        <v>0.8156010649363995</v>
      </c>
      <c r="Q136">
        <v>2.2123522863661047</v>
      </c>
      <c r="R136">
        <v>2.3918564902884767</v>
      </c>
    </row>
    <row r="137" spans="1:18" x14ac:dyDescent="0.3">
      <c r="A137" t="s">
        <v>78</v>
      </c>
      <c r="B137">
        <v>9.9</v>
      </c>
      <c r="C137" t="s">
        <v>177</v>
      </c>
      <c r="D137">
        <v>0.95373519637487403</v>
      </c>
      <c r="E137">
        <v>1.4283940778184698</v>
      </c>
      <c r="F137">
        <v>0.74644962040404272</v>
      </c>
      <c r="G137">
        <v>2.4210422089809698</v>
      </c>
      <c r="H137">
        <v>3.5852772427040921E-2</v>
      </c>
      <c r="I137">
        <v>1.1369564694721408</v>
      </c>
      <c r="J137">
        <v>0.62646736955185545</v>
      </c>
      <c r="K137">
        <v>0.72736290436078799</v>
      </c>
      <c r="L137">
        <v>2.1622179920078133</v>
      </c>
      <c r="M137">
        <v>0.81683842398767048</v>
      </c>
      <c r="N137">
        <v>2.3568744781498521</v>
      </c>
      <c r="O137">
        <v>1.7703071149909275</v>
      </c>
      <c r="P137">
        <v>0.72032208930325958</v>
      </c>
      <c r="Q137">
        <v>2.2086143097897999</v>
      </c>
      <c r="R137">
        <v>2.362242687058818</v>
      </c>
    </row>
    <row r="138" spans="1:18" x14ac:dyDescent="0.3">
      <c r="A138" t="s">
        <v>78</v>
      </c>
      <c r="B138">
        <v>10</v>
      </c>
      <c r="C138" t="s">
        <v>178</v>
      </c>
      <c r="D138">
        <v>0.77649077071105621</v>
      </c>
      <c r="E138">
        <v>0.77649077071105621</v>
      </c>
      <c r="F138">
        <v>0.77649077071105621</v>
      </c>
      <c r="G138">
        <v>2.4308067038128534</v>
      </c>
      <c r="H138">
        <v>8.3669083568407659E-2</v>
      </c>
      <c r="I138">
        <v>1.4341841796771853</v>
      </c>
      <c r="J138">
        <v>8.3994913778681332E-2</v>
      </c>
      <c r="K138">
        <v>8.3979719211859136E-2</v>
      </c>
      <c r="L138">
        <v>2.0359284685816501</v>
      </c>
      <c r="M138">
        <v>8.3553862036948146E-2</v>
      </c>
      <c r="N138">
        <v>2.3799936580103616</v>
      </c>
      <c r="O138">
        <v>1.7359710863142968</v>
      </c>
      <c r="P138">
        <v>8.3879643234494081E-2</v>
      </c>
      <c r="Q138">
        <v>2.1013178761356137</v>
      </c>
      <c r="R138">
        <v>2.3835479755927169</v>
      </c>
    </row>
    <row r="139" spans="1:18" x14ac:dyDescent="0.3">
      <c r="A139" t="s">
        <v>78</v>
      </c>
      <c r="B139">
        <v>10.100000000000001</v>
      </c>
      <c r="C139" t="s">
        <v>179</v>
      </c>
      <c r="D139">
        <v>0.83340627087868058</v>
      </c>
      <c r="E139">
        <v>0.75938931312585889</v>
      </c>
      <c r="F139">
        <v>0.75184706931489387</v>
      </c>
      <c r="G139">
        <v>2.4554499830387422</v>
      </c>
      <c r="H139">
        <v>8.0581967258184714E-2</v>
      </c>
      <c r="I139">
        <v>1.7073899361873419</v>
      </c>
      <c r="J139">
        <v>8.10332691516987E-2</v>
      </c>
      <c r="K139">
        <v>8.1035741537957395E-2</v>
      </c>
      <c r="L139">
        <v>2.27456604520229</v>
      </c>
      <c r="M139">
        <v>8.1460757960826316E-2</v>
      </c>
      <c r="N139">
        <v>2.3715873570979373</v>
      </c>
      <c r="O139">
        <v>1.717647521986283</v>
      </c>
      <c r="P139">
        <v>8.1143770150939099E-2</v>
      </c>
      <c r="Q139">
        <v>2.0812589669850565</v>
      </c>
      <c r="R139">
        <v>2.2559702079542854</v>
      </c>
    </row>
    <row r="140" spans="1:18" x14ac:dyDescent="0.3">
      <c r="A140" t="s">
        <v>78</v>
      </c>
      <c r="B140">
        <v>10.200000000000001</v>
      </c>
      <c r="C140" t="s">
        <v>180</v>
      </c>
      <c r="D140">
        <v>0.8495909846779961</v>
      </c>
      <c r="E140">
        <v>0.74297361650832683</v>
      </c>
      <c r="F140">
        <v>0.72785919814351563</v>
      </c>
      <c r="G140">
        <v>2.4472592402797777</v>
      </c>
      <c r="H140">
        <v>8.0862552437608343E-2</v>
      </c>
      <c r="I140">
        <v>1.6745271760355873</v>
      </c>
      <c r="J140">
        <v>8.1257877271429801E-2</v>
      </c>
      <c r="K140">
        <v>8.127274101419947E-2</v>
      </c>
      <c r="L140">
        <v>2.2998651938160219</v>
      </c>
      <c r="M140">
        <v>8.1638282138792928E-2</v>
      </c>
      <c r="N140">
        <v>2.1284751869345309</v>
      </c>
      <c r="O140">
        <v>1.4537311358735696</v>
      </c>
      <c r="P140">
        <v>8.1359670608343981E-2</v>
      </c>
      <c r="Q140">
        <v>2.1081002499160908</v>
      </c>
      <c r="R140">
        <v>2.3293150606059148</v>
      </c>
    </row>
    <row r="141" spans="1:18" x14ac:dyDescent="0.3">
      <c r="A141" t="s">
        <v>78</v>
      </c>
      <c r="B141">
        <v>10.3</v>
      </c>
      <c r="C141" t="s">
        <v>181</v>
      </c>
      <c r="D141">
        <v>0.81469988185913689</v>
      </c>
      <c r="E141">
        <v>0.72632184351440288</v>
      </c>
      <c r="F141">
        <v>0.70421008870044444</v>
      </c>
      <c r="G141">
        <v>2.3923311753220866</v>
      </c>
      <c r="H141">
        <v>7.58229910492976E-2</v>
      </c>
      <c r="I141">
        <v>1.6324713163711762</v>
      </c>
      <c r="J141">
        <v>7.6211101888480487E-2</v>
      </c>
      <c r="K141">
        <v>7.6225138500998213E-2</v>
      </c>
      <c r="L141">
        <v>2.0711686548589321</v>
      </c>
      <c r="M141">
        <v>7.6588592875957914E-2</v>
      </c>
      <c r="N141">
        <v>2.1630492975175719</v>
      </c>
      <c r="O141">
        <v>1.4001631033742676</v>
      </c>
      <c r="P141">
        <v>7.6321512299766719E-2</v>
      </c>
      <c r="Q141">
        <v>2.0753184096628381</v>
      </c>
      <c r="R141">
        <v>2.1772448294053892</v>
      </c>
    </row>
    <row r="142" spans="1:18" x14ac:dyDescent="0.3">
      <c r="A142" t="s">
        <v>78</v>
      </c>
      <c r="B142">
        <v>10.4</v>
      </c>
      <c r="C142" t="s">
        <v>182</v>
      </c>
      <c r="D142">
        <v>0.76983027959681105</v>
      </c>
      <c r="E142">
        <v>0.71032528589700739</v>
      </c>
      <c r="F142">
        <v>0.68161989752938457</v>
      </c>
      <c r="G142">
        <v>2.3413435292031939</v>
      </c>
      <c r="H142">
        <v>6.8173040693062154E-2</v>
      </c>
      <c r="I142">
        <v>1.5854027965304123</v>
      </c>
      <c r="J142">
        <v>6.8557939003995913E-2</v>
      </c>
      <c r="K142">
        <v>6.8562586205790144E-2</v>
      </c>
      <c r="L142">
        <v>2.0158338170159897</v>
      </c>
      <c r="M142">
        <v>6.892056730630769E-2</v>
      </c>
      <c r="N142">
        <v>2.139784587044673</v>
      </c>
      <c r="O142">
        <v>1.499313931295309</v>
      </c>
      <c r="P142">
        <v>6.8656268560226635E-2</v>
      </c>
      <c r="Q142">
        <v>2.1077523673964871</v>
      </c>
      <c r="R142">
        <v>2.1956402856900277</v>
      </c>
    </row>
    <row r="143" spans="1:18" x14ac:dyDescent="0.3">
      <c r="A143">
        <v>10.5</v>
      </c>
      <c r="B143">
        <v>10.5</v>
      </c>
      <c r="C143" t="s">
        <v>183</v>
      </c>
      <c r="D143">
        <v>0.7342777362520605</v>
      </c>
      <c r="E143">
        <v>0.69408611702089973</v>
      </c>
      <c r="F143">
        <v>0.66835192995668147</v>
      </c>
      <c r="G143">
        <v>2.1590234176803222</v>
      </c>
      <c r="H143">
        <v>9.065804692017812E-2</v>
      </c>
      <c r="I143">
        <v>1.3770320423225499</v>
      </c>
      <c r="J143">
        <v>9.0934387530172717E-2</v>
      </c>
      <c r="K143">
        <v>9.0931605610094834E-2</v>
      </c>
      <c r="L143">
        <v>2.0939329401858533</v>
      </c>
      <c r="M143">
        <v>9.1188632088267579E-2</v>
      </c>
      <c r="N143">
        <v>1.795062350887874</v>
      </c>
      <c r="O143">
        <v>1.8222169392445178</v>
      </c>
      <c r="P143">
        <v>9.1003457992498926E-2</v>
      </c>
      <c r="Q143">
        <v>1.8241736816970606</v>
      </c>
      <c r="R143">
        <v>1.8516324268740041</v>
      </c>
    </row>
    <row r="144" spans="1:18" x14ac:dyDescent="0.3">
      <c r="A144" t="s">
        <v>78</v>
      </c>
      <c r="B144">
        <v>10.600000000000001</v>
      </c>
      <c r="C144" t="s">
        <v>184</v>
      </c>
      <c r="D144">
        <v>0.73206984565185096</v>
      </c>
      <c r="E144">
        <v>0.67846539510523796</v>
      </c>
      <c r="F144">
        <v>0.66562392088202671</v>
      </c>
      <c r="G144">
        <v>2.1143334214305591</v>
      </c>
      <c r="H144">
        <v>0.10602519089949319</v>
      </c>
      <c r="I144">
        <v>1.4116140019729162</v>
      </c>
      <c r="J144">
        <v>0.1064630664507856</v>
      </c>
      <c r="K144">
        <v>0.10645153508871853</v>
      </c>
      <c r="L144">
        <v>2.0068590924937273</v>
      </c>
      <c r="M144">
        <v>0.1068569825311995</v>
      </c>
      <c r="N144">
        <v>1.9439091712350527</v>
      </c>
      <c r="O144">
        <v>1.7922919629278571</v>
      </c>
      <c r="P144">
        <v>0.10657472551589094</v>
      </c>
      <c r="Q144">
        <v>1.6344035791054137</v>
      </c>
      <c r="R144">
        <v>2.1842063377633587</v>
      </c>
    </row>
    <row r="145" spans="1:18" x14ac:dyDescent="0.3">
      <c r="A145" t="s">
        <v>78</v>
      </c>
      <c r="B145">
        <v>10.700000000000001</v>
      </c>
      <c r="C145" t="s">
        <v>185</v>
      </c>
      <c r="D145">
        <v>0.72619393423213263</v>
      </c>
      <c r="E145">
        <v>0.66259858694378604</v>
      </c>
      <c r="F145">
        <v>0.66459823947182595</v>
      </c>
      <c r="G145">
        <v>2.0962362024577263</v>
      </c>
      <c r="H145">
        <v>0.10460888082567998</v>
      </c>
      <c r="I145">
        <v>1.4180201932023773</v>
      </c>
      <c r="J145">
        <v>0.10497146912808421</v>
      </c>
      <c r="K145">
        <v>0.10498547431097982</v>
      </c>
      <c r="L145">
        <v>1.9720472605308019</v>
      </c>
      <c r="M145">
        <v>0.10530060623481738</v>
      </c>
      <c r="N145">
        <v>2.03451248185856</v>
      </c>
      <c r="O145">
        <v>1.7626339170926073</v>
      </c>
      <c r="P145">
        <v>0.10507032346255026</v>
      </c>
      <c r="Q145">
        <v>1.6341603281948971</v>
      </c>
      <c r="R145">
        <v>2.125406110718592</v>
      </c>
    </row>
    <row r="146" spans="1:18" x14ac:dyDescent="0.3">
      <c r="A146" t="s">
        <v>78</v>
      </c>
      <c r="B146">
        <v>10.8</v>
      </c>
      <c r="C146" t="s">
        <v>186</v>
      </c>
      <c r="D146">
        <v>0.71683979267060705</v>
      </c>
      <c r="E146">
        <v>0.6473358411619814</v>
      </c>
      <c r="F146">
        <v>0.66439276844359829</v>
      </c>
      <c r="G146">
        <v>2.0425327597650651</v>
      </c>
      <c r="H146">
        <v>9.796021705475022E-2</v>
      </c>
      <c r="I146">
        <v>1.4636947000497551</v>
      </c>
      <c r="J146">
        <v>9.8281401481039934E-2</v>
      </c>
      <c r="K146">
        <v>9.8296800359749345E-2</v>
      </c>
      <c r="L146">
        <v>1.9336194248045111</v>
      </c>
      <c r="M146">
        <v>9.8579881839963149E-2</v>
      </c>
      <c r="N146">
        <v>1.9504851545385886</v>
      </c>
      <c r="O146">
        <v>1.7898700102874388</v>
      </c>
      <c r="P146">
        <v>9.8374937278472019E-2</v>
      </c>
      <c r="Q146">
        <v>1.6418500916105618</v>
      </c>
      <c r="R146">
        <v>1.9891925002538686</v>
      </c>
    </row>
    <row r="147" spans="1:18" x14ac:dyDescent="0.3">
      <c r="A147" t="s">
        <v>78</v>
      </c>
      <c r="B147">
        <v>10.9</v>
      </c>
      <c r="C147" t="s">
        <v>187</v>
      </c>
      <c r="D147">
        <v>0.69072375137674769</v>
      </c>
      <c r="E147">
        <v>0.63181636329220503</v>
      </c>
      <c r="F147">
        <v>0.66456595478752167</v>
      </c>
      <c r="G147">
        <v>2.0030827828016848</v>
      </c>
      <c r="H147">
        <v>8.0610234974836062E-2</v>
      </c>
      <c r="I147">
        <v>1.3864312547081559</v>
      </c>
      <c r="J147">
        <v>8.0881538284631488E-2</v>
      </c>
      <c r="K147">
        <v>8.0890474148175434E-2</v>
      </c>
      <c r="L147">
        <v>1.94340254468595</v>
      </c>
      <c r="M147">
        <v>8.11239279527491E-2</v>
      </c>
      <c r="N147">
        <v>1.7823009757774346</v>
      </c>
      <c r="O147">
        <v>1.7390861712904286</v>
      </c>
      <c r="P147">
        <v>8.0961108833280726E-2</v>
      </c>
      <c r="Q147">
        <v>1.6751414889076945</v>
      </c>
      <c r="R147">
        <v>1.9019621076401896</v>
      </c>
    </row>
    <row r="148" spans="1:18" x14ac:dyDescent="0.3">
      <c r="A148" t="s">
        <v>78</v>
      </c>
      <c r="B148">
        <v>11</v>
      </c>
      <c r="C148" t="s">
        <v>188</v>
      </c>
      <c r="D148">
        <v>0.66498643422160764</v>
      </c>
      <c r="E148">
        <v>0.61686590386433726</v>
      </c>
      <c r="F148">
        <v>0.66498643422160764</v>
      </c>
      <c r="G148">
        <v>1.982623484652994</v>
      </c>
      <c r="H148">
        <v>0.10081762030116204</v>
      </c>
      <c r="I148">
        <v>0.8799488838866345</v>
      </c>
      <c r="J148">
        <v>0.10117819259188791</v>
      </c>
      <c r="K148">
        <v>0.10118247069876789</v>
      </c>
      <c r="L148">
        <v>1.9028227002410256</v>
      </c>
      <c r="M148">
        <v>0.10148247981261332</v>
      </c>
      <c r="N148">
        <v>1.7736535123785835</v>
      </c>
      <c r="O148">
        <v>1.1486820176301509</v>
      </c>
      <c r="P148">
        <v>0.10127736287716384</v>
      </c>
      <c r="Q148">
        <v>1.7935464119167575</v>
      </c>
      <c r="R148">
        <v>1.4951339339762129</v>
      </c>
    </row>
    <row r="149" spans="1:18" x14ac:dyDescent="0.3">
      <c r="A149" t="s">
        <v>78</v>
      </c>
      <c r="B149">
        <v>11.100000000000001</v>
      </c>
      <c r="C149" t="s">
        <v>189</v>
      </c>
      <c r="D149">
        <v>0.66189787317961224</v>
      </c>
      <c r="E149">
        <v>0.60173962635062384</v>
      </c>
      <c r="F149">
        <v>0.64959549618255585</v>
      </c>
      <c r="G149">
        <v>1.9213334894107337</v>
      </c>
      <c r="H149">
        <v>0.10400437542158911</v>
      </c>
      <c r="I149">
        <v>1.0076925318212118</v>
      </c>
      <c r="J149">
        <v>0.10432118409536685</v>
      </c>
      <c r="K149">
        <v>0.10432426185785038</v>
      </c>
      <c r="L149">
        <v>1.5470175798856736</v>
      </c>
      <c r="M149">
        <v>0.10459914706883026</v>
      </c>
      <c r="N149">
        <v>1.7068895631085192</v>
      </c>
      <c r="O149">
        <v>1.3509401614768974</v>
      </c>
      <c r="P149">
        <v>0.10440866729139625</v>
      </c>
      <c r="Q149">
        <v>1.7652179163823964</v>
      </c>
      <c r="R149">
        <v>1.4252089570284114</v>
      </c>
    </row>
    <row r="150" spans="1:18" x14ac:dyDescent="0.3">
      <c r="A150" t="s">
        <v>78</v>
      </c>
      <c r="B150">
        <v>11.200000000000001</v>
      </c>
      <c r="C150" t="s">
        <v>190</v>
      </c>
      <c r="D150">
        <v>0.67233707530679998</v>
      </c>
      <c r="E150">
        <v>0.58713716957471129</v>
      </c>
      <c r="F150">
        <v>0.63463501828170443</v>
      </c>
      <c r="G150">
        <v>1.9993921457583299</v>
      </c>
      <c r="H150">
        <v>0.10805180645098399</v>
      </c>
      <c r="I150">
        <v>1.06461515564151</v>
      </c>
      <c r="J150">
        <v>0.10838753520449951</v>
      </c>
      <c r="K150">
        <v>0.1083971139961796</v>
      </c>
      <c r="L150">
        <v>1.4512530575929508</v>
      </c>
      <c r="M150">
        <v>0.10869911239344662</v>
      </c>
      <c r="N150">
        <v>1.8018470448821584</v>
      </c>
      <c r="O150">
        <v>1.2747216922712148</v>
      </c>
      <c r="P150">
        <v>0.10847856357421359</v>
      </c>
      <c r="Q150">
        <v>1.8284507053840866</v>
      </c>
      <c r="R150">
        <v>1.6586648646579132</v>
      </c>
    </row>
    <row r="151" spans="1:18" x14ac:dyDescent="0.3">
      <c r="A151" t="s">
        <v>78</v>
      </c>
      <c r="B151">
        <v>11.3</v>
      </c>
      <c r="C151" t="s">
        <v>191</v>
      </c>
      <c r="D151">
        <v>0.64972289296504115</v>
      </c>
      <c r="E151">
        <v>0.57223655977185128</v>
      </c>
      <c r="F151">
        <v>0.62039011201329752</v>
      </c>
      <c r="G151">
        <v>1.9337524775616692</v>
      </c>
      <c r="H151">
        <v>8.7523410957570796E-2</v>
      </c>
      <c r="I151">
        <v>1.0430695113185278</v>
      </c>
      <c r="J151">
        <v>8.7824346348217217E-2</v>
      </c>
      <c r="K151">
        <v>8.7843999907494266E-2</v>
      </c>
      <c r="L151">
        <v>1.5689755483765329</v>
      </c>
      <c r="M151">
        <v>8.8122549547125451E-2</v>
      </c>
      <c r="N151">
        <v>1.5908771267884874</v>
      </c>
      <c r="O151">
        <v>1.3046327894068814</v>
      </c>
      <c r="P151">
        <v>8.7910507594094356E-2</v>
      </c>
      <c r="Q151">
        <v>1.7315293962550788</v>
      </c>
      <c r="R151">
        <v>1.4935160531331411</v>
      </c>
    </row>
    <row r="152" spans="1:18" x14ac:dyDescent="0.3">
      <c r="A152" t="s">
        <v>78</v>
      </c>
      <c r="B152">
        <v>11.4</v>
      </c>
      <c r="C152" t="s">
        <v>192</v>
      </c>
      <c r="D152">
        <v>0.62869219781535424</v>
      </c>
      <c r="E152">
        <v>0.55783293250682398</v>
      </c>
      <c r="F152">
        <v>0.60657432356668517</v>
      </c>
      <c r="G152">
        <v>1.854717668632428</v>
      </c>
      <c r="H152">
        <v>7.9725561595017272E-2</v>
      </c>
      <c r="I152">
        <v>0.9489771686075259</v>
      </c>
      <c r="J152">
        <v>7.9995857762469993E-2</v>
      </c>
      <c r="K152">
        <v>8.003091585187383E-2</v>
      </c>
      <c r="L152">
        <v>1.7565434059627578</v>
      </c>
      <c r="M152">
        <v>8.0268342777377155E-2</v>
      </c>
      <c r="N152">
        <v>1.51342785951718</v>
      </c>
      <c r="O152">
        <v>1.1606681632043314</v>
      </c>
      <c r="P152">
        <v>8.0075146724336868E-2</v>
      </c>
      <c r="Q152">
        <v>1.7125796191682294</v>
      </c>
      <c r="R152">
        <v>1.3255010050398459</v>
      </c>
    </row>
    <row r="153" spans="1:18" x14ac:dyDescent="0.3">
      <c r="A153" t="s">
        <v>78</v>
      </c>
      <c r="B153">
        <v>11.5</v>
      </c>
      <c r="C153" t="s">
        <v>193</v>
      </c>
      <c r="D153">
        <v>0.59815932476070566</v>
      </c>
      <c r="E153">
        <v>0.54311546829118618</v>
      </c>
      <c r="F153">
        <v>0.59288939664222751</v>
      </c>
      <c r="G153">
        <v>1.8169189401145098</v>
      </c>
      <c r="H153">
        <v>0.10934309252639211</v>
      </c>
      <c r="I153">
        <v>0.60360002416962988</v>
      </c>
      <c r="J153">
        <v>0.10964636580019434</v>
      </c>
      <c r="K153">
        <v>0.10968524886332873</v>
      </c>
      <c r="L153">
        <v>1.4524268180036741</v>
      </c>
      <c r="M153">
        <v>0.10994713705597825</v>
      </c>
      <c r="N153">
        <v>1.8338853346175263</v>
      </c>
      <c r="O153">
        <v>1.1107638102793573</v>
      </c>
      <c r="P153">
        <v>0.10974177667812386</v>
      </c>
      <c r="Q153">
        <v>1.5895708875988437</v>
      </c>
      <c r="R153">
        <v>1.7083978254238537</v>
      </c>
    </row>
    <row r="154" spans="1:18" x14ac:dyDescent="0.3">
      <c r="A154" t="s">
        <v>78</v>
      </c>
      <c r="B154">
        <v>11.600000000000001</v>
      </c>
      <c r="C154" t="s">
        <v>194</v>
      </c>
      <c r="D154">
        <v>0.59763697433898844</v>
      </c>
      <c r="E154">
        <v>0.52891781876034805</v>
      </c>
      <c r="F154">
        <v>0.57932643618498136</v>
      </c>
      <c r="G154">
        <v>1.780574864054965</v>
      </c>
      <c r="H154">
        <v>9.215477871283935E-2</v>
      </c>
      <c r="I154">
        <v>0.76182981629924962</v>
      </c>
      <c r="J154">
        <v>9.2474714298970584E-2</v>
      </c>
      <c r="K154">
        <v>9.25215017164185E-2</v>
      </c>
      <c r="L154">
        <v>1.5721374387197944</v>
      </c>
      <c r="M154">
        <v>9.2797973051092053E-2</v>
      </c>
      <c r="N154">
        <v>1.85154779511375</v>
      </c>
      <c r="O154">
        <v>1.1722026973568247</v>
      </c>
      <c r="P154">
        <v>9.2572140501842926E-2</v>
      </c>
      <c r="Q154">
        <v>1.5476708352127864</v>
      </c>
      <c r="R154">
        <v>1.6654030298702045</v>
      </c>
    </row>
    <row r="155" spans="1:18" x14ac:dyDescent="0.3">
      <c r="A155" t="s">
        <v>78</v>
      </c>
      <c r="B155">
        <v>11.700000000000001</v>
      </c>
      <c r="C155" t="s">
        <v>195</v>
      </c>
      <c r="D155">
        <v>0.60825109998832649</v>
      </c>
      <c r="E155">
        <v>0.51436973812496178</v>
      </c>
      <c r="F155">
        <v>0.56589205874076098</v>
      </c>
      <c r="G155">
        <v>1.739896121433949</v>
      </c>
      <c r="H155">
        <v>9.616800125910932E-2</v>
      </c>
      <c r="I155">
        <v>0.74381942662491807</v>
      </c>
      <c r="J155">
        <v>9.6480748104949429E-2</v>
      </c>
      <c r="K155">
        <v>9.6525948147126686E-2</v>
      </c>
      <c r="L155">
        <v>1.3202339076695502</v>
      </c>
      <c r="M155">
        <v>9.6798941917446757E-2</v>
      </c>
      <c r="N155">
        <v>1.7591697038684653</v>
      </c>
      <c r="O155">
        <v>1.2236547483688116</v>
      </c>
      <c r="P155">
        <v>9.6572602036304314E-2</v>
      </c>
      <c r="Q155">
        <v>1.6217712124375747</v>
      </c>
      <c r="R155">
        <v>1.6515066898117561</v>
      </c>
    </row>
    <row r="156" spans="1:18" x14ac:dyDescent="0.3">
      <c r="A156" t="s">
        <v>78</v>
      </c>
      <c r="B156">
        <v>11.8</v>
      </c>
      <c r="C156" t="s">
        <v>196</v>
      </c>
      <c r="D156">
        <v>0.58505393671761963</v>
      </c>
      <c r="E156">
        <v>0.50022211841836794</v>
      </c>
      <c r="F156">
        <v>0.55259787169052776</v>
      </c>
      <c r="G156">
        <v>1.7034712948524706</v>
      </c>
      <c r="H156">
        <v>8.8646796734139735E-2</v>
      </c>
      <c r="I156">
        <v>0.68520067082011715</v>
      </c>
      <c r="J156">
        <v>8.892598479140211E-2</v>
      </c>
      <c r="K156">
        <v>8.8975123859424465E-2</v>
      </c>
      <c r="L156">
        <v>1.4377078132246941</v>
      </c>
      <c r="M156">
        <v>8.920856310412692E-2</v>
      </c>
      <c r="N156">
        <v>1.7094582600684551</v>
      </c>
      <c r="O156">
        <v>1.1806672838031227</v>
      </c>
      <c r="P156">
        <v>8.9002202939141226E-2</v>
      </c>
      <c r="Q156">
        <v>1.5671118835014988</v>
      </c>
      <c r="R156">
        <v>1.502450040822751</v>
      </c>
    </row>
    <row r="157" spans="1:18" x14ac:dyDescent="0.3">
      <c r="A157" t="s">
        <v>78</v>
      </c>
      <c r="B157">
        <v>11.9</v>
      </c>
      <c r="C157" t="s">
        <v>197</v>
      </c>
      <c r="D157">
        <v>0.55057253708607756</v>
      </c>
      <c r="E157">
        <v>0.48570922823524554</v>
      </c>
      <c r="F157">
        <v>0.53946232048012188</v>
      </c>
      <c r="G157">
        <v>1.6118988220596604</v>
      </c>
      <c r="H157">
        <v>8.2355648642420259E-2</v>
      </c>
      <c r="I157">
        <v>0.60479316697737306</v>
      </c>
      <c r="J157">
        <v>8.2609097829532449E-2</v>
      </c>
      <c r="K157">
        <v>8.2658716224573797E-2</v>
      </c>
      <c r="L157">
        <v>1.3468756930552581</v>
      </c>
      <c r="M157">
        <v>8.2880754345656268E-2</v>
      </c>
      <c r="N157">
        <v>1.640733673138481</v>
      </c>
      <c r="O157">
        <v>1.0764721471245537</v>
      </c>
      <c r="P157">
        <v>8.2681611902496843E-2</v>
      </c>
      <c r="Q157">
        <v>1.5069994914585942</v>
      </c>
      <c r="R157">
        <v>1.3817618777426506</v>
      </c>
    </row>
    <row r="158" spans="1:18" x14ac:dyDescent="0.3">
      <c r="A158">
        <v>12</v>
      </c>
      <c r="B158">
        <v>12</v>
      </c>
      <c r="C158" t="s">
        <v>198</v>
      </c>
      <c r="D158">
        <v>0.52661629894354844</v>
      </c>
      <c r="E158">
        <v>0.47163995622464394</v>
      </c>
      <c r="F158">
        <v>0.52661629894354844</v>
      </c>
      <c r="G158">
        <v>1.6781954490182343</v>
      </c>
      <c r="H158">
        <v>0.14441465997596839</v>
      </c>
      <c r="I158">
        <v>0.52714821896599107</v>
      </c>
      <c r="J158">
        <v>0.1448383288912371</v>
      </c>
      <c r="K158">
        <v>0.14491288493471402</v>
      </c>
      <c r="L158">
        <v>1.6771352797891821</v>
      </c>
      <c r="M158">
        <v>0.14527932051670481</v>
      </c>
      <c r="N158">
        <v>1.6151862728702548</v>
      </c>
      <c r="O158">
        <v>1.0342794599662923</v>
      </c>
      <c r="P158">
        <v>0.14494252677905523</v>
      </c>
      <c r="Q158">
        <v>1.261217912074752</v>
      </c>
      <c r="R158">
        <v>1.7028476677621045</v>
      </c>
    </row>
    <row r="159" spans="1:18" x14ac:dyDescent="0.3">
      <c r="A159" t="s">
        <v>78</v>
      </c>
      <c r="B159">
        <v>12.100000000000001</v>
      </c>
      <c r="C159" t="s">
        <v>199</v>
      </c>
      <c r="D159">
        <v>0.52443224067782601</v>
      </c>
      <c r="E159">
        <v>0.45704652681177832</v>
      </c>
      <c r="F159">
        <v>0.50866980841462617</v>
      </c>
      <c r="G159">
        <v>1.6471271515429362</v>
      </c>
      <c r="H159">
        <v>0.12910782794867673</v>
      </c>
      <c r="I159">
        <v>0.69582599765724651</v>
      </c>
      <c r="J159">
        <v>0.12950579526034633</v>
      </c>
      <c r="K159">
        <v>0.12957908837902896</v>
      </c>
      <c r="L159">
        <v>1.6989584117643803</v>
      </c>
      <c r="M159">
        <v>0.1299286720832743</v>
      </c>
      <c r="N159">
        <v>1.5052754324501729</v>
      </c>
      <c r="O159">
        <v>1.0827246081034994</v>
      </c>
      <c r="P159">
        <v>0.12960393490443409</v>
      </c>
      <c r="Q159">
        <v>1.1367888503149388</v>
      </c>
      <c r="R159">
        <v>1.6304580996017024</v>
      </c>
    </row>
    <row r="160" spans="1:18" x14ac:dyDescent="0.3">
      <c r="A160" t="s">
        <v>78</v>
      </c>
      <c r="B160">
        <v>12.200000000000001</v>
      </c>
      <c r="C160" t="s">
        <v>200</v>
      </c>
      <c r="D160">
        <v>0.52027249712060109</v>
      </c>
      <c r="E160">
        <v>0.44299156509517768</v>
      </c>
      <c r="F160">
        <v>0.49097913410794275</v>
      </c>
      <c r="G160">
        <v>1.6155065665056962</v>
      </c>
      <c r="H160">
        <v>0.12977304341626281</v>
      </c>
      <c r="I160">
        <v>0.73228286303049994</v>
      </c>
      <c r="J160">
        <v>0.13015364637059243</v>
      </c>
      <c r="K160">
        <v>0.13021330345954157</v>
      </c>
      <c r="L160">
        <v>1.6966478335063717</v>
      </c>
      <c r="M160">
        <v>0.13055037429812044</v>
      </c>
      <c r="N160">
        <v>1.4633844228430839</v>
      </c>
      <c r="O160">
        <v>1.0451387978432591</v>
      </c>
      <c r="P160">
        <v>0.13023721106468722</v>
      </c>
      <c r="Q160">
        <v>1.0950215443986946</v>
      </c>
      <c r="R160">
        <v>1.6127205601040342</v>
      </c>
    </row>
    <row r="161" spans="1:18" x14ac:dyDescent="0.3">
      <c r="A161" t="s">
        <v>78</v>
      </c>
      <c r="B161">
        <v>12.3</v>
      </c>
      <c r="C161" t="s">
        <v>201</v>
      </c>
      <c r="D161">
        <v>0.50415191996399311</v>
      </c>
      <c r="E161">
        <v>0.42866722050032025</v>
      </c>
      <c r="F161">
        <v>0.47355240517882347</v>
      </c>
      <c r="G161">
        <v>1.6208184869097633</v>
      </c>
      <c r="H161">
        <v>0.12420050162646575</v>
      </c>
      <c r="I161">
        <v>0.64783607965808054</v>
      </c>
      <c r="J161">
        <v>0.12457737839084089</v>
      </c>
      <c r="K161">
        <v>0.12463075444698446</v>
      </c>
      <c r="L161">
        <v>1.7039167104338129</v>
      </c>
      <c r="M161">
        <v>0.12495224950174198</v>
      </c>
      <c r="N161">
        <v>1.3732220016836032</v>
      </c>
      <c r="O161">
        <v>1.0406322951319174</v>
      </c>
      <c r="P161">
        <v>0.12465366269788612</v>
      </c>
      <c r="Q161">
        <v>1.0466454812977446</v>
      </c>
      <c r="R161">
        <v>1.5636897354821524</v>
      </c>
    </row>
    <row r="162" spans="1:18" x14ac:dyDescent="0.3">
      <c r="A162" t="s">
        <v>78</v>
      </c>
      <c r="B162">
        <v>12.4</v>
      </c>
      <c r="C162" t="s">
        <v>202</v>
      </c>
      <c r="D162">
        <v>0.4718264740090104</v>
      </c>
      <c r="E162">
        <v>0.41482191575722321</v>
      </c>
      <c r="F162">
        <v>0.4567205494850517</v>
      </c>
      <c r="G162">
        <v>1.5225954340974166</v>
      </c>
      <c r="H162">
        <v>0.12069216928837925</v>
      </c>
      <c r="I162">
        <v>0.52490583246602929</v>
      </c>
      <c r="J162">
        <v>0.12103633093114921</v>
      </c>
      <c r="K162">
        <v>0.12107995662325488</v>
      </c>
      <c r="L162">
        <v>1.5649153338801043</v>
      </c>
      <c r="M162">
        <v>0.12138107351615565</v>
      </c>
      <c r="N162">
        <v>1.3592832308907692</v>
      </c>
      <c r="O162">
        <v>1.0107181993446439</v>
      </c>
      <c r="P162">
        <v>0.12110038968322834</v>
      </c>
      <c r="Q162">
        <v>0.94621720257944264</v>
      </c>
      <c r="R162">
        <v>1.5253043724819479</v>
      </c>
    </row>
    <row r="163" spans="1:18" x14ac:dyDescent="0.3">
      <c r="A163" t="s">
        <v>78</v>
      </c>
      <c r="B163">
        <v>12.5</v>
      </c>
      <c r="C163" t="s">
        <v>203</v>
      </c>
      <c r="D163">
        <v>0.44410793997885789</v>
      </c>
      <c r="E163">
        <v>0.40065993088634799</v>
      </c>
      <c r="F163">
        <v>0.44034041691296205</v>
      </c>
      <c r="G163">
        <v>1.3829005423156313</v>
      </c>
      <c r="H163">
        <v>0.10612735661932995</v>
      </c>
      <c r="I163">
        <v>0.48358941586337201</v>
      </c>
      <c r="J163">
        <v>0.10640240876455508</v>
      </c>
      <c r="K163">
        <v>0.10643600707767743</v>
      </c>
      <c r="L163">
        <v>1.3942789815050765</v>
      </c>
      <c r="M163">
        <v>0.10668724484511427</v>
      </c>
      <c r="N163">
        <v>1.3691931149615375</v>
      </c>
      <c r="O163">
        <v>0.64968167687585421</v>
      </c>
      <c r="P163">
        <v>0.10645909209622867</v>
      </c>
      <c r="Q163">
        <v>0.9740603486117011</v>
      </c>
      <c r="R163">
        <v>1.4039175201530689</v>
      </c>
    </row>
    <row r="164" spans="1:18" x14ac:dyDescent="0.3">
      <c r="A164" t="s">
        <v>78</v>
      </c>
      <c r="B164">
        <v>12.600000000000001</v>
      </c>
      <c r="C164" t="s">
        <v>204</v>
      </c>
      <c r="D164">
        <v>0.44747487396782332</v>
      </c>
      <c r="E164">
        <v>0.38700883400735192</v>
      </c>
      <c r="F164">
        <v>0.42469120018727857</v>
      </c>
      <c r="G164">
        <v>1.3290128287030527</v>
      </c>
      <c r="H164">
        <v>0.10083585376410352</v>
      </c>
      <c r="I164">
        <v>0.63923626121586863</v>
      </c>
      <c r="J164">
        <v>0.1011265530366552</v>
      </c>
      <c r="K164">
        <v>0.10116911926078107</v>
      </c>
      <c r="L164">
        <v>1.3509337439127365</v>
      </c>
      <c r="M164">
        <v>0.10143113393446815</v>
      </c>
      <c r="N164">
        <v>1.3808434523612108</v>
      </c>
      <c r="O164">
        <v>0.75079105773815236</v>
      </c>
      <c r="P164">
        <v>0.10118365300840493</v>
      </c>
      <c r="Q164">
        <v>1.3233243087662805</v>
      </c>
      <c r="R164">
        <v>1.3042099089708452</v>
      </c>
    </row>
    <row r="165" spans="1:18" x14ac:dyDescent="0.3">
      <c r="A165" t="s">
        <v>78</v>
      </c>
      <c r="B165">
        <v>12.700000000000001</v>
      </c>
      <c r="C165" t="s">
        <v>205</v>
      </c>
      <c r="D165">
        <v>0.460345486397501</v>
      </c>
      <c r="E165">
        <v>0.37295708492621027</v>
      </c>
      <c r="F165">
        <v>0.40984674511451857</v>
      </c>
      <c r="G165">
        <v>1.341278127969852</v>
      </c>
      <c r="H165">
        <v>0.10524683540995634</v>
      </c>
      <c r="I165">
        <v>0.72161019173386642</v>
      </c>
      <c r="J165">
        <v>0.10550887770174454</v>
      </c>
      <c r="K165">
        <v>0.10554099042337786</v>
      </c>
      <c r="L165">
        <v>1.3653479237694364</v>
      </c>
      <c r="M165">
        <v>0.10577246083149962</v>
      </c>
      <c r="N165">
        <v>1.4012411460168426</v>
      </c>
      <c r="O165">
        <v>0.78004751464534561</v>
      </c>
      <c r="P165">
        <v>0.10555429045587023</v>
      </c>
      <c r="Q165">
        <v>1.3573996931882255</v>
      </c>
      <c r="R165">
        <v>1.3459787078962255</v>
      </c>
    </row>
    <row r="166" spans="1:18" x14ac:dyDescent="0.3">
      <c r="A166" t="s">
        <v>78</v>
      </c>
      <c r="B166">
        <v>12.8</v>
      </c>
      <c r="C166" t="s">
        <v>206</v>
      </c>
      <c r="D166">
        <v>0.43081707422659599</v>
      </c>
      <c r="E166">
        <v>0.35919508364143798</v>
      </c>
      <c r="F166">
        <v>0.39623558302523099</v>
      </c>
      <c r="G166">
        <v>1.2840522994150045</v>
      </c>
      <c r="H166">
        <v>9.6631809989838974E-2</v>
      </c>
      <c r="I166">
        <v>0.6001461586125475</v>
      </c>
      <c r="J166">
        <v>9.6856130797551121E-2</v>
      </c>
      <c r="K166">
        <v>9.6882680046363481E-2</v>
      </c>
      <c r="L166">
        <v>1.304303509557418</v>
      </c>
      <c r="M166">
        <v>9.7077349366592416E-2</v>
      </c>
      <c r="N166">
        <v>1.3055682572197524</v>
      </c>
      <c r="O166">
        <v>0.7123902501822923</v>
      </c>
      <c r="P166">
        <v>9.6895237906222564E-2</v>
      </c>
      <c r="Q166">
        <v>1.1562790330796309</v>
      </c>
      <c r="R166">
        <v>1.2968807452869295</v>
      </c>
    </row>
    <row r="167" spans="1:18" x14ac:dyDescent="0.3">
      <c r="A167" t="s">
        <v>78</v>
      </c>
      <c r="B167">
        <v>12.9</v>
      </c>
      <c r="C167" t="s">
        <v>207</v>
      </c>
      <c r="D167">
        <v>0.39955550039025023</v>
      </c>
      <c r="E167">
        <v>0.34498422775002696</v>
      </c>
      <c r="F167">
        <v>0.38332848876953118</v>
      </c>
      <c r="G167">
        <v>1.2223709966702874</v>
      </c>
      <c r="H167">
        <v>8.8709944985498931E-2</v>
      </c>
      <c r="I167">
        <v>0.47158164885377646</v>
      </c>
      <c r="J167">
        <v>8.8926992520882236E-2</v>
      </c>
      <c r="K167">
        <v>8.894821231364923E-2</v>
      </c>
      <c r="L167">
        <v>1.2325413252118018</v>
      </c>
      <c r="M167">
        <v>8.9135705255944886E-2</v>
      </c>
      <c r="N167">
        <v>1.2240261034657098</v>
      </c>
      <c r="O167">
        <v>0.63783149093417812</v>
      </c>
      <c r="P167">
        <v>8.8963457232662968E-2</v>
      </c>
      <c r="Q167">
        <v>1.072874543977915</v>
      </c>
      <c r="R167">
        <v>1.2307262449019563</v>
      </c>
    </row>
    <row r="168" spans="1:18" x14ac:dyDescent="0.3">
      <c r="A168" t="s">
        <v>78</v>
      </c>
      <c r="B168">
        <v>13</v>
      </c>
      <c r="C168" t="s">
        <v>208</v>
      </c>
      <c r="D168">
        <v>0.37079490262438308</v>
      </c>
      <c r="E168">
        <v>0.33112586888230738</v>
      </c>
      <c r="F168">
        <v>0.37079490262438308</v>
      </c>
      <c r="G168">
        <v>1.1448419257340714</v>
      </c>
      <c r="H168">
        <v>9.9140077826112921E-2</v>
      </c>
      <c r="I168">
        <v>0.41564445719998733</v>
      </c>
      <c r="J168">
        <v>9.9349213904918313E-2</v>
      </c>
      <c r="K168">
        <v>9.9377518825657332E-2</v>
      </c>
      <c r="L168">
        <v>1.1130906569160117</v>
      </c>
      <c r="M168">
        <v>9.9566165195356673E-2</v>
      </c>
      <c r="N168">
        <v>0.93628402256229526</v>
      </c>
      <c r="O168">
        <v>0.45345811680783493</v>
      </c>
      <c r="P168">
        <v>9.9395138654740631E-2</v>
      </c>
      <c r="Q168">
        <v>0.61508041012636139</v>
      </c>
      <c r="R168">
        <v>1.1496024317060132</v>
      </c>
    </row>
    <row r="169" spans="1:18" x14ac:dyDescent="0.3">
      <c r="A169" t="s">
        <v>78</v>
      </c>
      <c r="B169">
        <v>13.100000000000001</v>
      </c>
      <c r="C169" t="s">
        <v>209</v>
      </c>
      <c r="D169">
        <v>0.3776925893663009</v>
      </c>
      <c r="E169">
        <v>0.31741253560301336</v>
      </c>
      <c r="F169">
        <v>0.35478096823058747</v>
      </c>
      <c r="G169">
        <v>1.0949848565253326</v>
      </c>
      <c r="H169">
        <v>7.2218810145424792E-2</v>
      </c>
      <c r="I169">
        <v>0.59461728092652733</v>
      </c>
      <c r="J169">
        <v>7.2396698992640535E-2</v>
      </c>
      <c r="K169">
        <v>7.242110309543795E-2</v>
      </c>
      <c r="L169">
        <v>1.0973315278884155</v>
      </c>
      <c r="M169">
        <v>7.258534886223747E-2</v>
      </c>
      <c r="N169">
        <v>0.90105328256862149</v>
      </c>
      <c r="O169">
        <v>0.6362878295468718</v>
      </c>
      <c r="P169">
        <v>7.2433115081275881E-2</v>
      </c>
      <c r="Q169">
        <v>0.59439685013933652</v>
      </c>
      <c r="R169">
        <v>1.0168600948517625</v>
      </c>
    </row>
    <row r="170" spans="1:18" x14ac:dyDescent="0.3">
      <c r="A170" t="s">
        <v>78</v>
      </c>
      <c r="B170">
        <v>13.200000000000001</v>
      </c>
      <c r="C170" t="s">
        <v>210</v>
      </c>
      <c r="D170">
        <v>0.38995233977322613</v>
      </c>
      <c r="E170">
        <v>0.30439171517051788</v>
      </c>
      <c r="F170">
        <v>0.3390406643448593</v>
      </c>
      <c r="G170">
        <v>1.1071114419043713</v>
      </c>
      <c r="H170">
        <v>7.2618761732053061E-2</v>
      </c>
      <c r="I170">
        <v>0.65330908116174524</v>
      </c>
      <c r="J170">
        <v>7.2783481779917572E-2</v>
      </c>
      <c r="K170">
        <v>7.2802106097159425E-2</v>
      </c>
      <c r="L170">
        <v>1.1146907738484939</v>
      </c>
      <c r="M170">
        <v>7.295743281156282E-2</v>
      </c>
      <c r="N170">
        <v>0.63368965238310071</v>
      </c>
      <c r="O170">
        <v>0.69610642197285488</v>
      </c>
      <c r="P170">
        <v>7.2813434705604557E-2</v>
      </c>
      <c r="Q170">
        <v>0.513375306670253</v>
      </c>
      <c r="R170">
        <v>0.98820181229950488</v>
      </c>
    </row>
    <row r="171" spans="1:18" x14ac:dyDescent="0.3">
      <c r="A171" t="s">
        <v>78</v>
      </c>
      <c r="B171">
        <v>13.3</v>
      </c>
      <c r="C171" t="s">
        <v>211</v>
      </c>
      <c r="D171">
        <v>0.38024031151779775</v>
      </c>
      <c r="E171">
        <v>0.29120901261973942</v>
      </c>
      <c r="F171">
        <v>0.32360755649016337</v>
      </c>
      <c r="G171">
        <v>1.1154057363418266</v>
      </c>
      <c r="H171">
        <v>6.4228369578042704E-2</v>
      </c>
      <c r="I171">
        <v>0.6087548494997076</v>
      </c>
      <c r="J171">
        <v>6.4392574048915588E-2</v>
      </c>
      <c r="K171">
        <v>6.4405199893785736E-2</v>
      </c>
      <c r="L171">
        <v>1.1249805490346476</v>
      </c>
      <c r="M171">
        <v>6.455883293922271E-2</v>
      </c>
      <c r="N171">
        <v>0.67248364354436807</v>
      </c>
      <c r="O171">
        <v>0.64851866978718797</v>
      </c>
      <c r="P171">
        <v>6.4418808855952164E-2</v>
      </c>
      <c r="Q171">
        <v>0.41419465694058011</v>
      </c>
      <c r="R171">
        <v>0.96022083786180967</v>
      </c>
    </row>
    <row r="172" spans="1:18" x14ac:dyDescent="0.3">
      <c r="A172" t="s">
        <v>78</v>
      </c>
      <c r="B172">
        <v>13.4</v>
      </c>
      <c r="C172" t="s">
        <v>212</v>
      </c>
      <c r="D172">
        <v>0.33947118574295976</v>
      </c>
      <c r="E172">
        <v>0.27845321296698644</v>
      </c>
      <c r="F172">
        <v>0.30852141086952634</v>
      </c>
      <c r="G172">
        <v>1.0433346116493847</v>
      </c>
      <c r="H172">
        <v>6.6116626548096302E-2</v>
      </c>
      <c r="I172">
        <v>0.4521478062209543</v>
      </c>
      <c r="J172">
        <v>6.6268464637142158E-2</v>
      </c>
      <c r="K172">
        <v>6.6278497512922252E-2</v>
      </c>
      <c r="L172">
        <v>1.0418725231038115</v>
      </c>
      <c r="M172">
        <v>6.6419191716730261E-2</v>
      </c>
      <c r="N172">
        <v>0.63788610453721084</v>
      </c>
      <c r="O172">
        <v>0.48358865178263105</v>
      </c>
      <c r="P172">
        <v>6.6288375660743692E-2</v>
      </c>
      <c r="Q172">
        <v>0.37063539690509445</v>
      </c>
      <c r="R172">
        <v>0.93283502018661579</v>
      </c>
    </row>
    <row r="173" spans="1:18" x14ac:dyDescent="0.3">
      <c r="A173">
        <v>13.5</v>
      </c>
      <c r="B173">
        <v>13.5</v>
      </c>
      <c r="C173" t="s">
        <v>213</v>
      </c>
      <c r="D173">
        <v>0.30531584219198965</v>
      </c>
      <c r="E173">
        <v>0.26529117917416989</v>
      </c>
      <c r="F173">
        <v>0.29382976178660281</v>
      </c>
      <c r="G173">
        <v>0.96209379735573253</v>
      </c>
      <c r="H173">
        <v>0.10310305373178336</v>
      </c>
      <c r="I173">
        <v>0.36102561962407198</v>
      </c>
      <c r="J173">
        <v>0.10329847842032817</v>
      </c>
      <c r="K173">
        <v>0.10331121204476906</v>
      </c>
      <c r="L173">
        <v>0.70611612877856056</v>
      </c>
      <c r="M173">
        <v>0.10350398491545482</v>
      </c>
      <c r="N173">
        <v>0.95278509959274027</v>
      </c>
      <c r="O173">
        <v>0.28509368646668826</v>
      </c>
      <c r="P173">
        <v>0.10332377478871023</v>
      </c>
      <c r="Q173">
        <v>1.0104966817875183</v>
      </c>
      <c r="R173">
        <v>0.95025652956453832</v>
      </c>
    </row>
    <row r="174" spans="1:18" x14ac:dyDescent="0.3">
      <c r="A174" t="s">
        <v>78</v>
      </c>
      <c r="B174">
        <v>13.600000000000001</v>
      </c>
      <c r="C174" t="s">
        <v>214</v>
      </c>
      <c r="D174">
        <v>0.32196741841722892</v>
      </c>
      <c r="E174">
        <v>0.25231915677552247</v>
      </c>
      <c r="F174">
        <v>0.27959043599742534</v>
      </c>
      <c r="G174">
        <v>0.91415621181940265</v>
      </c>
      <c r="H174">
        <v>8.4438389723913085E-2</v>
      </c>
      <c r="I174">
        <v>0.54900196682733171</v>
      </c>
      <c r="J174">
        <v>8.4619752310515717E-2</v>
      </c>
      <c r="K174">
        <v>8.4636410279470983E-2</v>
      </c>
      <c r="L174">
        <v>0.76846062342599697</v>
      </c>
      <c r="M174">
        <v>8.4810317042765329E-2</v>
      </c>
      <c r="N174">
        <v>0.96671582805843226</v>
      </c>
      <c r="O174">
        <v>0.49459486734058516</v>
      </c>
      <c r="P174">
        <v>8.4640842801167224E-2</v>
      </c>
      <c r="Q174">
        <v>0.97286987308163764</v>
      </c>
      <c r="R174">
        <v>0.89636147593851012</v>
      </c>
    </row>
    <row r="175" spans="1:18" x14ac:dyDescent="0.3">
      <c r="A175" t="s">
        <v>78</v>
      </c>
      <c r="B175">
        <v>13.700000000000001</v>
      </c>
      <c r="C175" t="s">
        <v>215</v>
      </c>
      <c r="D175">
        <v>0.35179200533128635</v>
      </c>
      <c r="E175">
        <v>0.2387027741302451</v>
      </c>
      <c r="F175">
        <v>0.2658776291218386</v>
      </c>
      <c r="G175">
        <v>0.95559765656748308</v>
      </c>
      <c r="H175">
        <v>9.0225370262405888E-2</v>
      </c>
      <c r="I175">
        <v>0.62795111879503052</v>
      </c>
      <c r="J175">
        <v>9.0377927539222289E-2</v>
      </c>
      <c r="K175">
        <v>9.0392164741815703E-2</v>
      </c>
      <c r="L175">
        <v>0.80900568247921101</v>
      </c>
      <c r="M175">
        <v>9.0532614067602782E-2</v>
      </c>
      <c r="N175">
        <v>0.99379037485740107</v>
      </c>
      <c r="O175">
        <v>0.58720300018721672</v>
      </c>
      <c r="P175">
        <v>9.0392752389308662E-2</v>
      </c>
      <c r="Q175">
        <v>0.97940987734476515</v>
      </c>
      <c r="R175">
        <v>0.90713718680222077</v>
      </c>
    </row>
    <row r="176" spans="1:18" x14ac:dyDescent="0.3">
      <c r="A176" t="s">
        <v>78</v>
      </c>
      <c r="B176">
        <v>13.8</v>
      </c>
      <c r="C176" t="s">
        <v>216</v>
      </c>
      <c r="D176">
        <v>0.31735252673523606</v>
      </c>
      <c r="E176">
        <v>0.22507457208155335</v>
      </c>
      <c r="F176">
        <v>0.25282169267081711</v>
      </c>
      <c r="G176">
        <v>0.93804674148263756</v>
      </c>
      <c r="H176">
        <v>8.7922496500737871E-2</v>
      </c>
      <c r="I176">
        <v>0.50508570308662559</v>
      </c>
      <c r="J176">
        <v>8.8054527059497067E-2</v>
      </c>
      <c r="K176">
        <v>8.806643017369184E-2</v>
      </c>
      <c r="L176">
        <v>0.70308062336666044</v>
      </c>
      <c r="M176">
        <v>8.8188420219757493E-2</v>
      </c>
      <c r="N176">
        <v>0.95104055675241828</v>
      </c>
      <c r="O176">
        <v>0.45479181585822054</v>
      </c>
      <c r="P176">
        <v>8.8065455787278507E-2</v>
      </c>
      <c r="Q176">
        <v>0.90803341255056802</v>
      </c>
      <c r="R176">
        <v>0.90394781792954826</v>
      </c>
    </row>
    <row r="177" spans="1:18" x14ac:dyDescent="0.3">
      <c r="A177" t="s">
        <v>78</v>
      </c>
      <c r="B177">
        <v>13.9</v>
      </c>
      <c r="C177" t="s">
        <v>217</v>
      </c>
      <c r="D177">
        <v>0.27432914417977927</v>
      </c>
      <c r="E177">
        <v>0.21057682635779365</v>
      </c>
      <c r="F177">
        <v>0.24079169433522893</v>
      </c>
      <c r="G177">
        <v>0.83567707286366555</v>
      </c>
      <c r="H177">
        <v>7.5594565890547236E-2</v>
      </c>
      <c r="I177">
        <v>0.39109039748737051</v>
      </c>
      <c r="J177">
        <v>7.5721375945327754E-2</v>
      </c>
      <c r="K177">
        <v>7.5733904914184857E-2</v>
      </c>
      <c r="L177">
        <v>0.61995779765016801</v>
      </c>
      <c r="M177">
        <v>7.5848770079117556E-2</v>
      </c>
      <c r="N177">
        <v>0.85016796980579601</v>
      </c>
      <c r="O177">
        <v>0.31697179543022774</v>
      </c>
      <c r="P177">
        <v>7.5728860620486463E-2</v>
      </c>
      <c r="Q177">
        <v>0.8344439022247867</v>
      </c>
      <c r="R177">
        <v>0.81340083546768038</v>
      </c>
    </row>
    <row r="178" spans="1:18" x14ac:dyDescent="0.3">
      <c r="A178" t="s">
        <v>78</v>
      </c>
      <c r="B178">
        <v>14</v>
      </c>
      <c r="C178" t="s">
        <v>218</v>
      </c>
      <c r="D178">
        <v>0.22990952893725439</v>
      </c>
      <c r="E178">
        <v>0.19590284359023494</v>
      </c>
      <c r="F178">
        <v>0.22990952893725439</v>
      </c>
      <c r="G178">
        <v>0.74852476465807494</v>
      </c>
      <c r="H178">
        <v>6.6821488156586048E-2</v>
      </c>
      <c r="I178">
        <v>0.20636724822616731</v>
      </c>
      <c r="J178">
        <v>6.694769536187449E-2</v>
      </c>
      <c r="K178">
        <v>6.696077401674673E-2</v>
      </c>
      <c r="L178">
        <v>0.67737080660554416</v>
      </c>
      <c r="M178">
        <v>6.7072709874017034E-2</v>
      </c>
      <c r="N178">
        <v>0.70572286115494953</v>
      </c>
      <c r="O178">
        <v>0.2060440742458704</v>
      </c>
      <c r="P178">
        <v>6.6953305168374805E-2</v>
      </c>
      <c r="Q178">
        <v>0.72057016667680274</v>
      </c>
      <c r="R178">
        <v>0.74342233277689951</v>
      </c>
    </row>
    <row r="179" spans="1:18" x14ac:dyDescent="0.3">
      <c r="A179" t="s">
        <v>78</v>
      </c>
      <c r="B179">
        <v>14.100000000000001</v>
      </c>
      <c r="C179" t="s">
        <v>219</v>
      </c>
      <c r="D179">
        <v>0.24330490309149463</v>
      </c>
      <c r="E179">
        <v>0.17472472799383484</v>
      </c>
      <c r="F179">
        <v>0.20691857604352862</v>
      </c>
      <c r="G179">
        <v>0.66721708788956835</v>
      </c>
      <c r="H179">
        <v>4.6306428636146257E-2</v>
      </c>
      <c r="I179">
        <v>0.42463939750622881</v>
      </c>
      <c r="J179">
        <v>4.6398512535569113E-2</v>
      </c>
      <c r="K179">
        <v>4.6409433372335128E-2</v>
      </c>
      <c r="L179">
        <v>0.63258487681999742</v>
      </c>
      <c r="M179">
        <v>4.6487570137966484E-2</v>
      </c>
      <c r="N179">
        <v>0.66672019772481605</v>
      </c>
      <c r="O179">
        <v>0.42783403360676076</v>
      </c>
      <c r="P179">
        <v>4.6400853861698295E-2</v>
      </c>
      <c r="Q179">
        <v>0.66187037032253571</v>
      </c>
      <c r="R179">
        <v>0.6692697381760252</v>
      </c>
    </row>
    <row r="180" spans="1:18" x14ac:dyDescent="0.3">
      <c r="A180" t="s">
        <v>78</v>
      </c>
      <c r="B180">
        <v>14.200000000000001</v>
      </c>
      <c r="C180" t="s">
        <v>220</v>
      </c>
      <c r="D180">
        <v>0.25663614006874547</v>
      </c>
      <c r="E180">
        <v>0.15660563093783883</v>
      </c>
      <c r="F180">
        <v>0.18392762314980327</v>
      </c>
      <c r="G180">
        <v>0.65039982056321388</v>
      </c>
      <c r="H180">
        <v>5.3716858231376764E-2</v>
      </c>
      <c r="I180">
        <v>0.51201470378145653</v>
      </c>
      <c r="J180">
        <v>5.380100592951699E-2</v>
      </c>
      <c r="K180">
        <v>5.3814270209996545E-2</v>
      </c>
      <c r="L180">
        <v>0.60909534041279612</v>
      </c>
      <c r="M180">
        <v>5.3881336356541153E-2</v>
      </c>
      <c r="N180">
        <v>0.65413706059856846</v>
      </c>
      <c r="O180">
        <v>0.51275497907455192</v>
      </c>
      <c r="P180">
        <v>5.3802453349291464E-2</v>
      </c>
      <c r="Q180">
        <v>0.66448508058186873</v>
      </c>
      <c r="R180">
        <v>0.65039982056321388</v>
      </c>
    </row>
    <row r="181" spans="1:18" x14ac:dyDescent="0.3">
      <c r="A181" t="s">
        <v>78</v>
      </c>
      <c r="B181">
        <v>14.3</v>
      </c>
      <c r="C181" t="s">
        <v>221</v>
      </c>
      <c r="D181">
        <v>0.25320746047311049</v>
      </c>
      <c r="E181">
        <v>0.13964535252097074</v>
      </c>
      <c r="F181">
        <v>0.16093667025607789</v>
      </c>
      <c r="G181">
        <v>0.70882830853833489</v>
      </c>
      <c r="H181">
        <v>4.2577389501641791E-2</v>
      </c>
      <c r="I181">
        <v>0.44501141550712292</v>
      </c>
      <c r="J181">
        <v>4.2680014665456879E-2</v>
      </c>
      <c r="K181">
        <v>4.2692710763306128E-2</v>
      </c>
      <c r="L181">
        <v>0.66161719934499419</v>
      </c>
      <c r="M181">
        <v>4.2774569251177938E-2</v>
      </c>
      <c r="N181">
        <v>0.71984332191516798</v>
      </c>
      <c r="O181">
        <v>0.44408437396244027</v>
      </c>
      <c r="P181">
        <v>4.268035416294462E-2</v>
      </c>
      <c r="Q181">
        <v>0.71975567902772797</v>
      </c>
      <c r="R181">
        <v>0.7195960122277385</v>
      </c>
    </row>
    <row r="182" spans="1:18" x14ac:dyDescent="0.3">
      <c r="A182" t="s">
        <v>78</v>
      </c>
      <c r="B182">
        <v>14.4</v>
      </c>
      <c r="C182" t="s">
        <v>222</v>
      </c>
      <c r="D182">
        <v>0.18449233972873966</v>
      </c>
      <c r="E182">
        <v>0.12385916241051875</v>
      </c>
      <c r="F182">
        <v>0.13794571736235256</v>
      </c>
      <c r="G182">
        <v>0.57331503170429532</v>
      </c>
      <c r="H182">
        <v>4.2405079138354028E-2</v>
      </c>
      <c r="I182">
        <v>0.22635531330147987</v>
      </c>
      <c r="J182">
        <v>4.2489499175033661E-2</v>
      </c>
      <c r="K182">
        <v>4.249816996442482E-2</v>
      </c>
      <c r="L182">
        <v>0.52444826741117623</v>
      </c>
      <c r="M182">
        <v>4.2566679953811602E-2</v>
      </c>
      <c r="N182">
        <v>0.57331503170429532</v>
      </c>
      <c r="O182">
        <v>0.23121419606270502</v>
      </c>
      <c r="P182">
        <v>4.2489287459929428E-2</v>
      </c>
      <c r="Q182">
        <v>0.58714286495579937</v>
      </c>
      <c r="R182">
        <v>0.57989677937102257</v>
      </c>
    </row>
    <row r="183" spans="1:18" x14ac:dyDescent="0.3">
      <c r="A183" t="s">
        <v>78</v>
      </c>
      <c r="B183">
        <v>14.5</v>
      </c>
      <c r="C183" t="s">
        <v>223</v>
      </c>
      <c r="D183">
        <v>0.12590004809725847</v>
      </c>
      <c r="E183">
        <v>0.10746260706024348</v>
      </c>
      <c r="F183">
        <v>0.11495476446862719</v>
      </c>
      <c r="G183">
        <v>0.397050923718686</v>
      </c>
      <c r="H183">
        <v>3.4827748325937234E-2</v>
      </c>
      <c r="I183">
        <v>0.11698507534481518</v>
      </c>
      <c r="J183">
        <v>3.487399490866662E-2</v>
      </c>
      <c r="K183">
        <v>3.4878968160934609E-2</v>
      </c>
      <c r="L183">
        <v>0.37428456217050754</v>
      </c>
      <c r="M183">
        <v>3.4913109880194769E-2</v>
      </c>
      <c r="N183">
        <v>0.27627712327540421</v>
      </c>
      <c r="O183">
        <v>0.10152817386844772</v>
      </c>
      <c r="P183">
        <v>3.4873601469182884E-2</v>
      </c>
      <c r="Q183">
        <v>0.32789448196038412</v>
      </c>
      <c r="R183">
        <v>0.397050923718686</v>
      </c>
    </row>
    <row r="184" spans="1:18" x14ac:dyDescent="0.3">
      <c r="A184" t="s">
        <v>78</v>
      </c>
      <c r="B184">
        <v>14.600000000000001</v>
      </c>
      <c r="C184" t="s">
        <v>224</v>
      </c>
      <c r="D184">
        <v>0.14474335284748369</v>
      </c>
      <c r="E184">
        <v>8.7959811396441073E-2</v>
      </c>
      <c r="F184">
        <v>9.1963811574901425E-2</v>
      </c>
      <c r="G184">
        <v>0.36981572631856818</v>
      </c>
      <c r="H184">
        <v>3.7530482140582468E-4</v>
      </c>
      <c r="I184">
        <v>0.36987695561504869</v>
      </c>
      <c r="J184">
        <v>4.2632506925331697E-4</v>
      </c>
      <c r="K184">
        <v>4.3269805449472896E-4</v>
      </c>
      <c r="L184">
        <v>0.35059057175453201</v>
      </c>
      <c r="M184">
        <v>4.7052497899230746E-4</v>
      </c>
      <c r="N184">
        <v>0.3584987564708772</v>
      </c>
      <c r="O184">
        <v>0.37034877383073694</v>
      </c>
      <c r="P184">
        <v>4.2564040734230011E-4</v>
      </c>
      <c r="Q184">
        <v>0.33619547471538314</v>
      </c>
      <c r="R184">
        <v>0.34166062835587557</v>
      </c>
    </row>
    <row r="185" spans="1:18" x14ac:dyDescent="0.3">
      <c r="A185" t="s">
        <v>78</v>
      </c>
      <c r="B185">
        <v>14.700000000000001</v>
      </c>
      <c r="C185" t="s">
        <v>225</v>
      </c>
      <c r="D185">
        <v>0.20660504498542442</v>
      </c>
      <c r="E185">
        <v>7.239055357421359E-2</v>
      </c>
      <c r="F185">
        <v>6.8972858681176058E-2</v>
      </c>
      <c r="G185">
        <v>0.52421901189885289</v>
      </c>
      <c r="H185">
        <v>3.2455582647420794E-4</v>
      </c>
      <c r="I185">
        <v>0.52432921882684835</v>
      </c>
      <c r="J185">
        <v>3.6941345417858756E-4</v>
      </c>
      <c r="K185">
        <v>3.7367789024665563E-4</v>
      </c>
      <c r="L185">
        <v>0.50267569975078752</v>
      </c>
      <c r="M185">
        <v>4.0810854756580793E-4</v>
      </c>
      <c r="N185">
        <v>0.51154111778964562</v>
      </c>
      <c r="O185">
        <v>0.52486145899328707</v>
      </c>
      <c r="P185">
        <v>3.6820990554078595E-4</v>
      </c>
      <c r="Q185">
        <v>0.48499158913114948</v>
      </c>
      <c r="R185">
        <v>0.4939548308802299</v>
      </c>
    </row>
    <row r="186" spans="1:18" x14ac:dyDescent="0.3">
      <c r="A186" t="s">
        <v>78</v>
      </c>
      <c r="B186">
        <v>14.8</v>
      </c>
      <c r="C186" t="s">
        <v>226</v>
      </c>
      <c r="D186">
        <v>0.13778095387910055</v>
      </c>
      <c r="E186">
        <v>5.1967786211371332E-2</v>
      </c>
      <c r="F186">
        <v>4.5981905787450712E-2</v>
      </c>
      <c r="G186">
        <v>0.34932599087507915</v>
      </c>
      <c r="H186">
        <v>2.7265968009140216E-4</v>
      </c>
      <c r="I186">
        <v>0.34933524196323174</v>
      </c>
      <c r="J186">
        <v>3.1045242880849822E-4</v>
      </c>
      <c r="K186">
        <v>3.144400889432862E-4</v>
      </c>
      <c r="L186">
        <v>0.33439913060583881</v>
      </c>
      <c r="M186">
        <v>3.4303598854137896E-4</v>
      </c>
      <c r="N186">
        <v>0.34220551105329494</v>
      </c>
      <c r="O186">
        <v>0.349734090775427</v>
      </c>
      <c r="P186">
        <v>3.0907397921687028E-4</v>
      </c>
      <c r="Q186">
        <v>0.32248935999455075</v>
      </c>
      <c r="R186">
        <v>0.32920246462962582</v>
      </c>
    </row>
    <row r="187" spans="1:18" x14ac:dyDescent="0.3">
      <c r="A187" t="s">
        <v>78</v>
      </c>
      <c r="B187">
        <v>14.9</v>
      </c>
      <c r="C187" t="s">
        <v>227</v>
      </c>
      <c r="D187">
        <v>3.5664607658890297E-2</v>
      </c>
      <c r="E187">
        <v>2.5565373688689007E-2</v>
      </c>
      <c r="F187">
        <v>2.2990952893725353E-2</v>
      </c>
      <c r="G187">
        <v>9.2171546333939577E-2</v>
      </c>
      <c r="H187">
        <v>2.2534443985467464E-4</v>
      </c>
      <c r="I187">
        <v>9.2077548687748548E-2</v>
      </c>
      <c r="J187">
        <v>2.5678540725058242E-4</v>
      </c>
      <c r="K187">
        <v>2.5969697188909331E-4</v>
      </c>
      <c r="L187">
        <v>8.4485452332964825E-2</v>
      </c>
      <c r="M187">
        <v>2.8405675526752417E-4</v>
      </c>
      <c r="N187">
        <v>8.876973875259718E-2</v>
      </c>
      <c r="O187">
        <v>9.2269131887380673E-2</v>
      </c>
      <c r="P187">
        <v>2.5533452696916125E-4</v>
      </c>
      <c r="Q187">
        <v>7.7268146358832696E-2</v>
      </c>
      <c r="R187">
        <v>8.1130717301742053E-2</v>
      </c>
    </row>
    <row r="188" spans="1:18" x14ac:dyDescent="0.3">
      <c r="A188">
        <v>15</v>
      </c>
      <c r="B188">
        <v>15</v>
      </c>
      <c r="C188" t="s">
        <v>228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t="s">
        <v>78</v>
      </c>
      <c r="B189" t="s">
        <v>78</v>
      </c>
      <c r="C189" t="e">
        <v>#VALUE!</v>
      </c>
      <c r="D189" t="s">
        <v>78</v>
      </c>
      <c r="E189" t="s">
        <v>78</v>
      </c>
      <c r="F189" t="s">
        <v>78</v>
      </c>
      <c r="G189" t="s">
        <v>78</v>
      </c>
      <c r="H189" t="s">
        <v>78</v>
      </c>
      <c r="I189" t="s">
        <v>78</v>
      </c>
      <c r="J189" t="s">
        <v>78</v>
      </c>
      <c r="K189" t="s">
        <v>78</v>
      </c>
      <c r="L189" t="s">
        <v>78</v>
      </c>
      <c r="M189" t="s">
        <v>78</v>
      </c>
      <c r="N189" t="s">
        <v>78</v>
      </c>
      <c r="O189" t="s">
        <v>78</v>
      </c>
      <c r="P189" t="s">
        <v>78</v>
      </c>
      <c r="Q189" t="s">
        <v>78</v>
      </c>
      <c r="R189" t="s">
        <v>78</v>
      </c>
    </row>
    <row r="190" spans="1:18" x14ac:dyDescent="0.3">
      <c r="A190" t="s">
        <v>78</v>
      </c>
      <c r="B190" t="s">
        <v>78</v>
      </c>
      <c r="C190" t="e">
        <v>#VALUE!</v>
      </c>
      <c r="D190" t="s">
        <v>78</v>
      </c>
      <c r="E190" t="s">
        <v>78</v>
      </c>
      <c r="F190" t="s">
        <v>78</v>
      </c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</row>
    <row r="191" spans="1:18" x14ac:dyDescent="0.3">
      <c r="A191" t="s">
        <v>78</v>
      </c>
      <c r="B191" t="s">
        <v>78</v>
      </c>
      <c r="C191" t="e">
        <v>#VALUE!</v>
      </c>
      <c r="D191" t="s">
        <v>78</v>
      </c>
      <c r="E191" t="s">
        <v>78</v>
      </c>
      <c r="F191" t="s">
        <v>78</v>
      </c>
      <c r="G191" t="s">
        <v>78</v>
      </c>
      <c r="H191" t="s">
        <v>78</v>
      </c>
      <c r="I191" t="s">
        <v>78</v>
      </c>
      <c r="J191" t="s">
        <v>78</v>
      </c>
      <c r="K191" t="s">
        <v>78</v>
      </c>
      <c r="L191" t="s">
        <v>78</v>
      </c>
      <c r="M191" t="s">
        <v>78</v>
      </c>
      <c r="N191" t="s">
        <v>78</v>
      </c>
      <c r="O191" t="s">
        <v>78</v>
      </c>
      <c r="P191" t="s">
        <v>78</v>
      </c>
      <c r="Q191" t="s">
        <v>78</v>
      </c>
      <c r="R191" t="s">
        <v>78</v>
      </c>
    </row>
    <row r="192" spans="1:18" x14ac:dyDescent="0.3">
      <c r="A192" t="s">
        <v>78</v>
      </c>
      <c r="B192" t="s">
        <v>78</v>
      </c>
      <c r="C192" t="e">
        <v>#VALUE!</v>
      </c>
      <c r="D192" t="s">
        <v>78</v>
      </c>
      <c r="E192" t="s">
        <v>78</v>
      </c>
      <c r="F192" t="s">
        <v>78</v>
      </c>
      <c r="G192" t="s">
        <v>78</v>
      </c>
      <c r="H192" t="s">
        <v>78</v>
      </c>
      <c r="I192" t="s">
        <v>78</v>
      </c>
      <c r="J192" t="s">
        <v>78</v>
      </c>
      <c r="K192" t="s">
        <v>78</v>
      </c>
      <c r="L192" t="s">
        <v>78</v>
      </c>
      <c r="M192" t="s">
        <v>78</v>
      </c>
      <c r="N192" t="s">
        <v>78</v>
      </c>
      <c r="O192" t="s">
        <v>78</v>
      </c>
      <c r="P192" t="s">
        <v>78</v>
      </c>
      <c r="Q192" t="s">
        <v>78</v>
      </c>
      <c r="R192" t="s">
        <v>78</v>
      </c>
    </row>
    <row r="193" spans="1:18" x14ac:dyDescent="0.3">
      <c r="A193" t="s">
        <v>78</v>
      </c>
      <c r="B193" t="s">
        <v>78</v>
      </c>
      <c r="C193" t="e">
        <v>#VALUE!</v>
      </c>
      <c r="D193" t="s">
        <v>78</v>
      </c>
      <c r="E193" t="s">
        <v>78</v>
      </c>
      <c r="F193" t="s">
        <v>78</v>
      </c>
      <c r="G193" t="s">
        <v>78</v>
      </c>
      <c r="H193" t="s">
        <v>78</v>
      </c>
      <c r="I193" t="s">
        <v>78</v>
      </c>
      <c r="J193" t="s">
        <v>78</v>
      </c>
      <c r="K193" t="s">
        <v>78</v>
      </c>
      <c r="L193" t="s">
        <v>78</v>
      </c>
      <c r="M193" t="s">
        <v>78</v>
      </c>
      <c r="N193" t="s">
        <v>78</v>
      </c>
      <c r="O193" t="s">
        <v>78</v>
      </c>
      <c r="P193" t="s">
        <v>78</v>
      </c>
      <c r="Q193" t="s">
        <v>78</v>
      </c>
      <c r="R193" t="s">
        <v>78</v>
      </c>
    </row>
    <row r="194" spans="1:18" x14ac:dyDescent="0.3">
      <c r="A194" t="s">
        <v>78</v>
      </c>
      <c r="B194" t="s">
        <v>78</v>
      </c>
      <c r="C194" t="e">
        <v>#VALUE!</v>
      </c>
      <c r="D194" t="s">
        <v>78</v>
      </c>
      <c r="E194" t="s">
        <v>78</v>
      </c>
      <c r="F194" t="s">
        <v>78</v>
      </c>
      <c r="G194" t="s">
        <v>78</v>
      </c>
      <c r="H194" t="s">
        <v>78</v>
      </c>
      <c r="I194" t="s">
        <v>78</v>
      </c>
      <c r="J194" t="s">
        <v>78</v>
      </c>
      <c r="K194" t="s">
        <v>78</v>
      </c>
      <c r="L194" t="s">
        <v>78</v>
      </c>
      <c r="M194" t="s">
        <v>78</v>
      </c>
      <c r="N194" t="s">
        <v>78</v>
      </c>
      <c r="O194" t="s">
        <v>78</v>
      </c>
      <c r="P194" t="s">
        <v>78</v>
      </c>
      <c r="Q194" t="s">
        <v>78</v>
      </c>
      <c r="R194" t="s">
        <v>78</v>
      </c>
    </row>
    <row r="195" spans="1:18" x14ac:dyDescent="0.3">
      <c r="A195" t="s">
        <v>78</v>
      </c>
      <c r="B195" t="s">
        <v>78</v>
      </c>
      <c r="C195" t="e">
        <v>#VALUE!</v>
      </c>
      <c r="D195" t="s">
        <v>78</v>
      </c>
      <c r="E195" t="s">
        <v>78</v>
      </c>
      <c r="F195" t="s">
        <v>78</v>
      </c>
      <c r="G195" t="s">
        <v>78</v>
      </c>
      <c r="H195" t="s">
        <v>78</v>
      </c>
      <c r="I195" t="s">
        <v>78</v>
      </c>
      <c r="J195" t="s">
        <v>78</v>
      </c>
      <c r="K195" t="s">
        <v>78</v>
      </c>
      <c r="L195" t="s">
        <v>78</v>
      </c>
      <c r="M195" t="s">
        <v>78</v>
      </c>
      <c r="N195" t="s">
        <v>78</v>
      </c>
      <c r="O195" t="s">
        <v>78</v>
      </c>
      <c r="P195" t="s">
        <v>78</v>
      </c>
      <c r="Q195" t="s">
        <v>78</v>
      </c>
      <c r="R195" t="s">
        <v>78</v>
      </c>
    </row>
    <row r="196" spans="1:18" x14ac:dyDescent="0.3">
      <c r="A196" t="s">
        <v>78</v>
      </c>
      <c r="B196" t="s">
        <v>78</v>
      </c>
      <c r="C196" t="e">
        <v>#VALUE!</v>
      </c>
      <c r="D196" t="s">
        <v>78</v>
      </c>
      <c r="E196" t="s">
        <v>78</v>
      </c>
      <c r="F196" t="s">
        <v>78</v>
      </c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78</v>
      </c>
      <c r="Q196" t="s">
        <v>78</v>
      </c>
      <c r="R196" t="s">
        <v>78</v>
      </c>
    </row>
    <row r="197" spans="1:18" x14ac:dyDescent="0.3">
      <c r="A197" t="s">
        <v>78</v>
      </c>
      <c r="B197" t="s">
        <v>78</v>
      </c>
      <c r="C197" t="e">
        <v>#VALUE!</v>
      </c>
      <c r="D197" t="s">
        <v>78</v>
      </c>
      <c r="E197" t="s">
        <v>78</v>
      </c>
      <c r="F197" t="s">
        <v>78</v>
      </c>
      <c r="G197" t="s">
        <v>78</v>
      </c>
      <c r="H197" t="s">
        <v>78</v>
      </c>
      <c r="I197" t="s">
        <v>78</v>
      </c>
      <c r="J197" t="s">
        <v>78</v>
      </c>
      <c r="K197" t="s">
        <v>78</v>
      </c>
      <c r="L197" t="s">
        <v>78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</row>
    <row r="198" spans="1:18" x14ac:dyDescent="0.3">
      <c r="A198" t="s">
        <v>78</v>
      </c>
      <c r="B198" t="s">
        <v>78</v>
      </c>
      <c r="C198" t="e">
        <v>#VALUE!</v>
      </c>
      <c r="D198" t="s">
        <v>78</v>
      </c>
      <c r="E198" t="s">
        <v>78</v>
      </c>
      <c r="F198" t="s">
        <v>78</v>
      </c>
      <c r="G198" t="s">
        <v>78</v>
      </c>
      <c r="H198" t="s">
        <v>78</v>
      </c>
      <c r="I198" t="s">
        <v>78</v>
      </c>
      <c r="J198" t="s">
        <v>78</v>
      </c>
      <c r="K198" t="s">
        <v>78</v>
      </c>
      <c r="L198" t="s">
        <v>78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</row>
    <row r="199" spans="1:18" x14ac:dyDescent="0.3">
      <c r="A199" t="s">
        <v>78</v>
      </c>
      <c r="B199" t="s">
        <v>78</v>
      </c>
      <c r="C199" t="e">
        <v>#VALUE!</v>
      </c>
      <c r="D199" t="s">
        <v>78</v>
      </c>
      <c r="E199" t="s">
        <v>78</v>
      </c>
      <c r="F199" t="s">
        <v>78</v>
      </c>
      <c r="G199" t="s">
        <v>78</v>
      </c>
      <c r="H199" t="s">
        <v>78</v>
      </c>
      <c r="I199" t="s">
        <v>78</v>
      </c>
      <c r="J199" t="s">
        <v>78</v>
      </c>
      <c r="K199" t="s">
        <v>78</v>
      </c>
      <c r="L199" t="s">
        <v>78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</row>
    <row r="200" spans="1:18" x14ac:dyDescent="0.3">
      <c r="A200" t="s">
        <v>78</v>
      </c>
      <c r="B200" t="s">
        <v>78</v>
      </c>
      <c r="C200" t="e">
        <v>#VALUE!</v>
      </c>
      <c r="D200" t="s">
        <v>78</v>
      </c>
      <c r="E200" t="s">
        <v>78</v>
      </c>
      <c r="F200" t="s">
        <v>78</v>
      </c>
      <c r="G200" t="s">
        <v>78</v>
      </c>
      <c r="H200" t="s">
        <v>78</v>
      </c>
      <c r="I200" t="s">
        <v>78</v>
      </c>
      <c r="J200" t="s">
        <v>78</v>
      </c>
      <c r="K200" t="s">
        <v>78</v>
      </c>
      <c r="L200" t="s">
        <v>78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</row>
    <row r="201" spans="1:18" x14ac:dyDescent="0.3">
      <c r="A201" t="s">
        <v>78</v>
      </c>
      <c r="B201" t="s">
        <v>78</v>
      </c>
      <c r="C201" t="e">
        <v>#VALUE!</v>
      </c>
      <c r="D201" t="s">
        <v>78</v>
      </c>
      <c r="E201" t="s">
        <v>78</v>
      </c>
      <c r="F201" t="s">
        <v>78</v>
      </c>
      <c r="G201" t="s">
        <v>78</v>
      </c>
      <c r="H201" t="s">
        <v>78</v>
      </c>
      <c r="I201" t="s">
        <v>78</v>
      </c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</row>
    <row r="202" spans="1:18" x14ac:dyDescent="0.3">
      <c r="A202" t="s">
        <v>78</v>
      </c>
      <c r="B202" t="s">
        <v>78</v>
      </c>
      <c r="C202" t="e">
        <v>#VALUE!</v>
      </c>
      <c r="D202" t="s">
        <v>78</v>
      </c>
      <c r="E202" t="s">
        <v>78</v>
      </c>
      <c r="F202" t="s">
        <v>78</v>
      </c>
      <c r="G202" t="s">
        <v>78</v>
      </c>
      <c r="H202" t="s">
        <v>78</v>
      </c>
      <c r="I202" t="s">
        <v>78</v>
      </c>
      <c r="J202" t="s">
        <v>78</v>
      </c>
      <c r="K202" t="s">
        <v>78</v>
      </c>
      <c r="L202" t="s">
        <v>78</v>
      </c>
      <c r="M202" t="s">
        <v>78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</row>
    <row r="203" spans="1:18" x14ac:dyDescent="0.3">
      <c r="A203">
        <v>16.5</v>
      </c>
      <c r="B203" t="s">
        <v>78</v>
      </c>
      <c r="C203" t="e">
        <v>#VALUE!</v>
      </c>
      <c r="D203" t="s">
        <v>78</v>
      </c>
      <c r="E203" t="s">
        <v>78</v>
      </c>
      <c r="F203" t="s">
        <v>78</v>
      </c>
      <c r="G203" t="s">
        <v>78</v>
      </c>
      <c r="H203" t="s">
        <v>78</v>
      </c>
      <c r="I203" t="s">
        <v>78</v>
      </c>
      <c r="J203" t="s">
        <v>78</v>
      </c>
      <c r="K203" t="s">
        <v>78</v>
      </c>
      <c r="L203" t="s">
        <v>78</v>
      </c>
      <c r="M203" t="s">
        <v>78</v>
      </c>
      <c r="N203" t="s">
        <v>78</v>
      </c>
      <c r="O203" t="s">
        <v>78</v>
      </c>
      <c r="P203" t="s">
        <v>78</v>
      </c>
      <c r="Q203" t="s">
        <v>78</v>
      </c>
      <c r="R203" t="s">
        <v>78</v>
      </c>
    </row>
    <row r="204" spans="1:18" x14ac:dyDescent="0.3">
      <c r="A204" t="s">
        <v>78</v>
      </c>
      <c r="B204" t="s">
        <v>78</v>
      </c>
      <c r="C204" t="e">
        <v>#VALUE!</v>
      </c>
      <c r="D204" t="s">
        <v>78</v>
      </c>
      <c r="E204" t="s">
        <v>78</v>
      </c>
      <c r="F204" t="s">
        <v>78</v>
      </c>
      <c r="G204" t="s">
        <v>78</v>
      </c>
      <c r="H204" t="s">
        <v>78</v>
      </c>
      <c r="I204" t="s">
        <v>78</v>
      </c>
      <c r="J204" t="s">
        <v>78</v>
      </c>
      <c r="K204" t="s">
        <v>78</v>
      </c>
      <c r="L204" t="s">
        <v>78</v>
      </c>
      <c r="M204" t="s">
        <v>78</v>
      </c>
      <c r="N204" t="s">
        <v>78</v>
      </c>
      <c r="O204" t="s">
        <v>78</v>
      </c>
      <c r="P204" t="s">
        <v>78</v>
      </c>
      <c r="Q204" t="s">
        <v>78</v>
      </c>
      <c r="R204" t="s">
        <v>78</v>
      </c>
    </row>
    <row r="205" spans="1:18" x14ac:dyDescent="0.3">
      <c r="A205" t="s">
        <v>78</v>
      </c>
      <c r="B205" t="s">
        <v>78</v>
      </c>
      <c r="C205" t="e">
        <v>#VALUE!</v>
      </c>
      <c r="D205" t="s">
        <v>78</v>
      </c>
      <c r="E205" t="s">
        <v>78</v>
      </c>
      <c r="F205" t="s">
        <v>78</v>
      </c>
      <c r="G205" t="s">
        <v>78</v>
      </c>
      <c r="H205" t="s">
        <v>78</v>
      </c>
      <c r="I205" t="s">
        <v>78</v>
      </c>
      <c r="J205" t="s">
        <v>78</v>
      </c>
      <c r="K205" t="s">
        <v>78</v>
      </c>
      <c r="L205" t="s">
        <v>78</v>
      </c>
      <c r="M205" t="s">
        <v>78</v>
      </c>
      <c r="N205" t="s">
        <v>78</v>
      </c>
      <c r="O205" t="s">
        <v>78</v>
      </c>
      <c r="P205" t="s">
        <v>78</v>
      </c>
      <c r="Q205" t="s">
        <v>78</v>
      </c>
      <c r="R205" t="s">
        <v>78</v>
      </c>
    </row>
    <row r="206" spans="1:18" x14ac:dyDescent="0.3">
      <c r="A206" t="s">
        <v>78</v>
      </c>
      <c r="B206" t="s">
        <v>78</v>
      </c>
      <c r="C206" t="e">
        <v>#VALUE!</v>
      </c>
      <c r="D206" t="s">
        <v>78</v>
      </c>
      <c r="E206" t="s">
        <v>78</v>
      </c>
      <c r="F206" t="s">
        <v>78</v>
      </c>
      <c r="G206" t="s">
        <v>78</v>
      </c>
      <c r="H206" t="s">
        <v>78</v>
      </c>
      <c r="I206" t="s">
        <v>78</v>
      </c>
      <c r="J206" t="s">
        <v>78</v>
      </c>
      <c r="K206" t="s">
        <v>78</v>
      </c>
      <c r="L206" t="s">
        <v>78</v>
      </c>
      <c r="M206" t="s">
        <v>78</v>
      </c>
      <c r="N206" t="s">
        <v>78</v>
      </c>
      <c r="O206" t="s">
        <v>78</v>
      </c>
      <c r="P206" t="s">
        <v>78</v>
      </c>
      <c r="Q206" t="s">
        <v>78</v>
      </c>
      <c r="R206" t="s">
        <v>78</v>
      </c>
    </row>
    <row r="207" spans="1:18" x14ac:dyDescent="0.3">
      <c r="A207" t="s">
        <v>78</v>
      </c>
      <c r="B207" t="s">
        <v>78</v>
      </c>
      <c r="C207" t="e">
        <v>#VALUE!</v>
      </c>
      <c r="D207" t="s">
        <v>78</v>
      </c>
      <c r="E207" t="s">
        <v>78</v>
      </c>
      <c r="F207" t="s">
        <v>78</v>
      </c>
      <c r="G207" t="s">
        <v>78</v>
      </c>
      <c r="H207" t="s">
        <v>78</v>
      </c>
      <c r="I207" t="s">
        <v>78</v>
      </c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78</v>
      </c>
      <c r="Q207" t="s">
        <v>78</v>
      </c>
      <c r="R207" t="s">
        <v>78</v>
      </c>
    </row>
    <row r="208" spans="1:18" x14ac:dyDescent="0.3">
      <c r="A208" t="s">
        <v>78</v>
      </c>
      <c r="B208" t="s">
        <v>78</v>
      </c>
      <c r="C208" t="e">
        <v>#VALUE!</v>
      </c>
      <c r="D208" t="s">
        <v>78</v>
      </c>
      <c r="E208" t="s">
        <v>78</v>
      </c>
      <c r="F208" t="s">
        <v>78</v>
      </c>
      <c r="G208" t="s">
        <v>78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>
        <v>78</v>
      </c>
      <c r="O208" t="s">
        <v>78</v>
      </c>
      <c r="P208" t="s">
        <v>78</v>
      </c>
      <c r="Q208" t="s">
        <v>78</v>
      </c>
      <c r="R208" t="s">
        <v>78</v>
      </c>
    </row>
    <row r="209" spans="1:18" x14ac:dyDescent="0.3">
      <c r="A209" t="s">
        <v>78</v>
      </c>
      <c r="B209" t="s">
        <v>78</v>
      </c>
      <c r="C209" t="e">
        <v>#VALUE!</v>
      </c>
      <c r="D209" t="s">
        <v>78</v>
      </c>
      <c r="E209" t="s">
        <v>78</v>
      </c>
      <c r="F209" t="s">
        <v>78</v>
      </c>
      <c r="G209" t="s">
        <v>78</v>
      </c>
      <c r="H209" t="s">
        <v>78</v>
      </c>
      <c r="I209" t="s">
        <v>78</v>
      </c>
      <c r="J209" t="s">
        <v>78</v>
      </c>
      <c r="K209" t="s">
        <v>78</v>
      </c>
      <c r="L209" t="s">
        <v>78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</row>
    <row r="210" spans="1:18" x14ac:dyDescent="0.3">
      <c r="A210" t="s">
        <v>78</v>
      </c>
      <c r="B210" t="s">
        <v>78</v>
      </c>
      <c r="C210" t="e">
        <v>#VALUE!</v>
      </c>
      <c r="D210" t="s">
        <v>78</v>
      </c>
      <c r="E210" t="s">
        <v>78</v>
      </c>
      <c r="F210" t="s">
        <v>78</v>
      </c>
      <c r="G210" t="s">
        <v>78</v>
      </c>
      <c r="H210" t="s">
        <v>78</v>
      </c>
      <c r="I210" t="s">
        <v>78</v>
      </c>
      <c r="J210" t="s">
        <v>78</v>
      </c>
      <c r="K210" t="s">
        <v>78</v>
      </c>
      <c r="L210" t="s">
        <v>78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</row>
    <row r="211" spans="1:18" x14ac:dyDescent="0.3">
      <c r="A211" t="s">
        <v>78</v>
      </c>
      <c r="B211" t="s">
        <v>78</v>
      </c>
      <c r="C211" t="e">
        <v>#VALUE!</v>
      </c>
      <c r="D211" t="s">
        <v>78</v>
      </c>
      <c r="E211" t="s">
        <v>78</v>
      </c>
      <c r="F211" t="s">
        <v>78</v>
      </c>
      <c r="G211" t="s">
        <v>78</v>
      </c>
      <c r="H211" t="s">
        <v>78</v>
      </c>
      <c r="I211" t="s">
        <v>78</v>
      </c>
      <c r="J211" t="s">
        <v>78</v>
      </c>
      <c r="K211" t="s">
        <v>78</v>
      </c>
      <c r="L211" t="s">
        <v>78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</row>
    <row r="212" spans="1:18" x14ac:dyDescent="0.3">
      <c r="A212" t="s">
        <v>78</v>
      </c>
      <c r="B212" t="s">
        <v>78</v>
      </c>
      <c r="C212" t="e">
        <v>#VALUE!</v>
      </c>
      <c r="D212" t="s">
        <v>78</v>
      </c>
      <c r="E212" t="s">
        <v>78</v>
      </c>
      <c r="F212" t="s">
        <v>78</v>
      </c>
      <c r="G212" t="s">
        <v>78</v>
      </c>
      <c r="H212" t="s">
        <v>78</v>
      </c>
      <c r="I212" t="s">
        <v>78</v>
      </c>
      <c r="J212" t="s">
        <v>78</v>
      </c>
      <c r="K212" t="s">
        <v>78</v>
      </c>
      <c r="L212" t="s">
        <v>78</v>
      </c>
      <c r="M212" t="s">
        <v>78</v>
      </c>
      <c r="N212" t="s">
        <v>78</v>
      </c>
      <c r="O212" t="s">
        <v>78</v>
      </c>
      <c r="P212" t="s">
        <v>78</v>
      </c>
      <c r="Q212" t="s">
        <v>78</v>
      </c>
      <c r="R212" t="s">
        <v>78</v>
      </c>
    </row>
    <row r="213" spans="1:18" x14ac:dyDescent="0.3">
      <c r="A213" t="s">
        <v>78</v>
      </c>
      <c r="B213" t="s">
        <v>78</v>
      </c>
      <c r="C213" t="e">
        <v>#VALUE!</v>
      </c>
      <c r="D213" t="s">
        <v>78</v>
      </c>
      <c r="E213" t="s">
        <v>78</v>
      </c>
      <c r="F213" t="s">
        <v>78</v>
      </c>
      <c r="G213" t="s">
        <v>78</v>
      </c>
      <c r="H213" t="s">
        <v>78</v>
      </c>
      <c r="I213" t="s">
        <v>78</v>
      </c>
      <c r="J213" t="s">
        <v>78</v>
      </c>
      <c r="K213" t="s">
        <v>78</v>
      </c>
      <c r="L213" t="s">
        <v>78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</row>
    <row r="214" spans="1:18" x14ac:dyDescent="0.3">
      <c r="A214" t="s">
        <v>78</v>
      </c>
      <c r="B214" t="s">
        <v>78</v>
      </c>
      <c r="C214" t="e">
        <v>#VALUE!</v>
      </c>
      <c r="D214" t="s">
        <v>78</v>
      </c>
      <c r="E214" t="s">
        <v>78</v>
      </c>
      <c r="F214" t="s">
        <v>78</v>
      </c>
      <c r="G214" t="s">
        <v>78</v>
      </c>
      <c r="H214" t="s">
        <v>78</v>
      </c>
      <c r="I214" t="s">
        <v>78</v>
      </c>
      <c r="J214" t="s">
        <v>78</v>
      </c>
      <c r="K214" t="s">
        <v>78</v>
      </c>
      <c r="L214" t="s">
        <v>78</v>
      </c>
      <c r="M214" t="s">
        <v>78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</row>
    <row r="215" spans="1:18" x14ac:dyDescent="0.3">
      <c r="A215" t="s">
        <v>78</v>
      </c>
      <c r="B215" t="s">
        <v>78</v>
      </c>
      <c r="C215" t="e">
        <v>#VALUE!</v>
      </c>
      <c r="D215" t="s">
        <v>78</v>
      </c>
      <c r="E215" t="s">
        <v>78</v>
      </c>
      <c r="F215" t="s">
        <v>78</v>
      </c>
      <c r="G215" t="s">
        <v>78</v>
      </c>
      <c r="H215" t="s">
        <v>78</v>
      </c>
      <c r="I215" t="s">
        <v>78</v>
      </c>
      <c r="J215" t="s">
        <v>78</v>
      </c>
      <c r="K215" t="s">
        <v>78</v>
      </c>
      <c r="L215" t="s">
        <v>78</v>
      </c>
      <c r="M215" t="s">
        <v>78</v>
      </c>
      <c r="N215" t="s">
        <v>78</v>
      </c>
      <c r="O215" t="s">
        <v>78</v>
      </c>
      <c r="P215" t="s">
        <v>78</v>
      </c>
      <c r="Q215" t="s">
        <v>78</v>
      </c>
      <c r="R215" t="s">
        <v>78</v>
      </c>
    </row>
    <row r="216" spans="1:18" x14ac:dyDescent="0.3">
      <c r="A216" t="s">
        <v>78</v>
      </c>
      <c r="B216" t="s">
        <v>78</v>
      </c>
      <c r="C216" t="e">
        <v>#VALUE!</v>
      </c>
      <c r="D216" t="s">
        <v>78</v>
      </c>
      <c r="E216" t="s">
        <v>78</v>
      </c>
      <c r="F216" t="s">
        <v>78</v>
      </c>
      <c r="G216" t="s">
        <v>78</v>
      </c>
      <c r="H216" t="s">
        <v>78</v>
      </c>
      <c r="I216" t="s">
        <v>78</v>
      </c>
      <c r="J216" t="s">
        <v>78</v>
      </c>
      <c r="K216" t="s">
        <v>78</v>
      </c>
      <c r="L216" t="s">
        <v>78</v>
      </c>
      <c r="M216" t="s">
        <v>78</v>
      </c>
      <c r="N216" t="s">
        <v>78</v>
      </c>
      <c r="O216" t="s">
        <v>78</v>
      </c>
      <c r="P216" t="s">
        <v>78</v>
      </c>
      <c r="Q216" t="s">
        <v>78</v>
      </c>
      <c r="R216" t="s">
        <v>78</v>
      </c>
    </row>
    <row r="217" spans="1:18" x14ac:dyDescent="0.3">
      <c r="A217" t="s">
        <v>78</v>
      </c>
      <c r="B217" t="s">
        <v>78</v>
      </c>
      <c r="C217" t="e">
        <v>#VALUE!</v>
      </c>
      <c r="D217" t="s">
        <v>78</v>
      </c>
      <c r="E217" t="s">
        <v>78</v>
      </c>
      <c r="F217" t="s">
        <v>78</v>
      </c>
      <c r="G217" t="s">
        <v>78</v>
      </c>
      <c r="H217" t="s">
        <v>78</v>
      </c>
      <c r="I217" t="s">
        <v>78</v>
      </c>
      <c r="J217" t="s">
        <v>78</v>
      </c>
      <c r="K217" t="s">
        <v>78</v>
      </c>
      <c r="L217" t="s">
        <v>78</v>
      </c>
      <c r="M217" t="s">
        <v>78</v>
      </c>
      <c r="N217" t="s">
        <v>78</v>
      </c>
      <c r="O217" t="s">
        <v>78</v>
      </c>
      <c r="P217" t="s">
        <v>78</v>
      </c>
      <c r="Q217" t="s">
        <v>78</v>
      </c>
      <c r="R217" t="s">
        <v>78</v>
      </c>
    </row>
    <row r="218" spans="1:18" x14ac:dyDescent="0.3">
      <c r="A218">
        <v>18</v>
      </c>
      <c r="B218" t="s">
        <v>78</v>
      </c>
      <c r="C218" t="e">
        <v>#VALUE!</v>
      </c>
      <c r="D218" t="s">
        <v>78</v>
      </c>
      <c r="E218" t="s">
        <v>78</v>
      </c>
      <c r="F218" t="s">
        <v>78</v>
      </c>
      <c r="G218" t="s">
        <v>78</v>
      </c>
      <c r="H218" t="s">
        <v>78</v>
      </c>
      <c r="I218" t="s">
        <v>78</v>
      </c>
      <c r="J218" t="s">
        <v>78</v>
      </c>
      <c r="K218" t="s">
        <v>78</v>
      </c>
      <c r="L218" t="s">
        <v>78</v>
      </c>
      <c r="M218" t="s">
        <v>78</v>
      </c>
      <c r="N218" t="s">
        <v>78</v>
      </c>
      <c r="O218" t="s">
        <v>78</v>
      </c>
      <c r="P218" t="s">
        <v>78</v>
      </c>
      <c r="Q218" t="s">
        <v>78</v>
      </c>
      <c r="R218" t="s">
        <v>78</v>
      </c>
    </row>
    <row r="219" spans="1:18" x14ac:dyDescent="0.3">
      <c r="A219" t="s">
        <v>78</v>
      </c>
      <c r="B219" t="s">
        <v>78</v>
      </c>
      <c r="C219" t="e">
        <v>#VALUE!</v>
      </c>
      <c r="D219" t="s">
        <v>78</v>
      </c>
      <c r="E219" t="s">
        <v>78</v>
      </c>
      <c r="F219" t="s">
        <v>78</v>
      </c>
      <c r="G219" t="s">
        <v>78</v>
      </c>
      <c r="H219" t="s">
        <v>78</v>
      </c>
      <c r="I219" t="s">
        <v>78</v>
      </c>
      <c r="J219" t="s">
        <v>78</v>
      </c>
      <c r="K219" t="s">
        <v>78</v>
      </c>
      <c r="L219" t="s">
        <v>78</v>
      </c>
      <c r="M219" t="s">
        <v>78</v>
      </c>
      <c r="N219" t="s">
        <v>78</v>
      </c>
      <c r="O219" t="s">
        <v>78</v>
      </c>
      <c r="P219" t="s">
        <v>78</v>
      </c>
      <c r="Q219" t="s">
        <v>78</v>
      </c>
      <c r="R219" t="s">
        <v>78</v>
      </c>
    </row>
    <row r="220" spans="1:18" x14ac:dyDescent="0.3">
      <c r="A220" t="s">
        <v>78</v>
      </c>
      <c r="B220" t="s">
        <v>78</v>
      </c>
      <c r="C220" t="e">
        <v>#VALUE!</v>
      </c>
      <c r="D220" t="s">
        <v>78</v>
      </c>
      <c r="E220" t="s">
        <v>78</v>
      </c>
      <c r="F220" t="s">
        <v>78</v>
      </c>
      <c r="G220" t="s">
        <v>78</v>
      </c>
      <c r="H220" t="s">
        <v>78</v>
      </c>
      <c r="I220" t="s">
        <v>78</v>
      </c>
      <c r="J220" t="s">
        <v>78</v>
      </c>
      <c r="K220" t="s">
        <v>78</v>
      </c>
      <c r="L220" t="s">
        <v>78</v>
      </c>
      <c r="M220" t="s">
        <v>78</v>
      </c>
      <c r="N220" t="s">
        <v>78</v>
      </c>
      <c r="O220" t="s">
        <v>78</v>
      </c>
      <c r="P220" t="s">
        <v>78</v>
      </c>
      <c r="Q220" t="s">
        <v>78</v>
      </c>
      <c r="R220" t="s">
        <v>78</v>
      </c>
    </row>
    <row r="221" spans="1:18" x14ac:dyDescent="0.3">
      <c r="A221" t="s">
        <v>78</v>
      </c>
      <c r="B221" t="s">
        <v>78</v>
      </c>
      <c r="C221" t="e">
        <v>#VALUE!</v>
      </c>
      <c r="D221" t="s">
        <v>78</v>
      </c>
      <c r="E221" t="s">
        <v>78</v>
      </c>
      <c r="F221" t="s">
        <v>78</v>
      </c>
      <c r="G221" t="s">
        <v>78</v>
      </c>
      <c r="H221" t="s">
        <v>78</v>
      </c>
      <c r="I221" t="s">
        <v>78</v>
      </c>
      <c r="J221" t="s">
        <v>78</v>
      </c>
      <c r="K221" t="s">
        <v>78</v>
      </c>
      <c r="L221" t="s">
        <v>78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</row>
    <row r="222" spans="1:18" x14ac:dyDescent="0.3">
      <c r="A222" t="s">
        <v>78</v>
      </c>
      <c r="B222" t="s">
        <v>78</v>
      </c>
      <c r="C222" t="e">
        <v>#VALUE!</v>
      </c>
      <c r="D222" t="s">
        <v>78</v>
      </c>
      <c r="E222" t="s">
        <v>78</v>
      </c>
      <c r="F222" t="s">
        <v>78</v>
      </c>
      <c r="G222" t="s">
        <v>78</v>
      </c>
      <c r="H222" t="s">
        <v>78</v>
      </c>
      <c r="I222" t="s">
        <v>78</v>
      </c>
      <c r="J222" t="s">
        <v>78</v>
      </c>
      <c r="K222" t="s">
        <v>78</v>
      </c>
      <c r="L222" t="s">
        <v>78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</row>
    <row r="223" spans="1:18" x14ac:dyDescent="0.3">
      <c r="A223" t="s">
        <v>78</v>
      </c>
      <c r="B223" t="s">
        <v>78</v>
      </c>
      <c r="C223" t="e">
        <v>#VALUE!</v>
      </c>
      <c r="D223" t="s">
        <v>78</v>
      </c>
      <c r="E223" t="s">
        <v>78</v>
      </c>
      <c r="F223" t="s">
        <v>78</v>
      </c>
      <c r="G223" t="s">
        <v>78</v>
      </c>
      <c r="H223" t="s">
        <v>78</v>
      </c>
      <c r="I223" t="s">
        <v>78</v>
      </c>
      <c r="J223" t="s">
        <v>78</v>
      </c>
      <c r="K223" t="s">
        <v>78</v>
      </c>
      <c r="L223" t="s">
        <v>78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</row>
    <row r="224" spans="1:18" x14ac:dyDescent="0.3">
      <c r="A224" t="s">
        <v>78</v>
      </c>
      <c r="B224" t="s">
        <v>78</v>
      </c>
      <c r="C224" t="e">
        <v>#VALUE!</v>
      </c>
      <c r="D224" t="s">
        <v>78</v>
      </c>
      <c r="E224" t="s">
        <v>78</v>
      </c>
      <c r="F224" t="s">
        <v>78</v>
      </c>
      <c r="G224" t="s">
        <v>78</v>
      </c>
      <c r="H224" t="s">
        <v>78</v>
      </c>
      <c r="I224" t="s">
        <v>78</v>
      </c>
      <c r="J224" t="s">
        <v>78</v>
      </c>
      <c r="K224" t="s">
        <v>78</v>
      </c>
      <c r="L224" t="s">
        <v>78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</row>
    <row r="225" spans="1:18" x14ac:dyDescent="0.3">
      <c r="A225" t="s">
        <v>78</v>
      </c>
      <c r="B225" t="s">
        <v>78</v>
      </c>
      <c r="C225" t="e">
        <v>#VALUE!</v>
      </c>
      <c r="D225" t="s">
        <v>78</v>
      </c>
      <c r="E225" t="s">
        <v>78</v>
      </c>
      <c r="F225" t="s">
        <v>78</v>
      </c>
      <c r="G225" t="s">
        <v>78</v>
      </c>
      <c r="H225" t="s">
        <v>78</v>
      </c>
      <c r="I225" t="s">
        <v>78</v>
      </c>
      <c r="J225" t="s">
        <v>78</v>
      </c>
      <c r="K225" t="s">
        <v>78</v>
      </c>
      <c r="L225" t="s">
        <v>78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</row>
    <row r="226" spans="1:18" x14ac:dyDescent="0.3">
      <c r="A226" t="s">
        <v>78</v>
      </c>
      <c r="B226" t="s">
        <v>78</v>
      </c>
      <c r="C226" t="e">
        <v>#VALUE!</v>
      </c>
      <c r="D226" t="s">
        <v>78</v>
      </c>
      <c r="E226" t="s">
        <v>78</v>
      </c>
      <c r="F226" t="s">
        <v>78</v>
      </c>
      <c r="G226" t="s">
        <v>78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</row>
    <row r="227" spans="1:18" x14ac:dyDescent="0.3">
      <c r="A227" t="s">
        <v>78</v>
      </c>
      <c r="B227" t="s">
        <v>78</v>
      </c>
      <c r="C227" t="e">
        <v>#VALUE!</v>
      </c>
      <c r="D227" t="s">
        <v>78</v>
      </c>
      <c r="E227" t="s">
        <v>78</v>
      </c>
      <c r="F227" t="s">
        <v>78</v>
      </c>
      <c r="G227" t="s">
        <v>78</v>
      </c>
      <c r="H227" t="s">
        <v>78</v>
      </c>
      <c r="I227" t="s">
        <v>78</v>
      </c>
      <c r="J227" t="s">
        <v>78</v>
      </c>
      <c r="K227" t="s">
        <v>78</v>
      </c>
      <c r="L227" t="s">
        <v>78</v>
      </c>
      <c r="M227" t="s">
        <v>78</v>
      </c>
      <c r="N227" t="s">
        <v>78</v>
      </c>
      <c r="O227" t="s">
        <v>78</v>
      </c>
      <c r="P227" t="s">
        <v>78</v>
      </c>
      <c r="Q227" t="s">
        <v>78</v>
      </c>
      <c r="R227" t="s">
        <v>78</v>
      </c>
    </row>
    <row r="228" spans="1:18" x14ac:dyDescent="0.3">
      <c r="A228" t="s">
        <v>78</v>
      </c>
      <c r="B228" t="s">
        <v>78</v>
      </c>
      <c r="C228" t="e">
        <v>#VALUE!</v>
      </c>
      <c r="D228" t="s">
        <v>78</v>
      </c>
      <c r="E228" t="s">
        <v>78</v>
      </c>
      <c r="F228" t="s">
        <v>78</v>
      </c>
      <c r="G228" t="s">
        <v>78</v>
      </c>
      <c r="H228" t="s">
        <v>78</v>
      </c>
      <c r="I228" t="s">
        <v>78</v>
      </c>
      <c r="J228" t="s">
        <v>78</v>
      </c>
      <c r="K228" t="s">
        <v>78</v>
      </c>
      <c r="L228" t="s">
        <v>78</v>
      </c>
      <c r="M228" t="s">
        <v>78</v>
      </c>
      <c r="N228" t="s">
        <v>78</v>
      </c>
      <c r="O228" t="s">
        <v>78</v>
      </c>
      <c r="P228" t="s">
        <v>78</v>
      </c>
      <c r="Q228" t="s">
        <v>78</v>
      </c>
      <c r="R228" t="s">
        <v>78</v>
      </c>
    </row>
    <row r="229" spans="1:18" x14ac:dyDescent="0.3">
      <c r="A229" t="s">
        <v>78</v>
      </c>
      <c r="B229" t="s">
        <v>78</v>
      </c>
      <c r="C229" t="e">
        <v>#VALUE!</v>
      </c>
      <c r="D229" t="s">
        <v>78</v>
      </c>
      <c r="E229" t="s">
        <v>78</v>
      </c>
      <c r="F229" t="s">
        <v>78</v>
      </c>
      <c r="G229" t="s">
        <v>78</v>
      </c>
      <c r="H229" t="s">
        <v>78</v>
      </c>
      <c r="I229" t="s">
        <v>78</v>
      </c>
      <c r="J229" t="s">
        <v>78</v>
      </c>
      <c r="K229" t="s">
        <v>78</v>
      </c>
      <c r="L229" t="s">
        <v>78</v>
      </c>
      <c r="M229" t="s">
        <v>78</v>
      </c>
      <c r="N229" t="s">
        <v>78</v>
      </c>
      <c r="O229" t="s">
        <v>78</v>
      </c>
      <c r="P229" t="s">
        <v>78</v>
      </c>
      <c r="Q229" t="s">
        <v>78</v>
      </c>
      <c r="R229" t="s">
        <v>78</v>
      </c>
    </row>
    <row r="230" spans="1:18" x14ac:dyDescent="0.3">
      <c r="A230" t="s">
        <v>78</v>
      </c>
      <c r="B230" t="s">
        <v>78</v>
      </c>
      <c r="C230" t="e">
        <v>#VALUE!</v>
      </c>
      <c r="D230" t="s">
        <v>78</v>
      </c>
      <c r="E230" t="s">
        <v>78</v>
      </c>
      <c r="F230" t="s">
        <v>78</v>
      </c>
      <c r="G230" t="s">
        <v>78</v>
      </c>
      <c r="H230" t="s">
        <v>78</v>
      </c>
      <c r="I230" t="s">
        <v>78</v>
      </c>
      <c r="J230" t="s">
        <v>78</v>
      </c>
      <c r="K230" t="s">
        <v>78</v>
      </c>
      <c r="L230" t="s">
        <v>78</v>
      </c>
      <c r="M230" t="s">
        <v>78</v>
      </c>
      <c r="N230" t="s">
        <v>78</v>
      </c>
      <c r="O230" t="s">
        <v>78</v>
      </c>
      <c r="P230" t="s">
        <v>78</v>
      </c>
      <c r="Q230" t="s">
        <v>78</v>
      </c>
      <c r="R230" t="s">
        <v>78</v>
      </c>
    </row>
    <row r="231" spans="1:18" x14ac:dyDescent="0.3">
      <c r="A231" t="s">
        <v>78</v>
      </c>
      <c r="B231" t="s">
        <v>78</v>
      </c>
      <c r="C231" t="e">
        <v>#VALUE!</v>
      </c>
      <c r="D231" t="s">
        <v>78</v>
      </c>
      <c r="E231" t="s">
        <v>78</v>
      </c>
      <c r="F231" t="s">
        <v>78</v>
      </c>
      <c r="G231" t="s">
        <v>78</v>
      </c>
      <c r="H231" t="s">
        <v>78</v>
      </c>
      <c r="I231" t="s">
        <v>78</v>
      </c>
      <c r="J231" t="s">
        <v>78</v>
      </c>
      <c r="K231" t="s">
        <v>78</v>
      </c>
      <c r="L231" t="s">
        <v>78</v>
      </c>
      <c r="M231" t="s">
        <v>78</v>
      </c>
      <c r="N231" t="s">
        <v>78</v>
      </c>
      <c r="O231" t="s">
        <v>78</v>
      </c>
      <c r="P231" t="s">
        <v>78</v>
      </c>
      <c r="Q231" t="s">
        <v>78</v>
      </c>
      <c r="R231" t="s">
        <v>78</v>
      </c>
    </row>
    <row r="232" spans="1:18" x14ac:dyDescent="0.3">
      <c r="A232" t="s">
        <v>78</v>
      </c>
      <c r="B232" t="s">
        <v>78</v>
      </c>
      <c r="C232" t="e">
        <v>#VALUE!</v>
      </c>
      <c r="D232" t="s">
        <v>78</v>
      </c>
      <c r="E232" t="s">
        <v>78</v>
      </c>
      <c r="F232" t="s">
        <v>78</v>
      </c>
      <c r="G232" t="s">
        <v>78</v>
      </c>
      <c r="H232" t="s">
        <v>78</v>
      </c>
      <c r="I232" t="s">
        <v>78</v>
      </c>
      <c r="J232" t="s">
        <v>78</v>
      </c>
      <c r="K232" t="s">
        <v>78</v>
      </c>
      <c r="L232" t="s">
        <v>78</v>
      </c>
      <c r="M232" t="s">
        <v>78</v>
      </c>
      <c r="N232" t="s">
        <v>78</v>
      </c>
      <c r="O232" t="s">
        <v>78</v>
      </c>
      <c r="P232" t="s">
        <v>78</v>
      </c>
      <c r="Q232" t="s">
        <v>78</v>
      </c>
      <c r="R232" t="s">
        <v>78</v>
      </c>
    </row>
    <row r="233" spans="1:18" x14ac:dyDescent="0.3">
      <c r="A233">
        <v>19.5</v>
      </c>
      <c r="B233" t="s">
        <v>78</v>
      </c>
      <c r="C233" t="e">
        <v>#VALUE!</v>
      </c>
      <c r="D233" t="s">
        <v>78</v>
      </c>
      <c r="E233" t="s">
        <v>78</v>
      </c>
      <c r="F233" t="s">
        <v>78</v>
      </c>
      <c r="G233" t="s">
        <v>78</v>
      </c>
      <c r="H233" t="s">
        <v>78</v>
      </c>
      <c r="I233" t="s">
        <v>78</v>
      </c>
      <c r="J233" t="s">
        <v>78</v>
      </c>
      <c r="K233" t="s">
        <v>78</v>
      </c>
      <c r="L233" t="s">
        <v>78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</row>
    <row r="234" spans="1:18" x14ac:dyDescent="0.3">
      <c r="A234" t="s">
        <v>78</v>
      </c>
      <c r="B234" t="s">
        <v>78</v>
      </c>
      <c r="C234" t="e">
        <v>#VALUE!</v>
      </c>
      <c r="D234" t="s">
        <v>78</v>
      </c>
      <c r="E234" t="s">
        <v>78</v>
      </c>
      <c r="F234" t="s">
        <v>78</v>
      </c>
      <c r="G234" t="s">
        <v>78</v>
      </c>
      <c r="H234" t="s">
        <v>78</v>
      </c>
      <c r="I234" t="s">
        <v>78</v>
      </c>
      <c r="J234" t="s">
        <v>78</v>
      </c>
      <c r="K234" t="s">
        <v>78</v>
      </c>
      <c r="L234" t="s">
        <v>78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 t="s">
        <v>78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>
        <v>21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 t="s">
        <v>78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 t="s">
        <v>78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>
        <v>22.5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 t="s">
        <v>78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 t="s">
        <v>78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>
        <v>24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 t="s">
        <v>78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C291" t="s">
        <v>229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C292" t="s">
        <v>230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>
        <v>25.5</v>
      </c>
      <c r="C293" t="s">
        <v>231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 t="s">
        <v>78</v>
      </c>
      <c r="C294" t="s">
        <v>232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C295" t="s">
        <v>233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C296" t="s">
        <v>234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C297" t="s">
        <v>235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 t="s">
        <v>78</v>
      </c>
      <c r="C298" t="s">
        <v>236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C299" t="s">
        <v>237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C300" t="s">
        <v>238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C301" t="s">
        <v>239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C302" t="s">
        <v>240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C303" t="s">
        <v>241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C304" t="s">
        <v>242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C305" t="s">
        <v>243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C306" t="s">
        <v>244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245</v>
      </c>
      <c r="D307" t="s">
        <v>78</v>
      </c>
      <c r="E307" t="s">
        <v>78</v>
      </c>
      <c r="F307" t="s">
        <v>78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>
        <v>27</v>
      </c>
      <c r="C308" t="s">
        <v>246</v>
      </c>
      <c r="D308" t="s">
        <v>78</v>
      </c>
      <c r="E308" t="s">
        <v>78</v>
      </c>
      <c r="F308" t="s">
        <v>78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247</v>
      </c>
      <c r="D309" t="s">
        <v>78</v>
      </c>
      <c r="E309" t="s">
        <v>78</v>
      </c>
      <c r="F309" t="s">
        <v>78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248</v>
      </c>
      <c r="D310" t="s">
        <v>78</v>
      </c>
      <c r="E310" t="s">
        <v>78</v>
      </c>
      <c r="F310" t="s">
        <v>78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249</v>
      </c>
      <c r="D311" t="s">
        <v>78</v>
      </c>
      <c r="E311" t="s">
        <v>78</v>
      </c>
      <c r="F311" t="s">
        <v>78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250</v>
      </c>
      <c r="D312" t="s">
        <v>78</v>
      </c>
      <c r="E312" t="s">
        <v>78</v>
      </c>
      <c r="F312" t="s">
        <v>78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251</v>
      </c>
      <c r="D313" t="s">
        <v>78</v>
      </c>
      <c r="E313" t="s">
        <v>78</v>
      </c>
      <c r="F313" t="s">
        <v>78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 t="s">
        <v>78</v>
      </c>
      <c r="C314" t="s">
        <v>252</v>
      </c>
      <c r="D314" t="s">
        <v>78</v>
      </c>
      <c r="E314" t="s">
        <v>78</v>
      </c>
      <c r="F314" t="s">
        <v>78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253</v>
      </c>
      <c r="D315" t="s">
        <v>78</v>
      </c>
      <c r="E315" t="s">
        <v>78</v>
      </c>
      <c r="F315" t="s">
        <v>78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254</v>
      </c>
      <c r="D316" t="s">
        <v>78</v>
      </c>
      <c r="E316" t="s">
        <v>78</v>
      </c>
      <c r="F316" t="s">
        <v>78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255</v>
      </c>
      <c r="D317" t="s">
        <v>78</v>
      </c>
      <c r="E317" t="s">
        <v>78</v>
      </c>
      <c r="F317" t="s">
        <v>78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 t="s">
        <v>78</v>
      </c>
      <c r="C318" t="s">
        <v>256</v>
      </c>
      <c r="D318" t="s">
        <v>78</v>
      </c>
      <c r="E318" t="s">
        <v>78</v>
      </c>
      <c r="F318" t="s">
        <v>78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257</v>
      </c>
      <c r="D319" t="s">
        <v>78</v>
      </c>
      <c r="E319" t="s">
        <v>78</v>
      </c>
      <c r="F319" t="s">
        <v>78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258</v>
      </c>
      <c r="D320" t="s">
        <v>78</v>
      </c>
      <c r="E320" t="s">
        <v>78</v>
      </c>
      <c r="F320" t="s">
        <v>78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259</v>
      </c>
      <c r="D321" t="s">
        <v>78</v>
      </c>
      <c r="E321" t="s">
        <v>78</v>
      </c>
      <c r="F321" t="s">
        <v>78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260</v>
      </c>
      <c r="D322" t="s">
        <v>78</v>
      </c>
      <c r="E322" t="s">
        <v>78</v>
      </c>
      <c r="F322" t="s">
        <v>78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>
        <v>28.5</v>
      </c>
      <c r="C323" t="s">
        <v>261</v>
      </c>
      <c r="D323" t="s">
        <v>78</v>
      </c>
      <c r="E323" t="s">
        <v>78</v>
      </c>
      <c r="F323" t="s">
        <v>78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262</v>
      </c>
      <c r="D324" t="s">
        <v>78</v>
      </c>
      <c r="E324" t="s">
        <v>78</v>
      </c>
      <c r="F324" t="s">
        <v>78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263</v>
      </c>
      <c r="D325" t="s">
        <v>78</v>
      </c>
      <c r="E325" t="s">
        <v>78</v>
      </c>
      <c r="F325" t="s">
        <v>78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264</v>
      </c>
      <c r="D326" t="s">
        <v>78</v>
      </c>
      <c r="E326" t="s">
        <v>78</v>
      </c>
      <c r="F326" t="s">
        <v>78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265</v>
      </c>
      <c r="D327" t="s">
        <v>78</v>
      </c>
      <c r="E327" t="s">
        <v>78</v>
      </c>
      <c r="F327" t="s">
        <v>78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 t="s">
        <v>78</v>
      </c>
      <c r="C328" t="s">
        <v>266</v>
      </c>
      <c r="D328" t="s">
        <v>78</v>
      </c>
      <c r="E328" t="s">
        <v>78</v>
      </c>
      <c r="F328" t="s">
        <v>78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267</v>
      </c>
      <c r="D329" t="s">
        <v>78</v>
      </c>
      <c r="E329" t="s">
        <v>78</v>
      </c>
      <c r="F329" t="s">
        <v>78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268</v>
      </c>
      <c r="D330" t="s">
        <v>78</v>
      </c>
      <c r="E330" t="s">
        <v>78</v>
      </c>
      <c r="F330" t="s">
        <v>78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269</v>
      </c>
      <c r="D331" t="s">
        <v>78</v>
      </c>
      <c r="E331" t="s">
        <v>78</v>
      </c>
      <c r="F331" t="s">
        <v>78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270</v>
      </c>
      <c r="D332" t="s">
        <v>78</v>
      </c>
      <c r="E332" t="s">
        <v>78</v>
      </c>
      <c r="F332" t="s">
        <v>78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271</v>
      </c>
      <c r="D333" t="s">
        <v>78</v>
      </c>
      <c r="E333" t="s">
        <v>78</v>
      </c>
      <c r="F333" t="s">
        <v>78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 t="s">
        <v>78</v>
      </c>
      <c r="C334" t="s">
        <v>272</v>
      </c>
      <c r="D334" t="s">
        <v>78</v>
      </c>
      <c r="E334" t="s">
        <v>78</v>
      </c>
      <c r="F334" t="s">
        <v>78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273</v>
      </c>
      <c r="D335" t="s">
        <v>78</v>
      </c>
      <c r="E335" t="s">
        <v>78</v>
      </c>
      <c r="F335" t="s">
        <v>78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274</v>
      </c>
      <c r="D336" t="s">
        <v>78</v>
      </c>
      <c r="E336" t="s">
        <v>78</v>
      </c>
      <c r="F336" t="s">
        <v>78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275</v>
      </c>
      <c r="D337" t="s">
        <v>78</v>
      </c>
      <c r="E337" t="s">
        <v>78</v>
      </c>
      <c r="F337" t="s">
        <v>78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>
        <v>30</v>
      </c>
      <c r="C338" t="s">
        <v>276</v>
      </c>
      <c r="D338" t="s">
        <v>78</v>
      </c>
      <c r="E338" t="s">
        <v>78</v>
      </c>
      <c r="F338" t="s">
        <v>78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277</v>
      </c>
      <c r="D339" t="s">
        <v>78</v>
      </c>
      <c r="E339" t="s">
        <v>78</v>
      </c>
      <c r="F339" t="s">
        <v>78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278</v>
      </c>
      <c r="D340" t="s">
        <v>78</v>
      </c>
      <c r="E340" t="s">
        <v>78</v>
      </c>
      <c r="F340" t="s">
        <v>78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279</v>
      </c>
      <c r="D341" t="s">
        <v>78</v>
      </c>
      <c r="E341" t="s">
        <v>78</v>
      </c>
      <c r="F341" t="s">
        <v>78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280</v>
      </c>
      <c r="D342" t="s">
        <v>78</v>
      </c>
      <c r="E342" t="s">
        <v>78</v>
      </c>
      <c r="F342" t="s">
        <v>78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281</v>
      </c>
      <c r="D343" t="s">
        <v>78</v>
      </c>
      <c r="E343" t="s">
        <v>78</v>
      </c>
      <c r="F343" t="s">
        <v>78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282</v>
      </c>
      <c r="D344" t="s">
        <v>78</v>
      </c>
      <c r="E344" t="s">
        <v>78</v>
      </c>
      <c r="F344" t="s">
        <v>78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283</v>
      </c>
      <c r="D345" t="s">
        <v>78</v>
      </c>
      <c r="E345" t="s">
        <v>78</v>
      </c>
      <c r="F345" t="s">
        <v>78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284</v>
      </c>
      <c r="D346" t="s">
        <v>78</v>
      </c>
      <c r="E346" t="s">
        <v>78</v>
      </c>
      <c r="F346" t="s">
        <v>78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285</v>
      </c>
      <c r="D347" t="s">
        <v>78</v>
      </c>
      <c r="E347" t="s">
        <v>78</v>
      </c>
      <c r="F347" t="s">
        <v>78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 t="s">
        <v>78</v>
      </c>
      <c r="C348" t="s">
        <v>286</v>
      </c>
      <c r="D348" t="s">
        <v>78</v>
      </c>
      <c r="E348" t="s">
        <v>78</v>
      </c>
      <c r="F348" t="s">
        <v>78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287</v>
      </c>
      <c r="D349" t="s">
        <v>78</v>
      </c>
      <c r="E349" t="s">
        <v>78</v>
      </c>
      <c r="F349" t="s">
        <v>78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288</v>
      </c>
      <c r="D350" t="s">
        <v>78</v>
      </c>
      <c r="E350" t="s">
        <v>78</v>
      </c>
      <c r="F350" t="s">
        <v>78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289</v>
      </c>
      <c r="D351" t="s">
        <v>78</v>
      </c>
      <c r="E351" t="s">
        <v>78</v>
      </c>
      <c r="F351" t="s">
        <v>78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290</v>
      </c>
      <c r="D352" t="s">
        <v>78</v>
      </c>
      <c r="E352" t="s">
        <v>78</v>
      </c>
      <c r="F352" t="s">
        <v>78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>
        <v>31.5</v>
      </c>
      <c r="C353" t="s">
        <v>291</v>
      </c>
      <c r="D353" t="s">
        <v>78</v>
      </c>
      <c r="E353" t="s">
        <v>78</v>
      </c>
      <c r="F353" t="s">
        <v>78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 t="s">
        <v>78</v>
      </c>
      <c r="C354" t="s">
        <v>292</v>
      </c>
      <c r="D354" t="s">
        <v>78</v>
      </c>
      <c r="E354" t="s">
        <v>78</v>
      </c>
      <c r="F354" t="s">
        <v>78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293</v>
      </c>
      <c r="D355" t="s">
        <v>78</v>
      </c>
      <c r="E355" t="s">
        <v>78</v>
      </c>
      <c r="F355" t="s">
        <v>78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294</v>
      </c>
      <c r="D356" t="s">
        <v>78</v>
      </c>
      <c r="E356" t="s">
        <v>78</v>
      </c>
      <c r="F356" t="s">
        <v>78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295</v>
      </c>
      <c r="D357" t="s">
        <v>78</v>
      </c>
      <c r="E357" t="s">
        <v>78</v>
      </c>
      <c r="F357" t="s">
        <v>78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 t="s">
        <v>78</v>
      </c>
      <c r="C358" t="s">
        <v>296</v>
      </c>
      <c r="D358" t="s">
        <v>78</v>
      </c>
      <c r="E358" t="s">
        <v>78</v>
      </c>
      <c r="F358" t="s">
        <v>78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297</v>
      </c>
      <c r="D359" t="s">
        <v>78</v>
      </c>
      <c r="E359" t="s">
        <v>78</v>
      </c>
      <c r="F359" t="s">
        <v>78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298</v>
      </c>
      <c r="D360" t="s">
        <v>78</v>
      </c>
      <c r="E360" t="s">
        <v>78</v>
      </c>
      <c r="F360" t="s">
        <v>78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299</v>
      </c>
      <c r="D361" t="s">
        <v>78</v>
      </c>
      <c r="E361" t="s">
        <v>78</v>
      </c>
      <c r="F361" t="s">
        <v>78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300</v>
      </c>
      <c r="D362" t="s">
        <v>78</v>
      </c>
      <c r="E362" t="s">
        <v>78</v>
      </c>
      <c r="F362" t="s">
        <v>78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301</v>
      </c>
      <c r="D363" t="s">
        <v>78</v>
      </c>
      <c r="E363" t="s">
        <v>78</v>
      </c>
      <c r="F363" t="s">
        <v>78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302</v>
      </c>
      <c r="D364" t="s">
        <v>78</v>
      </c>
      <c r="E364" t="s">
        <v>78</v>
      </c>
      <c r="F364" t="s">
        <v>78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303</v>
      </c>
      <c r="D365" t="s">
        <v>78</v>
      </c>
      <c r="E365" t="s">
        <v>78</v>
      </c>
      <c r="F365" t="s">
        <v>78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304</v>
      </c>
      <c r="D366" t="s">
        <v>78</v>
      </c>
      <c r="E366" t="s">
        <v>78</v>
      </c>
      <c r="F366" t="s">
        <v>78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305</v>
      </c>
      <c r="D367" t="s">
        <v>78</v>
      </c>
      <c r="E367" t="s">
        <v>78</v>
      </c>
      <c r="F367" t="s">
        <v>78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>
        <v>33</v>
      </c>
      <c r="C368" t="s">
        <v>306</v>
      </c>
      <c r="D368" t="s">
        <v>78</v>
      </c>
      <c r="E368" t="s">
        <v>78</v>
      </c>
      <c r="F368" t="s">
        <v>78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307</v>
      </c>
      <c r="D369" t="s">
        <v>78</v>
      </c>
      <c r="E369" t="s">
        <v>78</v>
      </c>
      <c r="F369" t="s">
        <v>78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308</v>
      </c>
      <c r="D370" t="s">
        <v>78</v>
      </c>
      <c r="E370" t="s">
        <v>78</v>
      </c>
      <c r="F370" t="s">
        <v>78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309</v>
      </c>
      <c r="D371" t="s">
        <v>78</v>
      </c>
      <c r="E371" t="s">
        <v>78</v>
      </c>
      <c r="F371" t="s">
        <v>78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310</v>
      </c>
      <c r="D372" t="s">
        <v>78</v>
      </c>
      <c r="E372" t="s">
        <v>78</v>
      </c>
      <c r="F372" t="s">
        <v>78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311</v>
      </c>
      <c r="D373" t="s">
        <v>78</v>
      </c>
      <c r="E373" t="s">
        <v>78</v>
      </c>
      <c r="F373" t="s">
        <v>78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 t="s">
        <v>78</v>
      </c>
      <c r="C374" t="s">
        <v>312</v>
      </c>
      <c r="D374" t="s">
        <v>78</v>
      </c>
      <c r="E374" t="s">
        <v>78</v>
      </c>
      <c r="F374" t="s">
        <v>78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313</v>
      </c>
      <c r="D375" t="s">
        <v>78</v>
      </c>
      <c r="E375" t="s">
        <v>78</v>
      </c>
      <c r="F375" t="s">
        <v>78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314</v>
      </c>
      <c r="D376" t="s">
        <v>78</v>
      </c>
      <c r="E376" t="s">
        <v>78</v>
      </c>
      <c r="F376" t="s">
        <v>78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315</v>
      </c>
      <c r="D377" t="s">
        <v>78</v>
      </c>
      <c r="E377" t="s">
        <v>78</v>
      </c>
      <c r="F377" t="s">
        <v>78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 t="s">
        <v>78</v>
      </c>
      <c r="C378" t="s">
        <v>316</v>
      </c>
      <c r="D378" t="s">
        <v>78</v>
      </c>
      <c r="E378" t="s">
        <v>78</v>
      </c>
      <c r="F378" t="s">
        <v>78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317</v>
      </c>
      <c r="D379" t="s">
        <v>78</v>
      </c>
      <c r="E379" t="s">
        <v>78</v>
      </c>
      <c r="F379" t="s">
        <v>78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318</v>
      </c>
      <c r="D380" t="s">
        <v>78</v>
      </c>
      <c r="E380" t="s">
        <v>78</v>
      </c>
      <c r="F380" t="s">
        <v>78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319</v>
      </c>
      <c r="D381" t="s">
        <v>78</v>
      </c>
      <c r="E381" t="s">
        <v>78</v>
      </c>
      <c r="F381" t="s">
        <v>78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320</v>
      </c>
      <c r="D382" t="s">
        <v>78</v>
      </c>
      <c r="E382" t="s">
        <v>78</v>
      </c>
      <c r="F382" t="s">
        <v>78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>
        <v>34.5</v>
      </c>
      <c r="C383" t="s">
        <v>321</v>
      </c>
      <c r="D383" t="s">
        <v>78</v>
      </c>
      <c r="E383" t="s">
        <v>78</v>
      </c>
      <c r="F383" t="s">
        <v>78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322</v>
      </c>
      <c r="D384" t="s">
        <v>78</v>
      </c>
      <c r="E384" t="s">
        <v>78</v>
      </c>
      <c r="F384" t="s">
        <v>78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323</v>
      </c>
      <c r="D385" t="s">
        <v>78</v>
      </c>
      <c r="E385" t="s">
        <v>78</v>
      </c>
      <c r="F385" t="s">
        <v>78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324</v>
      </c>
      <c r="D386" t="s">
        <v>78</v>
      </c>
      <c r="E386" t="s">
        <v>78</v>
      </c>
      <c r="F386" t="s">
        <v>78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325</v>
      </c>
      <c r="D387" t="s">
        <v>78</v>
      </c>
      <c r="E387" t="s">
        <v>78</v>
      </c>
      <c r="F387" t="s">
        <v>78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 t="s">
        <v>78</v>
      </c>
      <c r="C388" t="s">
        <v>326</v>
      </c>
      <c r="D388" t="s">
        <v>78</v>
      </c>
      <c r="E388" t="s">
        <v>78</v>
      </c>
      <c r="F388" t="s">
        <v>78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327</v>
      </c>
      <c r="D389" t="s">
        <v>78</v>
      </c>
      <c r="E389" t="s">
        <v>78</v>
      </c>
      <c r="F389" t="s">
        <v>78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328</v>
      </c>
      <c r="D390" t="s">
        <v>78</v>
      </c>
      <c r="E390" t="s">
        <v>78</v>
      </c>
      <c r="F390" t="s">
        <v>78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329</v>
      </c>
      <c r="D391" t="s">
        <v>78</v>
      </c>
      <c r="E391" t="s">
        <v>78</v>
      </c>
      <c r="F391" t="s">
        <v>78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330</v>
      </c>
      <c r="D392" t="s">
        <v>78</v>
      </c>
      <c r="E392" t="s">
        <v>78</v>
      </c>
      <c r="F392" t="s">
        <v>78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331</v>
      </c>
      <c r="D393" t="s">
        <v>78</v>
      </c>
      <c r="E393" t="s">
        <v>78</v>
      </c>
      <c r="F393" t="s">
        <v>78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 t="s">
        <v>78</v>
      </c>
      <c r="C394" t="s">
        <v>332</v>
      </c>
      <c r="D394" t="s">
        <v>78</v>
      </c>
      <c r="E394" t="s">
        <v>78</v>
      </c>
      <c r="F394" t="s">
        <v>78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333</v>
      </c>
      <c r="D395" t="s">
        <v>78</v>
      </c>
      <c r="E395" t="s">
        <v>78</v>
      </c>
      <c r="F395" t="s">
        <v>78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334</v>
      </c>
      <c r="D396" t="s">
        <v>78</v>
      </c>
      <c r="E396" t="s">
        <v>78</v>
      </c>
      <c r="F396" t="s">
        <v>78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335</v>
      </c>
      <c r="D397" t="s">
        <v>78</v>
      </c>
      <c r="E397" t="s">
        <v>78</v>
      </c>
      <c r="F397" t="s">
        <v>78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>
        <v>36</v>
      </c>
      <c r="C398" t="s">
        <v>336</v>
      </c>
      <c r="D398" t="s">
        <v>78</v>
      </c>
      <c r="E398" t="s">
        <v>78</v>
      </c>
      <c r="F398" t="s">
        <v>78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337</v>
      </c>
      <c r="D399" t="s">
        <v>78</v>
      </c>
      <c r="E399" t="s">
        <v>78</v>
      </c>
      <c r="F399" t="s">
        <v>78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338</v>
      </c>
      <c r="D400" t="s">
        <v>78</v>
      </c>
      <c r="E400" t="s">
        <v>78</v>
      </c>
      <c r="F400" t="s">
        <v>78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339</v>
      </c>
      <c r="D401" t="s">
        <v>78</v>
      </c>
      <c r="E401" t="s">
        <v>78</v>
      </c>
      <c r="F401" t="s">
        <v>78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340</v>
      </c>
      <c r="D402" t="s">
        <v>78</v>
      </c>
      <c r="E402" t="s">
        <v>78</v>
      </c>
      <c r="F402" t="s">
        <v>78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341</v>
      </c>
      <c r="D403" t="s">
        <v>78</v>
      </c>
      <c r="E403" t="s">
        <v>78</v>
      </c>
      <c r="F403" t="s">
        <v>78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342</v>
      </c>
      <c r="D404" t="s">
        <v>78</v>
      </c>
      <c r="E404" t="s">
        <v>78</v>
      </c>
      <c r="F404" t="s">
        <v>78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343</v>
      </c>
      <c r="D405" t="s">
        <v>78</v>
      </c>
      <c r="E405" t="s">
        <v>78</v>
      </c>
      <c r="F405" t="s">
        <v>78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344</v>
      </c>
      <c r="D406" t="s">
        <v>78</v>
      </c>
      <c r="E406" t="s">
        <v>78</v>
      </c>
      <c r="F406" t="s">
        <v>78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345</v>
      </c>
      <c r="D407" t="s">
        <v>78</v>
      </c>
      <c r="E407" t="s">
        <v>78</v>
      </c>
      <c r="F407" t="s">
        <v>78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 t="s">
        <v>78</v>
      </c>
      <c r="C408" t="s">
        <v>346</v>
      </c>
      <c r="D408" t="s">
        <v>78</v>
      </c>
      <c r="E408" t="s">
        <v>78</v>
      </c>
      <c r="F408" t="s">
        <v>78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347</v>
      </c>
      <c r="D409" t="s">
        <v>78</v>
      </c>
      <c r="E409" t="s">
        <v>78</v>
      </c>
      <c r="F409" t="s">
        <v>78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348</v>
      </c>
      <c r="D410" t="s">
        <v>78</v>
      </c>
      <c r="E410" t="s">
        <v>78</v>
      </c>
      <c r="F410" t="s">
        <v>78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349</v>
      </c>
      <c r="D411" t="s">
        <v>78</v>
      </c>
      <c r="E411" t="s">
        <v>78</v>
      </c>
      <c r="F411" t="s">
        <v>78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350</v>
      </c>
      <c r="D412" t="s">
        <v>78</v>
      </c>
      <c r="E412" t="s">
        <v>78</v>
      </c>
      <c r="F412" t="s">
        <v>78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>
        <v>37.5</v>
      </c>
      <c r="C413" t="s">
        <v>351</v>
      </c>
      <c r="D413" t="s">
        <v>78</v>
      </c>
      <c r="E413" t="s">
        <v>78</v>
      </c>
      <c r="F413" t="s">
        <v>78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 t="s">
        <v>78</v>
      </c>
      <c r="C414" t="s">
        <v>352</v>
      </c>
      <c r="D414" t="s">
        <v>78</v>
      </c>
      <c r="E414" t="s">
        <v>78</v>
      </c>
      <c r="F414" t="s">
        <v>78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353</v>
      </c>
      <c r="D415" t="s">
        <v>78</v>
      </c>
      <c r="E415" t="s">
        <v>78</v>
      </c>
      <c r="F415" t="s">
        <v>78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354</v>
      </c>
      <c r="D416" t="s">
        <v>78</v>
      </c>
      <c r="E416" t="s">
        <v>78</v>
      </c>
      <c r="F416" t="s">
        <v>78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355</v>
      </c>
      <c r="D417" t="s">
        <v>78</v>
      </c>
      <c r="E417" t="s">
        <v>78</v>
      </c>
      <c r="F417" t="s">
        <v>78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 t="s">
        <v>78</v>
      </c>
      <c r="C418" t="s">
        <v>356</v>
      </c>
      <c r="D418" t="s">
        <v>78</v>
      </c>
      <c r="E418" t="s">
        <v>78</v>
      </c>
      <c r="F418" t="s">
        <v>78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357</v>
      </c>
      <c r="D419" t="s">
        <v>78</v>
      </c>
      <c r="E419" t="s">
        <v>78</v>
      </c>
      <c r="F419" t="s">
        <v>78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358</v>
      </c>
      <c r="D420" t="s">
        <v>78</v>
      </c>
      <c r="E420" t="s">
        <v>78</v>
      </c>
      <c r="F420" t="s">
        <v>78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359</v>
      </c>
      <c r="D421" t="s">
        <v>78</v>
      </c>
      <c r="E421" t="s">
        <v>78</v>
      </c>
      <c r="F421" t="s">
        <v>78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360</v>
      </c>
      <c r="D422" t="s">
        <v>78</v>
      </c>
      <c r="E422" t="s">
        <v>78</v>
      </c>
      <c r="F422" t="s">
        <v>78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361</v>
      </c>
      <c r="D423" t="s">
        <v>78</v>
      </c>
      <c r="E423" t="s">
        <v>78</v>
      </c>
      <c r="F423" t="s">
        <v>78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362</v>
      </c>
      <c r="D424" t="s">
        <v>78</v>
      </c>
      <c r="E424" t="s">
        <v>78</v>
      </c>
      <c r="F424" t="s">
        <v>78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363</v>
      </c>
      <c r="D425" t="s">
        <v>78</v>
      </c>
      <c r="E425" t="s">
        <v>78</v>
      </c>
      <c r="F425" t="s">
        <v>78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364</v>
      </c>
      <c r="D426" t="s">
        <v>78</v>
      </c>
      <c r="E426" t="s">
        <v>78</v>
      </c>
      <c r="F426" t="s">
        <v>78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365</v>
      </c>
      <c r="D427" t="s">
        <v>78</v>
      </c>
      <c r="E427" t="s">
        <v>78</v>
      </c>
      <c r="F427" t="s">
        <v>78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>
        <v>39</v>
      </c>
      <c r="C428" t="s">
        <v>366</v>
      </c>
      <c r="D428" t="s">
        <v>78</v>
      </c>
      <c r="E428" t="s">
        <v>78</v>
      </c>
      <c r="F428" t="s">
        <v>78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367</v>
      </c>
      <c r="D429" t="s">
        <v>78</v>
      </c>
      <c r="E429" t="s">
        <v>78</v>
      </c>
      <c r="F429" t="s">
        <v>78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368</v>
      </c>
      <c r="D430" t="s">
        <v>78</v>
      </c>
      <c r="E430" t="s">
        <v>78</v>
      </c>
      <c r="F430" t="s">
        <v>78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369</v>
      </c>
      <c r="D431" t="s">
        <v>78</v>
      </c>
      <c r="E431" t="s">
        <v>78</v>
      </c>
      <c r="F431" t="s">
        <v>78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370</v>
      </c>
      <c r="D432" t="s">
        <v>78</v>
      </c>
      <c r="E432" t="s">
        <v>78</v>
      </c>
      <c r="F432" t="s">
        <v>78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371</v>
      </c>
      <c r="D433" t="s">
        <v>78</v>
      </c>
      <c r="E433" t="s">
        <v>78</v>
      </c>
      <c r="F433" t="s">
        <v>78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 t="s">
        <v>78</v>
      </c>
      <c r="C434" t="s">
        <v>372</v>
      </c>
      <c r="D434" t="s">
        <v>78</v>
      </c>
      <c r="E434" t="s">
        <v>78</v>
      </c>
      <c r="F434" t="s">
        <v>78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373</v>
      </c>
      <c r="D435" t="s">
        <v>78</v>
      </c>
      <c r="E435" t="s">
        <v>78</v>
      </c>
      <c r="F435" t="s">
        <v>78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374</v>
      </c>
      <c r="D436" t="s">
        <v>78</v>
      </c>
      <c r="E436" t="s">
        <v>78</v>
      </c>
      <c r="F436" t="s">
        <v>78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375</v>
      </c>
      <c r="D437" t="s">
        <v>78</v>
      </c>
      <c r="E437" t="s">
        <v>78</v>
      </c>
      <c r="F437" t="s">
        <v>78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 t="s">
        <v>78</v>
      </c>
      <c r="C438" t="s">
        <v>376</v>
      </c>
      <c r="D438" t="s">
        <v>78</v>
      </c>
      <c r="E438" t="s">
        <v>78</v>
      </c>
      <c r="F438" t="s">
        <v>78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377</v>
      </c>
      <c r="D439" t="s">
        <v>78</v>
      </c>
      <c r="E439" t="s">
        <v>78</v>
      </c>
      <c r="F439" t="s">
        <v>78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378</v>
      </c>
      <c r="D440" t="s">
        <v>78</v>
      </c>
      <c r="E440" t="s">
        <v>78</v>
      </c>
      <c r="F440" t="s">
        <v>78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379</v>
      </c>
      <c r="D441" t="s">
        <v>78</v>
      </c>
      <c r="E441" t="s">
        <v>78</v>
      </c>
      <c r="F441" t="s">
        <v>78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380</v>
      </c>
      <c r="D442" t="s">
        <v>78</v>
      </c>
      <c r="E442" t="s">
        <v>78</v>
      </c>
      <c r="F442" t="s">
        <v>78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>
        <v>40.5</v>
      </c>
      <c r="C443" t="s">
        <v>381</v>
      </c>
      <c r="D443" t="s">
        <v>78</v>
      </c>
      <c r="E443" t="s">
        <v>78</v>
      </c>
      <c r="F443" t="s">
        <v>78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382</v>
      </c>
      <c r="D444" t="s">
        <v>78</v>
      </c>
      <c r="E444" t="s">
        <v>78</v>
      </c>
      <c r="F444" t="s">
        <v>78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383</v>
      </c>
      <c r="D445" t="s">
        <v>78</v>
      </c>
      <c r="E445" t="s">
        <v>78</v>
      </c>
      <c r="F445" t="s">
        <v>78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384</v>
      </c>
      <c r="D446" t="s">
        <v>78</v>
      </c>
      <c r="E446" t="s">
        <v>78</v>
      </c>
      <c r="F446" t="s">
        <v>78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385</v>
      </c>
      <c r="D447" t="s">
        <v>78</v>
      </c>
      <c r="E447" t="s">
        <v>78</v>
      </c>
      <c r="F447" t="s">
        <v>78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 t="s">
        <v>78</v>
      </c>
      <c r="C448" t="s">
        <v>386</v>
      </c>
      <c r="D448" t="s">
        <v>78</v>
      </c>
      <c r="E448" t="s">
        <v>78</v>
      </c>
      <c r="F448" t="s">
        <v>78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387</v>
      </c>
      <c r="D449" t="s">
        <v>78</v>
      </c>
      <c r="E449" t="s">
        <v>78</v>
      </c>
      <c r="F449" t="s">
        <v>78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388</v>
      </c>
      <c r="D450" t="s">
        <v>78</v>
      </c>
      <c r="E450" t="s">
        <v>78</v>
      </c>
      <c r="F450" t="s">
        <v>78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389</v>
      </c>
      <c r="D451" t="s">
        <v>78</v>
      </c>
      <c r="E451" t="s">
        <v>78</v>
      </c>
      <c r="F451" t="s">
        <v>78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390</v>
      </c>
      <c r="D452" t="s">
        <v>78</v>
      </c>
      <c r="E452" t="s">
        <v>78</v>
      </c>
      <c r="F452" t="s">
        <v>78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391</v>
      </c>
      <c r="D453" t="s">
        <v>78</v>
      </c>
      <c r="E453" t="s">
        <v>78</v>
      </c>
      <c r="F453" t="s">
        <v>78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 t="s">
        <v>78</v>
      </c>
      <c r="C454" t="s">
        <v>392</v>
      </c>
      <c r="D454" t="s">
        <v>78</v>
      </c>
      <c r="E454" t="s">
        <v>78</v>
      </c>
      <c r="F454" t="s">
        <v>78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393</v>
      </c>
      <c r="D455" t="s">
        <v>78</v>
      </c>
      <c r="E455" t="s">
        <v>78</v>
      </c>
      <c r="F455" t="s">
        <v>78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394</v>
      </c>
      <c r="D456" t="s">
        <v>78</v>
      </c>
      <c r="E456" t="s">
        <v>78</v>
      </c>
      <c r="F456" t="s">
        <v>78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395</v>
      </c>
      <c r="D457" t="s">
        <v>78</v>
      </c>
      <c r="E457" t="s">
        <v>78</v>
      </c>
      <c r="F457" t="s">
        <v>78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>
        <v>42</v>
      </c>
      <c r="C458" t="s">
        <v>396</v>
      </c>
      <c r="D458" t="s">
        <v>78</v>
      </c>
      <c r="E458" t="s">
        <v>78</v>
      </c>
      <c r="F458" t="s">
        <v>78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397</v>
      </c>
      <c r="D459" t="s">
        <v>78</v>
      </c>
      <c r="E459" t="s">
        <v>78</v>
      </c>
      <c r="F459" t="s">
        <v>78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398</v>
      </c>
      <c r="D460" t="s">
        <v>78</v>
      </c>
      <c r="E460" t="s">
        <v>78</v>
      </c>
      <c r="F460" t="s">
        <v>78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399</v>
      </c>
      <c r="D461" t="s">
        <v>78</v>
      </c>
      <c r="E461" t="s">
        <v>78</v>
      </c>
      <c r="F461" t="s">
        <v>78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400</v>
      </c>
      <c r="D462" t="s">
        <v>78</v>
      </c>
      <c r="E462" t="s">
        <v>78</v>
      </c>
      <c r="F462" t="s">
        <v>78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401</v>
      </c>
      <c r="D463" t="s">
        <v>78</v>
      </c>
      <c r="E463" t="s">
        <v>78</v>
      </c>
      <c r="F463" t="s">
        <v>78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402</v>
      </c>
      <c r="D464" t="s">
        <v>78</v>
      </c>
      <c r="E464" t="s">
        <v>78</v>
      </c>
      <c r="F464" t="s">
        <v>78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403</v>
      </c>
      <c r="D465" t="s">
        <v>78</v>
      </c>
      <c r="E465" t="s">
        <v>78</v>
      </c>
      <c r="F465" t="s">
        <v>78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404</v>
      </c>
      <c r="D466" t="s">
        <v>78</v>
      </c>
      <c r="E466" t="s">
        <v>78</v>
      </c>
      <c r="F466" t="s">
        <v>78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405</v>
      </c>
      <c r="D467" t="s">
        <v>78</v>
      </c>
      <c r="E467" t="s">
        <v>78</v>
      </c>
      <c r="F467" t="s">
        <v>78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 t="s">
        <v>78</v>
      </c>
      <c r="C468" t="s">
        <v>406</v>
      </c>
      <c r="D468" t="s">
        <v>78</v>
      </c>
      <c r="E468" t="s">
        <v>78</v>
      </c>
      <c r="F468" t="s">
        <v>78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407</v>
      </c>
      <c r="D469" t="s">
        <v>78</v>
      </c>
      <c r="E469" t="s">
        <v>78</v>
      </c>
      <c r="F469" t="s">
        <v>78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408</v>
      </c>
      <c r="D470" t="s">
        <v>78</v>
      </c>
      <c r="E470" t="s">
        <v>78</v>
      </c>
      <c r="F470" t="s">
        <v>78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409</v>
      </c>
      <c r="D471" t="s">
        <v>78</v>
      </c>
      <c r="E471" t="s">
        <v>78</v>
      </c>
      <c r="F471" t="s">
        <v>78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410</v>
      </c>
      <c r="D472" t="s">
        <v>78</v>
      </c>
      <c r="E472" t="s">
        <v>78</v>
      </c>
      <c r="F472" t="s">
        <v>78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>
        <v>43.5</v>
      </c>
      <c r="C473" t="s">
        <v>411</v>
      </c>
      <c r="D473" t="s">
        <v>78</v>
      </c>
      <c r="E473" t="s">
        <v>78</v>
      </c>
      <c r="F473" t="s">
        <v>78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 t="s">
        <v>78</v>
      </c>
      <c r="C474" t="s">
        <v>412</v>
      </c>
      <c r="D474" t="s">
        <v>78</v>
      </c>
      <c r="E474" t="s">
        <v>78</v>
      </c>
      <c r="F474" t="s">
        <v>78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413</v>
      </c>
      <c r="D475" t="s">
        <v>78</v>
      </c>
      <c r="E475" t="s">
        <v>78</v>
      </c>
      <c r="F475" t="s">
        <v>78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414</v>
      </c>
      <c r="D476" t="s">
        <v>78</v>
      </c>
      <c r="E476" t="s">
        <v>78</v>
      </c>
      <c r="F476" t="s">
        <v>78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415</v>
      </c>
      <c r="D477" t="s">
        <v>78</v>
      </c>
      <c r="E477" t="s">
        <v>78</v>
      </c>
      <c r="F477" t="s">
        <v>78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 t="s">
        <v>78</v>
      </c>
      <c r="C478" t="s">
        <v>416</v>
      </c>
      <c r="D478" t="s">
        <v>78</v>
      </c>
      <c r="E478" t="s">
        <v>78</v>
      </c>
      <c r="F478" t="s">
        <v>78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417</v>
      </c>
      <c r="D479" t="s">
        <v>78</v>
      </c>
      <c r="E479" t="s">
        <v>78</v>
      </c>
      <c r="F479" t="s">
        <v>78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418</v>
      </c>
      <c r="D480" t="s">
        <v>78</v>
      </c>
      <c r="E480" t="s">
        <v>78</v>
      </c>
      <c r="F480" t="s">
        <v>78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419</v>
      </c>
      <c r="D481" t="s">
        <v>78</v>
      </c>
      <c r="E481" t="s">
        <v>78</v>
      </c>
      <c r="F481" t="s">
        <v>78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420</v>
      </c>
      <c r="D482" t="s">
        <v>78</v>
      </c>
      <c r="E482" t="s">
        <v>78</v>
      </c>
      <c r="F482" t="s">
        <v>78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421</v>
      </c>
      <c r="D483" t="s">
        <v>78</v>
      </c>
      <c r="E483" t="s">
        <v>78</v>
      </c>
      <c r="F483" t="s">
        <v>78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422</v>
      </c>
      <c r="D484" t="s">
        <v>78</v>
      </c>
      <c r="E484" t="s">
        <v>78</v>
      </c>
      <c r="F484" t="s">
        <v>78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423</v>
      </c>
      <c r="D485" t="s">
        <v>78</v>
      </c>
      <c r="E485" t="s">
        <v>78</v>
      </c>
      <c r="F485" t="s">
        <v>78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424</v>
      </c>
      <c r="D486" t="s">
        <v>78</v>
      </c>
      <c r="E486" t="s">
        <v>78</v>
      </c>
      <c r="F486" t="s">
        <v>78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425</v>
      </c>
      <c r="D487" t="s">
        <v>78</v>
      </c>
      <c r="E487" t="s">
        <v>78</v>
      </c>
      <c r="F487" t="s">
        <v>78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>
        <v>45</v>
      </c>
      <c r="C488" t="s">
        <v>426</v>
      </c>
      <c r="D488" t="s">
        <v>78</v>
      </c>
      <c r="E488" t="s">
        <v>78</v>
      </c>
      <c r="F488" t="s">
        <v>78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427</v>
      </c>
      <c r="D489" t="s">
        <v>78</v>
      </c>
      <c r="E489" t="s">
        <v>78</v>
      </c>
      <c r="F489" t="s">
        <v>78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428</v>
      </c>
      <c r="D490" t="s">
        <v>78</v>
      </c>
      <c r="E490" t="s">
        <v>78</v>
      </c>
      <c r="F490" t="s">
        <v>78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429</v>
      </c>
      <c r="D491" t="s">
        <v>78</v>
      </c>
      <c r="E491" t="s">
        <v>78</v>
      </c>
      <c r="F491" t="s">
        <v>78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430</v>
      </c>
      <c r="D492" t="s">
        <v>78</v>
      </c>
      <c r="E492" t="s">
        <v>78</v>
      </c>
      <c r="F492" t="s">
        <v>78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431</v>
      </c>
      <c r="D493" t="s">
        <v>78</v>
      </c>
      <c r="E493" t="s">
        <v>78</v>
      </c>
      <c r="F493" t="s">
        <v>78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 t="s">
        <v>78</v>
      </c>
      <c r="C494" t="s">
        <v>432</v>
      </c>
      <c r="D494" t="s">
        <v>78</v>
      </c>
      <c r="E494" t="s">
        <v>78</v>
      </c>
      <c r="F494" t="s">
        <v>78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433</v>
      </c>
      <c r="D495" t="s">
        <v>78</v>
      </c>
      <c r="E495" t="s">
        <v>78</v>
      </c>
      <c r="F495" t="s">
        <v>78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434</v>
      </c>
      <c r="D496" t="s">
        <v>78</v>
      </c>
      <c r="E496" t="s">
        <v>78</v>
      </c>
      <c r="F496" t="s">
        <v>78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435</v>
      </c>
      <c r="D497" t="s">
        <v>78</v>
      </c>
      <c r="E497" t="s">
        <v>78</v>
      </c>
      <c r="F497" t="s">
        <v>78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 t="s">
        <v>78</v>
      </c>
      <c r="C498" t="s">
        <v>436</v>
      </c>
      <c r="D498" t="s">
        <v>78</v>
      </c>
      <c r="E498" t="s">
        <v>78</v>
      </c>
      <c r="F498" t="s">
        <v>78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437</v>
      </c>
      <c r="D499" t="s">
        <v>78</v>
      </c>
      <c r="E499" t="s">
        <v>78</v>
      </c>
      <c r="F499" t="s">
        <v>78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438</v>
      </c>
      <c r="D500" t="s">
        <v>78</v>
      </c>
      <c r="E500" t="s">
        <v>78</v>
      </c>
      <c r="F500" t="s">
        <v>78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439</v>
      </c>
      <c r="D501" t="s">
        <v>78</v>
      </c>
      <c r="E501" t="s">
        <v>78</v>
      </c>
      <c r="F501" t="s">
        <v>78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440</v>
      </c>
      <c r="D502" t="s">
        <v>78</v>
      </c>
      <c r="E502" t="s">
        <v>78</v>
      </c>
      <c r="F502" t="s">
        <v>78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>
        <v>46.5</v>
      </c>
      <c r="C503" t="s">
        <v>441</v>
      </c>
      <c r="D503" t="s">
        <v>78</v>
      </c>
      <c r="E503" t="s">
        <v>78</v>
      </c>
      <c r="F503" t="s">
        <v>78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442</v>
      </c>
      <c r="D504" t="s">
        <v>78</v>
      </c>
      <c r="E504" t="s">
        <v>78</v>
      </c>
      <c r="F504" t="s">
        <v>78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443</v>
      </c>
      <c r="D505" t="s">
        <v>78</v>
      </c>
      <c r="E505" t="s">
        <v>78</v>
      </c>
      <c r="F505" t="s">
        <v>78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444</v>
      </c>
      <c r="D506" t="s">
        <v>78</v>
      </c>
      <c r="E506" t="s">
        <v>78</v>
      </c>
      <c r="F506" t="s">
        <v>78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445</v>
      </c>
      <c r="D507" t="s">
        <v>78</v>
      </c>
      <c r="E507" t="s">
        <v>78</v>
      </c>
      <c r="F507" t="s">
        <v>78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 t="s">
        <v>78</v>
      </c>
      <c r="C508" t="s">
        <v>446</v>
      </c>
      <c r="D508" t="s">
        <v>78</v>
      </c>
      <c r="E508" t="s">
        <v>78</v>
      </c>
      <c r="F508" t="s">
        <v>78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447</v>
      </c>
      <c r="D509" t="s">
        <v>78</v>
      </c>
      <c r="E509" t="s">
        <v>78</v>
      </c>
      <c r="F509" t="s">
        <v>78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448</v>
      </c>
      <c r="D510" t="s">
        <v>78</v>
      </c>
      <c r="E510" t="s">
        <v>78</v>
      </c>
      <c r="F510" t="s">
        <v>78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449</v>
      </c>
      <c r="D511" t="s">
        <v>78</v>
      </c>
      <c r="E511" t="s">
        <v>78</v>
      </c>
      <c r="F511" t="s">
        <v>78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450</v>
      </c>
      <c r="D512" t="s">
        <v>78</v>
      </c>
      <c r="E512" t="s">
        <v>78</v>
      </c>
      <c r="F512" t="s">
        <v>78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451</v>
      </c>
      <c r="D513" t="s">
        <v>78</v>
      </c>
      <c r="E513" t="s">
        <v>78</v>
      </c>
      <c r="F513" t="s">
        <v>78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 t="s">
        <v>78</v>
      </c>
      <c r="C514" t="s">
        <v>452</v>
      </c>
      <c r="D514" t="s">
        <v>78</v>
      </c>
      <c r="E514" t="s">
        <v>78</v>
      </c>
      <c r="F514" t="s">
        <v>78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453</v>
      </c>
      <c r="D515" t="s">
        <v>78</v>
      </c>
      <c r="E515" t="s">
        <v>78</v>
      </c>
      <c r="F515" t="s">
        <v>78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454</v>
      </c>
      <c r="D516" t="s">
        <v>78</v>
      </c>
      <c r="E516" t="s">
        <v>78</v>
      </c>
      <c r="F516" t="s">
        <v>78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455</v>
      </c>
      <c r="D517" t="s">
        <v>78</v>
      </c>
      <c r="E517" t="s">
        <v>78</v>
      </c>
      <c r="F517" t="s">
        <v>78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>
        <v>48</v>
      </c>
      <c r="C518" t="s">
        <v>456</v>
      </c>
      <c r="D518" t="s">
        <v>78</v>
      </c>
      <c r="E518" t="s">
        <v>78</v>
      </c>
      <c r="F518" t="s">
        <v>78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457</v>
      </c>
      <c r="D519" t="s">
        <v>78</v>
      </c>
      <c r="E519" t="s">
        <v>78</v>
      </c>
      <c r="F519" t="s">
        <v>78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458</v>
      </c>
      <c r="D520" t="s">
        <v>78</v>
      </c>
      <c r="E520" t="s">
        <v>78</v>
      </c>
      <c r="F520" t="s">
        <v>78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459</v>
      </c>
      <c r="D521" t="s">
        <v>78</v>
      </c>
      <c r="E521" t="s">
        <v>78</v>
      </c>
      <c r="F521" t="s">
        <v>78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460</v>
      </c>
      <c r="D522" t="s">
        <v>78</v>
      </c>
      <c r="E522" t="s">
        <v>78</v>
      </c>
      <c r="F522" t="s">
        <v>78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461</v>
      </c>
      <c r="D523" t="s">
        <v>78</v>
      </c>
      <c r="E523" t="s">
        <v>78</v>
      </c>
      <c r="F523" t="s">
        <v>78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462</v>
      </c>
      <c r="D524" t="s">
        <v>78</v>
      </c>
      <c r="E524" t="s">
        <v>78</v>
      </c>
      <c r="F524" t="s">
        <v>78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463</v>
      </c>
      <c r="D525" t="s">
        <v>78</v>
      </c>
      <c r="E525" t="s">
        <v>78</v>
      </c>
      <c r="F525" t="s">
        <v>78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464</v>
      </c>
      <c r="D526" t="s">
        <v>78</v>
      </c>
      <c r="E526" t="s">
        <v>78</v>
      </c>
      <c r="F526" t="s">
        <v>78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465</v>
      </c>
      <c r="D527" t="s">
        <v>78</v>
      </c>
      <c r="E527" t="s">
        <v>78</v>
      </c>
      <c r="F527" t="s">
        <v>78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 t="s">
        <v>78</v>
      </c>
      <c r="C528" t="s">
        <v>466</v>
      </c>
      <c r="D528" t="s">
        <v>78</v>
      </c>
      <c r="E528" t="s">
        <v>78</v>
      </c>
      <c r="F528" t="s">
        <v>78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467</v>
      </c>
      <c r="D529" t="s">
        <v>78</v>
      </c>
      <c r="E529" t="s">
        <v>78</v>
      </c>
      <c r="F529" t="s">
        <v>78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468</v>
      </c>
      <c r="D530" t="s">
        <v>78</v>
      </c>
      <c r="E530" t="s">
        <v>78</v>
      </c>
      <c r="F530" t="s">
        <v>78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469</v>
      </c>
      <c r="D531" t="s">
        <v>78</v>
      </c>
      <c r="E531" t="s">
        <v>78</v>
      </c>
      <c r="F531" t="s">
        <v>78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470</v>
      </c>
      <c r="D532" t="s">
        <v>78</v>
      </c>
      <c r="E532" t="s">
        <v>78</v>
      </c>
      <c r="F532" t="s">
        <v>78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>
        <v>49.5</v>
      </c>
      <c r="C533" t="s">
        <v>471</v>
      </c>
      <c r="D533" t="s">
        <v>78</v>
      </c>
      <c r="E533" t="s">
        <v>78</v>
      </c>
      <c r="F533" t="s">
        <v>78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 t="s">
        <v>78</v>
      </c>
      <c r="C534" t="s">
        <v>472</v>
      </c>
      <c r="D534" t="s">
        <v>78</v>
      </c>
      <c r="E534" t="s">
        <v>78</v>
      </c>
      <c r="F534" t="s">
        <v>78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473</v>
      </c>
      <c r="D535" t="s">
        <v>78</v>
      </c>
      <c r="E535" t="s">
        <v>78</v>
      </c>
      <c r="F535" t="s">
        <v>78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474</v>
      </c>
      <c r="D536" t="s">
        <v>78</v>
      </c>
      <c r="E536" t="s">
        <v>78</v>
      </c>
      <c r="F536" t="s">
        <v>78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475</v>
      </c>
      <c r="D537" t="s">
        <v>78</v>
      </c>
      <c r="E537" t="s">
        <v>78</v>
      </c>
      <c r="F537" t="s">
        <v>78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 t="s">
        <v>78</v>
      </c>
      <c r="C538" t="s">
        <v>476</v>
      </c>
      <c r="D538" t="s">
        <v>78</v>
      </c>
      <c r="E538" t="s">
        <v>78</v>
      </c>
      <c r="F538" t="s">
        <v>78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477</v>
      </c>
      <c r="D539" t="s">
        <v>78</v>
      </c>
      <c r="E539" t="s">
        <v>78</v>
      </c>
      <c r="F539" t="s">
        <v>78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478</v>
      </c>
      <c r="D540" t="s">
        <v>78</v>
      </c>
      <c r="E540" t="s">
        <v>78</v>
      </c>
      <c r="F540" t="s">
        <v>78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479</v>
      </c>
      <c r="D541" t="s">
        <v>78</v>
      </c>
      <c r="E541" t="s">
        <v>78</v>
      </c>
      <c r="F541" t="s">
        <v>78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480</v>
      </c>
      <c r="D542" t="s">
        <v>78</v>
      </c>
      <c r="E542" t="s">
        <v>78</v>
      </c>
      <c r="F542" t="s">
        <v>78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481</v>
      </c>
      <c r="D543" t="s">
        <v>78</v>
      </c>
      <c r="E543" t="s">
        <v>78</v>
      </c>
      <c r="F543" t="s">
        <v>78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482</v>
      </c>
      <c r="D544" t="s">
        <v>78</v>
      </c>
      <c r="E544" t="s">
        <v>78</v>
      </c>
      <c r="F544" t="s">
        <v>78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483</v>
      </c>
      <c r="D545" t="s">
        <v>78</v>
      </c>
      <c r="E545" t="s">
        <v>78</v>
      </c>
      <c r="F545" t="s">
        <v>78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484</v>
      </c>
      <c r="D546" t="s">
        <v>78</v>
      </c>
      <c r="E546" t="s">
        <v>78</v>
      </c>
      <c r="F546" t="s">
        <v>78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485</v>
      </c>
      <c r="D547" t="s">
        <v>78</v>
      </c>
      <c r="E547" t="s">
        <v>78</v>
      </c>
      <c r="F547" t="s">
        <v>78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>
        <v>51</v>
      </c>
      <c r="C548" t="s">
        <v>486</v>
      </c>
      <c r="D548" t="s">
        <v>78</v>
      </c>
      <c r="E548" t="s">
        <v>78</v>
      </c>
      <c r="F548" t="s">
        <v>78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487</v>
      </c>
      <c r="D549" t="s">
        <v>78</v>
      </c>
      <c r="E549" t="s">
        <v>78</v>
      </c>
      <c r="F549" t="s">
        <v>78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488</v>
      </c>
      <c r="D550" t="s">
        <v>78</v>
      </c>
      <c r="E550" t="s">
        <v>78</v>
      </c>
      <c r="F550" t="s">
        <v>78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489</v>
      </c>
      <c r="D551" t="s">
        <v>78</v>
      </c>
      <c r="E551" t="s">
        <v>78</v>
      </c>
      <c r="F551" t="s">
        <v>78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490</v>
      </c>
      <c r="D552" t="s">
        <v>78</v>
      </c>
      <c r="E552" t="s">
        <v>78</v>
      </c>
      <c r="F552" t="s">
        <v>78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491</v>
      </c>
      <c r="D553" t="s">
        <v>78</v>
      </c>
      <c r="E553" t="s">
        <v>78</v>
      </c>
      <c r="F553" t="s">
        <v>78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 t="s">
        <v>78</v>
      </c>
      <c r="C554" t="s">
        <v>492</v>
      </c>
      <c r="D554" t="s">
        <v>78</v>
      </c>
      <c r="E554" t="s">
        <v>78</v>
      </c>
      <c r="F554" t="s">
        <v>78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493</v>
      </c>
      <c r="D555" t="s">
        <v>78</v>
      </c>
      <c r="E555" t="s">
        <v>78</v>
      </c>
      <c r="F555" t="s">
        <v>78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494</v>
      </c>
      <c r="D556" t="s">
        <v>78</v>
      </c>
      <c r="E556" t="s">
        <v>78</v>
      </c>
      <c r="F556" t="s">
        <v>78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495</v>
      </c>
      <c r="D557" t="s">
        <v>78</v>
      </c>
      <c r="E557" t="s">
        <v>78</v>
      </c>
      <c r="F557" t="s">
        <v>78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 t="s">
        <v>78</v>
      </c>
      <c r="C558" t="s">
        <v>496</v>
      </c>
      <c r="D558" t="s">
        <v>78</v>
      </c>
      <c r="E558" t="s">
        <v>78</v>
      </c>
      <c r="F558" t="s">
        <v>78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497</v>
      </c>
      <c r="D559" t="s">
        <v>78</v>
      </c>
      <c r="E559" t="s">
        <v>78</v>
      </c>
      <c r="F559" t="s">
        <v>78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498</v>
      </c>
      <c r="D560" t="s">
        <v>78</v>
      </c>
      <c r="E560" t="s">
        <v>78</v>
      </c>
      <c r="F560" t="s">
        <v>78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499</v>
      </c>
      <c r="D561" t="s">
        <v>78</v>
      </c>
      <c r="E561" t="s">
        <v>78</v>
      </c>
      <c r="F561" t="s">
        <v>78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500</v>
      </c>
      <c r="D562" t="s">
        <v>78</v>
      </c>
      <c r="E562" t="s">
        <v>78</v>
      </c>
      <c r="F562" t="s">
        <v>78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501</v>
      </c>
      <c r="D563" t="s">
        <v>78</v>
      </c>
      <c r="E563" t="s">
        <v>78</v>
      </c>
      <c r="F563" t="s">
        <v>78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502</v>
      </c>
      <c r="D564" t="s">
        <v>78</v>
      </c>
      <c r="E564" t="s">
        <v>78</v>
      </c>
      <c r="F564" t="s">
        <v>78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>
        <v>52.5</v>
      </c>
      <c r="C565" t="s">
        <v>503</v>
      </c>
      <c r="D565" t="s">
        <v>78</v>
      </c>
      <c r="E565" t="s">
        <v>78</v>
      </c>
      <c r="F565" t="s">
        <v>78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504</v>
      </c>
      <c r="D566" t="s">
        <v>78</v>
      </c>
      <c r="E566" t="s">
        <v>78</v>
      </c>
      <c r="F566" t="s">
        <v>78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505</v>
      </c>
      <c r="D567" t="s">
        <v>78</v>
      </c>
      <c r="E567" t="s">
        <v>78</v>
      </c>
      <c r="F567" t="s">
        <v>78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 t="s">
        <v>78</v>
      </c>
      <c r="C568" t="s">
        <v>506</v>
      </c>
      <c r="D568" t="s">
        <v>78</v>
      </c>
      <c r="E568" t="s">
        <v>78</v>
      </c>
      <c r="F568" t="s">
        <v>78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507</v>
      </c>
      <c r="D569" t="s">
        <v>78</v>
      </c>
      <c r="E569" t="s">
        <v>78</v>
      </c>
      <c r="F569" t="s">
        <v>78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508</v>
      </c>
      <c r="D570" t="s">
        <v>78</v>
      </c>
      <c r="E570" t="s">
        <v>78</v>
      </c>
      <c r="F570" t="s">
        <v>78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509</v>
      </c>
      <c r="D571" t="s">
        <v>78</v>
      </c>
      <c r="E571" t="s">
        <v>78</v>
      </c>
      <c r="F571" t="s">
        <v>78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510</v>
      </c>
      <c r="D572" t="s">
        <v>78</v>
      </c>
      <c r="E572" t="s">
        <v>78</v>
      </c>
      <c r="F572" t="s">
        <v>78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511</v>
      </c>
      <c r="D573" t="s">
        <v>78</v>
      </c>
      <c r="E573" t="s">
        <v>78</v>
      </c>
      <c r="F573" t="s">
        <v>78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 t="s">
        <v>78</v>
      </c>
      <c r="C574" t="s">
        <v>512</v>
      </c>
      <c r="D574" t="s">
        <v>78</v>
      </c>
      <c r="E574" t="s">
        <v>78</v>
      </c>
      <c r="F574" t="s">
        <v>78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513</v>
      </c>
      <c r="D575" t="s">
        <v>78</v>
      </c>
      <c r="E575" t="s">
        <v>78</v>
      </c>
      <c r="F575" t="s">
        <v>78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514</v>
      </c>
      <c r="D576" t="s">
        <v>78</v>
      </c>
      <c r="E576" t="s">
        <v>78</v>
      </c>
      <c r="F576" t="s">
        <v>78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515</v>
      </c>
      <c r="D577" t="s">
        <v>78</v>
      </c>
      <c r="E577" t="s">
        <v>78</v>
      </c>
      <c r="F577" t="s">
        <v>78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516</v>
      </c>
      <c r="D578" t="s">
        <v>78</v>
      </c>
      <c r="E578" t="s">
        <v>78</v>
      </c>
      <c r="F578" t="s">
        <v>78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517</v>
      </c>
      <c r="D579" t="s">
        <v>78</v>
      </c>
      <c r="E579" t="s">
        <v>78</v>
      </c>
      <c r="F579" t="s">
        <v>78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>
        <v>54</v>
      </c>
      <c r="C580" t="s">
        <v>518</v>
      </c>
      <c r="D580" t="s">
        <v>78</v>
      </c>
      <c r="E580" t="s">
        <v>78</v>
      </c>
      <c r="F580" t="s">
        <v>78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519</v>
      </c>
      <c r="E581" t="s">
        <v>78</v>
      </c>
      <c r="F581" t="s">
        <v>78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520</v>
      </c>
      <c r="E582" t="s">
        <v>78</v>
      </c>
      <c r="F582" t="s">
        <v>78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351-5FC7-4B27-A6A6-85724056FFF7}">
  <dimension ref="A1:E4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 t="s">
        <v>44</v>
      </c>
      <c r="B1" t="s">
        <v>47</v>
      </c>
      <c r="C1" t="b">
        <f>TRUE</f>
        <v>1</v>
      </c>
      <c r="D1" t="s">
        <v>926</v>
      </c>
      <c r="E1" t="s">
        <v>928</v>
      </c>
    </row>
    <row r="2" spans="1:5" x14ac:dyDescent="0.3">
      <c r="A2" t="s">
        <v>45</v>
      </c>
      <c r="B2" t="s">
        <v>29</v>
      </c>
      <c r="C2" t="b">
        <f>FALSE</f>
        <v>0</v>
      </c>
      <c r="D2" t="s">
        <v>62</v>
      </c>
      <c r="E2" t="s">
        <v>929</v>
      </c>
    </row>
    <row r="3" spans="1:5" x14ac:dyDescent="0.3">
      <c r="A3" t="s">
        <v>46</v>
      </c>
      <c r="B3" t="s">
        <v>31</v>
      </c>
      <c r="D3" t="s">
        <v>927</v>
      </c>
      <c r="E3" t="s">
        <v>930</v>
      </c>
    </row>
    <row r="4" spans="1:5" x14ac:dyDescent="0.3">
      <c r="A4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loadLibs</vt:lpstr>
      <vt:lpstr>LIBORMarketModel</vt:lpstr>
      <vt:lpstr>SIMMSwap</vt:lpstr>
      <vt:lpstr>SIMMSwaption</vt:lpstr>
      <vt:lpstr>SIMMBermudan</vt:lpstr>
      <vt:lpstr>BermudanHardValues</vt:lpstr>
      <vt:lpstr>SwapHardVarlues</vt:lpstr>
      <vt:lpstr>SwaptionHardValues</vt:lpstr>
      <vt:lpstr>EnumInput</vt:lpstr>
      <vt:lpstr>Tabelle1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2017-11-19T16:44:20Z</dcterms:modified>
</cp:coreProperties>
</file>