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DS\Documents\"/>
    </mc:Choice>
  </mc:AlternateContent>
  <xr:revisionPtr revIDLastSave="0" documentId="8_{3CF06304-3229-4682-AB48-CF59983870A0}" xr6:coauthVersionLast="45" xr6:coauthVersionMax="45" xr10:uidLastSave="{00000000-0000-0000-0000-000000000000}"/>
  <bookViews>
    <workbookView xWindow="-120" yWindow="-120" windowWidth="20730" windowHeight="11160" xr2:uid="{57F81B15-C63B-4520-8699-5469B06890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5" i="1" l="1"/>
  <c r="K66" i="1"/>
  <c r="K67" i="1"/>
  <c r="K68" i="1"/>
  <c r="K69" i="1"/>
  <c r="K64" i="1"/>
  <c r="E61" i="1"/>
  <c r="E60" i="1"/>
  <c r="C56" i="1"/>
  <c r="C55" i="1"/>
  <c r="C54" i="1"/>
  <c r="C53" i="1"/>
  <c r="C52" i="1"/>
  <c r="C51" i="1"/>
  <c r="C50" i="1"/>
  <c r="C58" i="1" s="1"/>
  <c r="H49" i="1"/>
  <c r="H43" i="1"/>
  <c r="H44" i="1"/>
  <c r="H45" i="1"/>
  <c r="H46" i="1"/>
  <c r="H47" i="1"/>
  <c r="H48" i="1"/>
  <c r="H42" i="1"/>
  <c r="B46" i="1"/>
  <c r="B44" i="1"/>
  <c r="K53" i="1"/>
  <c r="I7" i="1"/>
  <c r="J7" i="1" s="1"/>
  <c r="I39" i="1"/>
  <c r="J39" i="1" s="1"/>
  <c r="J69" i="1"/>
  <c r="I69" i="1"/>
  <c r="H69" i="1"/>
  <c r="G69" i="1"/>
  <c r="O51" i="1"/>
  <c r="O58" i="1" s="1"/>
  <c r="O50" i="1"/>
  <c r="I50" i="1"/>
  <c r="I58" i="1" s="1"/>
  <c r="C45" i="1"/>
  <c r="E43" i="1"/>
  <c r="A43" i="1"/>
  <c r="C42" i="1"/>
  <c r="A42" i="1"/>
  <c r="A41" i="1"/>
  <c r="C40" i="1"/>
  <c r="C39" i="1"/>
  <c r="G35" i="1"/>
  <c r="H35" i="1"/>
  <c r="I35" i="1"/>
  <c r="J35" i="1"/>
  <c r="O24" i="1"/>
  <c r="O17" i="1"/>
  <c r="O16" i="1"/>
  <c r="I16" i="1"/>
  <c r="I24" i="1" s="1"/>
  <c r="C24" i="1"/>
  <c r="D17" i="1"/>
  <c r="D18" i="1"/>
  <c r="D19" i="1"/>
  <c r="D20" i="1"/>
  <c r="D21" i="1"/>
  <c r="D22" i="1"/>
  <c r="D16" i="1"/>
  <c r="C11" i="1"/>
  <c r="E9" i="1"/>
  <c r="A9" i="1"/>
  <c r="C8" i="1"/>
  <c r="A8" i="1"/>
  <c r="A7" i="1"/>
  <c r="C6" i="1"/>
  <c r="C5" i="1"/>
</calcChain>
</file>

<file path=xl/sharedStrings.xml><?xml version="1.0" encoding="utf-8"?>
<sst xmlns="http://schemas.openxmlformats.org/spreadsheetml/2006/main" count="105" uniqueCount="41">
  <si>
    <t>Terigu</t>
  </si>
  <si>
    <t>gula</t>
  </si>
  <si>
    <t>vanili</t>
  </si>
  <si>
    <t>mentega</t>
  </si>
  <si>
    <t>telur</t>
  </si>
  <si>
    <t>pepaya</t>
  </si>
  <si>
    <t>susu</t>
  </si>
  <si>
    <t>kaleng</t>
  </si>
  <si>
    <t>Harga/ kg</t>
  </si>
  <si>
    <t>banyaknya</t>
  </si>
  <si>
    <t>nilai</t>
  </si>
  <si>
    <t>jumlah</t>
  </si>
  <si>
    <t>Upah gaji</t>
  </si>
  <si>
    <t>bahan bakar</t>
  </si>
  <si>
    <t>listrik</t>
  </si>
  <si>
    <t>lainya</t>
  </si>
  <si>
    <t>bahan baku</t>
  </si>
  <si>
    <t>rekapitulasi biaya</t>
  </si>
  <si>
    <t>produksi</t>
  </si>
  <si>
    <t>kue kering</t>
  </si>
  <si>
    <t>satuan</t>
  </si>
  <si>
    <t>a/rp</t>
  </si>
  <si>
    <t>toples</t>
  </si>
  <si>
    <t>Modal Tetap</t>
  </si>
  <si>
    <t>Tanah</t>
  </si>
  <si>
    <t>gedung</t>
  </si>
  <si>
    <t>mesin</t>
  </si>
  <si>
    <t>kendaraan</t>
  </si>
  <si>
    <t>sofwre</t>
  </si>
  <si>
    <t>pembelian</t>
  </si>
  <si>
    <t>penjualan</t>
  </si>
  <si>
    <t>penyusutan</t>
  </si>
  <si>
    <t>nilai taksiran</t>
  </si>
  <si>
    <t>REKAPITULASI PENCACAHAN IBS 2019</t>
  </si>
  <si>
    <t>KUE TANJUNG SARI</t>
  </si>
  <si>
    <t xml:space="preserve">ANEKA KUE </t>
  </si>
  <si>
    <t>UPAH</t>
  </si>
  <si>
    <t>JUMLAH PEKERJA</t>
  </si>
  <si>
    <t>JUMLAH</t>
  </si>
  <si>
    <t>RATA RATA</t>
  </si>
  <si>
    <t>RATA RATA PERBULAN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</si>
</sst>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87DD-0359-4A00-83AB-E56200C1C1A0}">
  <dimension ref="A2:O69"/>
  <sheetViews>
    <sheetView tabSelected="1" topLeftCell="A52" workbookViewId="0">
      <selection activeCell="K64" sqref="K64:K69"/>
    </sheetView>
  </sheetViews>
  <sheetFormatPr defaultRowHeight="15" x14ac:dyDescent="0.25"/>
  <cols>
    <col min="2" max="2" width="14.28515625" customWidth="1"/>
    <col min="3" max="3" width="10.85546875" bestFit="1" customWidth="1"/>
    <col min="4" max="4" width="9.28515625" bestFit="1" customWidth="1"/>
    <col min="5" max="5" width="10.85546875" bestFit="1" customWidth="1"/>
    <col min="6" max="6" width="17.5703125" customWidth="1"/>
    <col min="7" max="8" width="10.85546875" bestFit="1" customWidth="1"/>
    <col min="9" max="9" width="14.140625" customWidth="1"/>
    <col min="10" max="10" width="10.85546875" bestFit="1" customWidth="1"/>
    <col min="11" max="11" width="11.140625" customWidth="1"/>
    <col min="14" max="14" width="10.28515625" customWidth="1"/>
    <col min="15" max="15" width="14.7109375" customWidth="1"/>
  </cols>
  <sheetData>
    <row r="2" spans="1:15" ht="21" x14ac:dyDescent="0.35">
      <c r="A2" s="6" t="s">
        <v>33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5" t="s">
        <v>34</v>
      </c>
      <c r="B3" s="5"/>
      <c r="C3" s="5"/>
    </row>
    <row r="5" spans="1:15" x14ac:dyDescent="0.25">
      <c r="A5">
        <v>6750</v>
      </c>
      <c r="B5">
        <v>270000</v>
      </c>
      <c r="C5">
        <f>B5/A5</f>
        <v>40</v>
      </c>
      <c r="E5" s="1">
        <v>134000</v>
      </c>
      <c r="F5" t="s">
        <v>36</v>
      </c>
    </row>
    <row r="6" spans="1:15" x14ac:dyDescent="0.25">
      <c r="A6">
        <v>6500</v>
      </c>
      <c r="B6">
        <v>4950000</v>
      </c>
      <c r="C6">
        <f>B6/A6</f>
        <v>761.53846153846155</v>
      </c>
      <c r="E6" s="1">
        <v>47200000</v>
      </c>
      <c r="G6" t="s">
        <v>38</v>
      </c>
      <c r="H6" t="s">
        <v>36</v>
      </c>
      <c r="I6" t="s">
        <v>39</v>
      </c>
      <c r="J6" t="s">
        <v>40</v>
      </c>
    </row>
    <row r="7" spans="1:15" x14ac:dyDescent="0.25">
      <c r="A7">
        <f>B7/C7</f>
        <v>13000</v>
      </c>
      <c r="B7">
        <v>14625000</v>
      </c>
      <c r="C7">
        <v>1125</v>
      </c>
      <c r="E7" s="1">
        <v>25000</v>
      </c>
      <c r="F7" t="s">
        <v>37</v>
      </c>
      <c r="G7">
        <v>30</v>
      </c>
      <c r="H7" s="1">
        <v>103320000</v>
      </c>
      <c r="I7" s="1">
        <f>H7/G7</f>
        <v>3444000</v>
      </c>
      <c r="J7" s="1">
        <f>I7/2</f>
        <v>1722000</v>
      </c>
    </row>
    <row r="8" spans="1:15" x14ac:dyDescent="0.25">
      <c r="A8">
        <f>22000/3</f>
        <v>7333.333333333333</v>
      </c>
      <c r="B8">
        <v>14625000</v>
      </c>
      <c r="C8">
        <f>B8/A8</f>
        <v>1994.318181818182</v>
      </c>
      <c r="E8" s="1">
        <v>128492000</v>
      </c>
    </row>
    <row r="9" spans="1:15" x14ac:dyDescent="0.25">
      <c r="A9">
        <f>B9/12</f>
        <v>12083.333333333334</v>
      </c>
      <c r="B9">
        <v>145000</v>
      </c>
      <c r="C9">
        <v>12</v>
      </c>
      <c r="E9" s="1">
        <f>SUM(E5:E8)</f>
        <v>175851000</v>
      </c>
    </row>
    <row r="11" spans="1:15" x14ac:dyDescent="0.25">
      <c r="A11">
        <v>1700</v>
      </c>
      <c r="B11">
        <v>9200000</v>
      </c>
      <c r="C11">
        <f>B11/A11</f>
        <v>5411.7647058823532</v>
      </c>
    </row>
    <row r="15" spans="1:15" x14ac:dyDescent="0.25">
      <c r="B15" s="2" t="s">
        <v>9</v>
      </c>
      <c r="C15" s="2" t="s">
        <v>10</v>
      </c>
      <c r="D15" s="2" t="s">
        <v>8</v>
      </c>
      <c r="F15" s="2" t="s">
        <v>17</v>
      </c>
      <c r="K15" t="s">
        <v>18</v>
      </c>
      <c r="L15" t="s">
        <v>20</v>
      </c>
      <c r="M15" t="s">
        <v>21</v>
      </c>
      <c r="N15" t="s">
        <v>9</v>
      </c>
      <c r="O15" t="s">
        <v>10</v>
      </c>
    </row>
    <row r="16" spans="1:15" x14ac:dyDescent="0.25">
      <c r="A16" t="s">
        <v>0</v>
      </c>
      <c r="B16" s="1">
        <v>19150</v>
      </c>
      <c r="C16" s="1">
        <v>119496000</v>
      </c>
      <c r="D16" s="1">
        <f>C16/B16</f>
        <v>6240</v>
      </c>
      <c r="E16">
        <v>301</v>
      </c>
      <c r="F16" t="s">
        <v>12</v>
      </c>
      <c r="G16" s="1">
        <v>103320000</v>
      </c>
      <c r="H16" s="1">
        <v>40000000</v>
      </c>
      <c r="I16" s="1">
        <f>SUM(G16:H16)</f>
        <v>143320000</v>
      </c>
      <c r="J16" s="1">
        <v>1</v>
      </c>
      <c r="K16" t="s">
        <v>19</v>
      </c>
      <c r="L16" t="s">
        <v>7</v>
      </c>
      <c r="M16" s="1">
        <v>225000</v>
      </c>
      <c r="N16" s="1">
        <v>6405</v>
      </c>
      <c r="O16" s="1">
        <f>N16*M16</f>
        <v>1441125000</v>
      </c>
    </row>
    <row r="17" spans="1:15" x14ac:dyDescent="0.25">
      <c r="A17" t="s">
        <v>1</v>
      </c>
      <c r="B17" s="1">
        <v>13000</v>
      </c>
      <c r="C17" s="1">
        <v>143000000</v>
      </c>
      <c r="D17" s="1">
        <f t="shared" ref="D17:D22" si="0">C17/B17</f>
        <v>11000</v>
      </c>
      <c r="E17">
        <v>302</v>
      </c>
      <c r="F17" t="s">
        <v>13</v>
      </c>
      <c r="G17" s="4"/>
      <c r="H17" s="4"/>
      <c r="I17" s="1">
        <v>20645000</v>
      </c>
      <c r="J17">
        <v>2</v>
      </c>
      <c r="K17" t="s">
        <v>19</v>
      </c>
      <c r="L17" t="s">
        <v>22</v>
      </c>
      <c r="M17" s="1">
        <v>21000</v>
      </c>
      <c r="N17" s="1">
        <v>120</v>
      </c>
      <c r="O17" s="1">
        <f>N17*M17</f>
        <v>2520000</v>
      </c>
    </row>
    <row r="18" spans="1:15" x14ac:dyDescent="0.25">
      <c r="A18" t="s">
        <v>2</v>
      </c>
      <c r="B18" s="1">
        <v>7.5</v>
      </c>
      <c r="C18" s="1">
        <v>1500000</v>
      </c>
      <c r="D18" s="1">
        <f t="shared" si="0"/>
        <v>200000</v>
      </c>
      <c r="E18">
        <v>303</v>
      </c>
      <c r="F18" t="s">
        <v>14</v>
      </c>
      <c r="G18" s="4"/>
      <c r="H18" s="4"/>
      <c r="I18" s="1">
        <v>9200000</v>
      </c>
      <c r="M18" s="1"/>
      <c r="N18" s="1"/>
      <c r="O18" s="1"/>
    </row>
    <row r="19" spans="1:15" x14ac:dyDescent="0.25">
      <c r="A19" t="s">
        <v>3</v>
      </c>
      <c r="B19" s="1">
        <v>15956</v>
      </c>
      <c r="C19" s="1">
        <v>307472000</v>
      </c>
      <c r="D19" s="1">
        <f t="shared" si="0"/>
        <v>19269.992479318124</v>
      </c>
      <c r="E19">
        <v>307</v>
      </c>
      <c r="F19" t="s">
        <v>15</v>
      </c>
      <c r="G19" s="4"/>
      <c r="H19" s="4"/>
      <c r="I19" s="1">
        <v>175851000</v>
      </c>
      <c r="M19" s="1"/>
      <c r="N19" s="1"/>
      <c r="O19" s="1"/>
    </row>
    <row r="20" spans="1:15" x14ac:dyDescent="0.25">
      <c r="A20" t="s">
        <v>4</v>
      </c>
      <c r="B20" s="1">
        <v>3975</v>
      </c>
      <c r="C20" s="1">
        <v>91425000</v>
      </c>
      <c r="D20" s="1">
        <f t="shared" si="0"/>
        <v>23000</v>
      </c>
      <c r="E20">
        <v>308</v>
      </c>
      <c r="F20" t="s">
        <v>16</v>
      </c>
      <c r="G20" s="4"/>
      <c r="H20" s="4"/>
      <c r="I20" s="1">
        <v>730002000</v>
      </c>
      <c r="M20" s="1"/>
      <c r="N20" s="1"/>
      <c r="O20" s="1"/>
    </row>
    <row r="21" spans="1:15" x14ac:dyDescent="0.25">
      <c r="A21" t="s">
        <v>5</v>
      </c>
      <c r="B21" s="1">
        <v>13518</v>
      </c>
      <c r="C21" s="1">
        <v>44609000</v>
      </c>
      <c r="D21" s="1">
        <f t="shared" si="0"/>
        <v>3299.9704098239386</v>
      </c>
      <c r="I21" s="1"/>
      <c r="M21" s="1"/>
      <c r="N21" s="1"/>
      <c r="O21" s="1"/>
    </row>
    <row r="22" spans="1:15" x14ac:dyDescent="0.25">
      <c r="A22" t="s">
        <v>6</v>
      </c>
      <c r="B22" s="1">
        <v>375</v>
      </c>
      <c r="C22" s="1">
        <v>22500000</v>
      </c>
      <c r="D22" s="1">
        <f t="shared" si="0"/>
        <v>60000</v>
      </c>
      <c r="I22" s="1"/>
      <c r="M22" s="1"/>
      <c r="N22" s="1"/>
      <c r="O22" s="1"/>
    </row>
    <row r="23" spans="1:15" x14ac:dyDescent="0.25">
      <c r="A23" t="s">
        <v>7</v>
      </c>
      <c r="B23" s="1"/>
      <c r="C23" s="1"/>
      <c r="D23" s="1"/>
      <c r="I23" s="1"/>
      <c r="M23" s="1"/>
      <c r="N23" s="1"/>
      <c r="O23" s="1"/>
    </row>
    <row r="24" spans="1:15" x14ac:dyDescent="0.25">
      <c r="B24" s="1" t="s">
        <v>11</v>
      </c>
      <c r="C24" s="1">
        <f>SUM(C16:C23)</f>
        <v>730002000</v>
      </c>
      <c r="D24" s="3"/>
      <c r="G24" t="s">
        <v>11</v>
      </c>
      <c r="H24" s="4"/>
      <c r="I24" s="1">
        <f>SUM(I16:I23)</f>
        <v>1079018000</v>
      </c>
      <c r="K24" t="s">
        <v>11</v>
      </c>
      <c r="L24" s="4"/>
      <c r="M24" s="3"/>
      <c r="N24" s="3"/>
      <c r="O24" s="1">
        <f>SUM(O16:O23)</f>
        <v>1443645000</v>
      </c>
    </row>
    <row r="27" spans="1:15" x14ac:dyDescent="0.25">
      <c r="G27" t="s">
        <v>29</v>
      </c>
      <c r="H27" t="s">
        <v>30</v>
      </c>
      <c r="I27" t="s">
        <v>31</v>
      </c>
      <c r="J27" t="s">
        <v>32</v>
      </c>
    </row>
    <row r="28" spans="1:15" x14ac:dyDescent="0.25">
      <c r="F28" t="s">
        <v>23</v>
      </c>
      <c r="G28" s="4"/>
      <c r="H28" s="4"/>
      <c r="I28" s="4"/>
      <c r="J28" s="4"/>
    </row>
    <row r="29" spans="1:15" x14ac:dyDescent="0.25">
      <c r="F29" t="s">
        <v>24</v>
      </c>
      <c r="G29">
        <v>0</v>
      </c>
      <c r="H29">
        <v>0</v>
      </c>
      <c r="I29" s="3"/>
      <c r="J29" s="1">
        <v>0</v>
      </c>
    </row>
    <row r="30" spans="1:15" x14ac:dyDescent="0.25">
      <c r="F30" t="s">
        <v>25</v>
      </c>
      <c r="G30">
        <v>0</v>
      </c>
      <c r="H30">
        <v>0</v>
      </c>
      <c r="I30" s="1">
        <v>10000000</v>
      </c>
      <c r="J30" s="1">
        <v>390000000</v>
      </c>
    </row>
    <row r="31" spans="1:15" x14ac:dyDescent="0.25">
      <c r="F31" t="s">
        <v>26</v>
      </c>
      <c r="G31">
        <v>0</v>
      </c>
      <c r="H31">
        <v>0</v>
      </c>
      <c r="I31" s="1">
        <v>3500000</v>
      </c>
      <c r="J31" s="1">
        <v>56500000</v>
      </c>
    </row>
    <row r="32" spans="1:15" x14ac:dyDescent="0.25">
      <c r="F32" t="s">
        <v>27</v>
      </c>
      <c r="G32">
        <v>0</v>
      </c>
      <c r="H32">
        <v>0</v>
      </c>
      <c r="I32" s="1">
        <v>18600000</v>
      </c>
      <c r="J32" s="1">
        <v>241400000</v>
      </c>
    </row>
    <row r="33" spans="1:10" x14ac:dyDescent="0.25">
      <c r="F33" t="s">
        <v>28</v>
      </c>
      <c r="G33">
        <v>0</v>
      </c>
      <c r="H33">
        <v>0</v>
      </c>
      <c r="I33" s="1"/>
      <c r="J33" s="1">
        <v>0</v>
      </c>
    </row>
    <row r="34" spans="1:10" x14ac:dyDescent="0.25">
      <c r="F34" t="s">
        <v>15</v>
      </c>
      <c r="G34">
        <v>0</v>
      </c>
      <c r="H34">
        <v>0</v>
      </c>
      <c r="I34" s="1"/>
      <c r="J34" s="1">
        <v>0</v>
      </c>
    </row>
    <row r="35" spans="1:10" x14ac:dyDescent="0.25">
      <c r="G35">
        <f>SUM(G29:G34)</f>
        <v>0</v>
      </c>
      <c r="H35">
        <f>SUM(H29:H34)</f>
        <v>0</v>
      </c>
      <c r="I35" s="1">
        <f>SUM(I29:I34)</f>
        <v>32100000</v>
      </c>
      <c r="J35" s="1">
        <f>SUM(J29:J34)</f>
        <v>687900000</v>
      </c>
    </row>
    <row r="37" spans="1:10" ht="21" x14ac:dyDescent="0.35">
      <c r="A37" s="5" t="s">
        <v>35</v>
      </c>
      <c r="B37" s="5"/>
      <c r="C37" s="5"/>
      <c r="F37" t="s">
        <v>36</v>
      </c>
    </row>
    <row r="38" spans="1:10" x14ac:dyDescent="0.25">
      <c r="G38" t="s">
        <v>38</v>
      </c>
      <c r="H38" t="s">
        <v>36</v>
      </c>
      <c r="I38" t="s">
        <v>39</v>
      </c>
      <c r="J38" t="s">
        <v>40</v>
      </c>
    </row>
    <row r="39" spans="1:10" x14ac:dyDescent="0.25">
      <c r="A39">
        <v>6750</v>
      </c>
      <c r="B39">
        <v>270000</v>
      </c>
      <c r="C39">
        <f>B39/A39</f>
        <v>40</v>
      </c>
      <c r="E39" s="1">
        <v>134000</v>
      </c>
      <c r="F39" t="s">
        <v>37</v>
      </c>
      <c r="G39">
        <v>18</v>
      </c>
      <c r="H39" s="1">
        <v>76720000</v>
      </c>
      <c r="I39" s="1">
        <f>H39/G39</f>
        <v>4262222.222222222</v>
      </c>
      <c r="J39" s="1">
        <f>I39/2</f>
        <v>2131111.111111111</v>
      </c>
    </row>
    <row r="40" spans="1:10" x14ac:dyDescent="0.25">
      <c r="A40">
        <v>6500</v>
      </c>
      <c r="B40">
        <v>4950000</v>
      </c>
      <c r="C40">
        <f>B40/A40</f>
        <v>761.53846153846155</v>
      </c>
      <c r="E40" s="1">
        <v>47200000</v>
      </c>
    </row>
    <row r="41" spans="1:10" x14ac:dyDescent="0.25">
      <c r="A41">
        <f>B41/C41</f>
        <v>13000</v>
      </c>
      <c r="B41">
        <v>14625000</v>
      </c>
      <c r="C41">
        <v>1125</v>
      </c>
      <c r="E41" s="1">
        <v>25000</v>
      </c>
      <c r="G41" s="2" t="s">
        <v>9</v>
      </c>
      <c r="H41" s="2" t="s">
        <v>10</v>
      </c>
      <c r="I41" s="2" t="s">
        <v>8</v>
      </c>
    </row>
    <row r="42" spans="1:10" x14ac:dyDescent="0.25">
      <c r="A42">
        <f>22000/3</f>
        <v>7333.333333333333</v>
      </c>
      <c r="B42">
        <v>14625000</v>
      </c>
      <c r="C42">
        <f>B42/A42</f>
        <v>1994.318181818182</v>
      </c>
      <c r="E42" s="1">
        <v>128492000</v>
      </c>
      <c r="F42" t="s">
        <v>0</v>
      </c>
      <c r="G42" s="1">
        <v>1688</v>
      </c>
      <c r="H42" s="1">
        <f>I42*G42</f>
        <v>10533120</v>
      </c>
      <c r="I42" s="1">
        <v>6240</v>
      </c>
    </row>
    <row r="43" spans="1:10" x14ac:dyDescent="0.25">
      <c r="A43">
        <f>B43/12</f>
        <v>12083.333333333334</v>
      </c>
      <c r="B43">
        <v>145000</v>
      </c>
      <c r="C43">
        <v>12</v>
      </c>
      <c r="E43" s="1">
        <f>SUM(E39:E42)</f>
        <v>175851000</v>
      </c>
      <c r="F43" t="s">
        <v>1</v>
      </c>
      <c r="G43" s="1">
        <v>1520</v>
      </c>
      <c r="H43" s="1">
        <f t="shared" ref="H43:H48" si="1">I43*G43</f>
        <v>16720000</v>
      </c>
      <c r="I43" s="1">
        <v>11000</v>
      </c>
    </row>
    <row r="44" spans="1:10" x14ac:dyDescent="0.25">
      <c r="B44">
        <f>4100000/A43</f>
        <v>339.31034482758616</v>
      </c>
      <c r="F44" t="s">
        <v>2</v>
      </c>
      <c r="G44" s="1">
        <v>1225</v>
      </c>
      <c r="H44" s="1">
        <f t="shared" si="1"/>
        <v>245000000</v>
      </c>
      <c r="I44" s="1">
        <v>200000</v>
      </c>
    </row>
    <row r="45" spans="1:10" x14ac:dyDescent="0.25">
      <c r="A45">
        <v>1700</v>
      </c>
      <c r="B45">
        <v>9200000</v>
      </c>
      <c r="C45">
        <f>B45/A45</f>
        <v>5411.7647058823532</v>
      </c>
      <c r="F45" t="s">
        <v>3</v>
      </c>
      <c r="G45" s="1">
        <v>400</v>
      </c>
      <c r="H45" s="1">
        <f t="shared" si="1"/>
        <v>7708000</v>
      </c>
      <c r="I45" s="1">
        <v>19270</v>
      </c>
    </row>
    <row r="46" spans="1:10" x14ac:dyDescent="0.25">
      <c r="B46">
        <f>712000/1720</f>
        <v>413.95348837209303</v>
      </c>
      <c r="F46" t="s">
        <v>4</v>
      </c>
      <c r="G46" s="1">
        <v>1250</v>
      </c>
      <c r="H46" s="1">
        <f t="shared" si="1"/>
        <v>28750000</v>
      </c>
      <c r="I46" s="1">
        <v>23000</v>
      </c>
    </row>
    <row r="47" spans="1:10" x14ac:dyDescent="0.25">
      <c r="F47" t="s">
        <v>5</v>
      </c>
      <c r="G47" s="1">
        <v>45</v>
      </c>
      <c r="H47" s="1">
        <f t="shared" si="1"/>
        <v>148500</v>
      </c>
      <c r="I47" s="1">
        <v>3300</v>
      </c>
    </row>
    <row r="48" spans="1:10" x14ac:dyDescent="0.25">
      <c r="F48" t="s">
        <v>6</v>
      </c>
      <c r="G48" s="1">
        <v>6</v>
      </c>
      <c r="H48" s="1">
        <f t="shared" si="1"/>
        <v>360000</v>
      </c>
      <c r="I48" s="1">
        <v>60000</v>
      </c>
    </row>
    <row r="49" spans="1:15" x14ac:dyDescent="0.25">
      <c r="B49" s="2" t="s">
        <v>9</v>
      </c>
      <c r="C49" s="2" t="s">
        <v>10</v>
      </c>
      <c r="D49" s="2" t="s">
        <v>8</v>
      </c>
      <c r="F49" s="2" t="s">
        <v>17</v>
      </c>
      <c r="H49" s="1">
        <f>SUM(H42:H48)</f>
        <v>309219620</v>
      </c>
      <c r="K49" t="s">
        <v>18</v>
      </c>
      <c r="L49" t="s">
        <v>20</v>
      </c>
      <c r="M49" t="s">
        <v>21</v>
      </c>
      <c r="N49" t="s">
        <v>9</v>
      </c>
      <c r="O49" t="s">
        <v>10</v>
      </c>
    </row>
    <row r="50" spans="1:15" x14ac:dyDescent="0.25">
      <c r="A50" t="s">
        <v>0</v>
      </c>
      <c r="B50" s="1">
        <v>1688</v>
      </c>
      <c r="C50" s="1">
        <f>D50*B50</f>
        <v>10533120</v>
      </c>
      <c r="D50" s="1">
        <v>6240</v>
      </c>
      <c r="E50">
        <v>301</v>
      </c>
      <c r="F50" t="s">
        <v>12</v>
      </c>
      <c r="G50" s="1">
        <v>76600</v>
      </c>
      <c r="H50" s="1">
        <v>0</v>
      </c>
      <c r="I50" s="1">
        <f>SUM(G50:H50)</f>
        <v>76600</v>
      </c>
      <c r="J50" s="1">
        <v>1</v>
      </c>
      <c r="K50" t="s">
        <v>19</v>
      </c>
      <c r="L50" t="s">
        <v>7</v>
      </c>
      <c r="M50" s="1">
        <v>225000</v>
      </c>
      <c r="N50" s="1">
        <v>6405</v>
      </c>
      <c r="O50" s="1">
        <f>N50*M50</f>
        <v>1441125000</v>
      </c>
    </row>
    <row r="51" spans="1:15" x14ac:dyDescent="0.25">
      <c r="A51" t="s">
        <v>1</v>
      </c>
      <c r="B51" s="1">
        <v>1520</v>
      </c>
      <c r="C51" s="1">
        <f t="shared" ref="C51:C56" si="2">D51*B51</f>
        <v>16720000</v>
      </c>
      <c r="D51" s="1">
        <v>11000</v>
      </c>
      <c r="E51">
        <v>302</v>
      </c>
      <c r="F51" t="s">
        <v>13</v>
      </c>
      <c r="G51" s="4"/>
      <c r="H51" s="4"/>
      <c r="I51" s="1">
        <v>20645000</v>
      </c>
      <c r="J51">
        <v>2</v>
      </c>
      <c r="K51" t="s">
        <v>19</v>
      </c>
      <c r="L51" t="s">
        <v>22</v>
      </c>
      <c r="M51" s="1">
        <v>21000</v>
      </c>
      <c r="N51" s="1">
        <v>120</v>
      </c>
      <c r="O51" s="1">
        <f>N51*M51</f>
        <v>2520000</v>
      </c>
    </row>
    <row r="52" spans="1:15" x14ac:dyDescent="0.25">
      <c r="A52" t="s">
        <v>2</v>
      </c>
      <c r="B52" s="1">
        <v>1225</v>
      </c>
      <c r="C52" s="1">
        <f t="shared" si="2"/>
        <v>245000000</v>
      </c>
      <c r="D52" s="1">
        <v>200000</v>
      </c>
      <c r="E52">
        <v>303</v>
      </c>
      <c r="F52" t="s">
        <v>14</v>
      </c>
      <c r="G52" s="4"/>
      <c r="H52" s="4"/>
      <c r="I52" s="1">
        <v>9200000</v>
      </c>
      <c r="M52" s="1"/>
      <c r="N52" s="1"/>
      <c r="O52" s="1"/>
    </row>
    <row r="53" spans="1:15" x14ac:dyDescent="0.25">
      <c r="A53" t="s">
        <v>3</v>
      </c>
      <c r="B53" s="1">
        <v>400</v>
      </c>
      <c r="C53" s="1">
        <f t="shared" si="2"/>
        <v>7708000</v>
      </c>
      <c r="D53" s="1">
        <v>19270</v>
      </c>
      <c r="E53">
        <v>307</v>
      </c>
      <c r="F53" t="s">
        <v>15</v>
      </c>
      <c r="G53" s="4"/>
      <c r="H53" s="4"/>
      <c r="I53" s="1">
        <v>175851000</v>
      </c>
      <c r="K53">
        <f>13010000/7550</f>
        <v>1723.1788079470198</v>
      </c>
      <c r="M53" s="1"/>
      <c r="N53" s="1"/>
      <c r="O53" s="1"/>
    </row>
    <row r="54" spans="1:15" x14ac:dyDescent="0.25">
      <c r="A54" t="s">
        <v>4</v>
      </c>
      <c r="B54" s="1">
        <v>1250</v>
      </c>
      <c r="C54" s="1">
        <f t="shared" si="2"/>
        <v>28750000</v>
      </c>
      <c r="D54" s="1">
        <v>23000</v>
      </c>
      <c r="E54">
        <v>308</v>
      </c>
      <c r="F54" t="s">
        <v>16</v>
      </c>
      <c r="G54" s="4"/>
      <c r="H54" s="4"/>
      <c r="I54" s="1">
        <v>309219000</v>
      </c>
      <c r="M54" s="1"/>
      <c r="N54" s="1"/>
      <c r="O54" s="1"/>
    </row>
    <row r="55" spans="1:15" x14ac:dyDescent="0.25">
      <c r="A55" t="s">
        <v>5</v>
      </c>
      <c r="B55" s="1">
        <v>45</v>
      </c>
      <c r="C55" s="1">
        <f t="shared" si="2"/>
        <v>148500</v>
      </c>
      <c r="D55" s="1">
        <v>3300</v>
      </c>
      <c r="I55" s="1"/>
      <c r="M55" s="1"/>
      <c r="N55" s="1"/>
      <c r="O55" s="1"/>
    </row>
    <row r="56" spans="1:15" x14ac:dyDescent="0.25">
      <c r="A56" t="s">
        <v>6</v>
      </c>
      <c r="B56" s="1">
        <v>6</v>
      </c>
      <c r="C56" s="1">
        <f t="shared" si="2"/>
        <v>360000</v>
      </c>
      <c r="D56" s="1">
        <v>60000</v>
      </c>
      <c r="I56" s="1"/>
      <c r="M56" s="1"/>
      <c r="N56" s="1"/>
      <c r="O56" s="1"/>
    </row>
    <row r="57" spans="1:15" x14ac:dyDescent="0.25">
      <c r="A57" t="s">
        <v>7</v>
      </c>
      <c r="B57" s="1"/>
      <c r="C57" s="1"/>
      <c r="D57" s="1"/>
      <c r="I57" s="1"/>
      <c r="M57" s="1"/>
      <c r="N57" s="1"/>
      <c r="O57" s="1"/>
    </row>
    <row r="58" spans="1:15" x14ac:dyDescent="0.25">
      <c r="B58" s="1" t="s">
        <v>11</v>
      </c>
      <c r="C58" s="1">
        <f>SUM(C50:C57)</f>
        <v>309219620</v>
      </c>
      <c r="D58" s="3"/>
      <c r="G58" t="s">
        <v>11</v>
      </c>
      <c r="H58" s="4"/>
      <c r="I58" s="1">
        <f>SUM(I50:I57)</f>
        <v>514991600</v>
      </c>
      <c r="K58" t="s">
        <v>11</v>
      </c>
      <c r="L58" s="4"/>
      <c r="M58" s="3"/>
      <c r="N58" s="3"/>
      <c r="O58" s="1">
        <f>SUM(O50:O57)</f>
        <v>1443645000</v>
      </c>
    </row>
    <row r="60" spans="1:15" x14ac:dyDescent="0.25">
      <c r="E60">
        <f>202680000/5006</f>
        <v>40487.415101877748</v>
      </c>
    </row>
    <row r="61" spans="1:15" x14ac:dyDescent="0.25">
      <c r="E61" s="1">
        <f>40000*5100</f>
        <v>204000000</v>
      </c>
      <c r="G61" t="s">
        <v>29</v>
      </c>
      <c r="H61" t="s">
        <v>30</v>
      </c>
      <c r="I61" t="s">
        <v>31</v>
      </c>
      <c r="J61" t="s">
        <v>32</v>
      </c>
    </row>
    <row r="62" spans="1:15" x14ac:dyDescent="0.25">
      <c r="F62" t="s">
        <v>23</v>
      </c>
      <c r="G62" s="4"/>
      <c r="H62" s="4"/>
      <c r="I62" s="4"/>
      <c r="J62" s="4"/>
    </row>
    <row r="63" spans="1:15" x14ac:dyDescent="0.25">
      <c r="F63" t="s">
        <v>24</v>
      </c>
      <c r="G63">
        <v>0</v>
      </c>
      <c r="H63">
        <v>0</v>
      </c>
      <c r="I63" s="3"/>
      <c r="J63" s="1">
        <v>0</v>
      </c>
    </row>
    <row r="64" spans="1:15" x14ac:dyDescent="0.25">
      <c r="F64" t="s">
        <v>25</v>
      </c>
      <c r="G64">
        <v>0</v>
      </c>
      <c r="H64">
        <v>0</v>
      </c>
      <c r="I64" s="1">
        <v>10000000</v>
      </c>
      <c r="J64" s="1">
        <v>300000000</v>
      </c>
      <c r="K64" s="1">
        <f>J64-I64</f>
        <v>290000000</v>
      </c>
    </row>
    <row r="65" spans="6:11" x14ac:dyDescent="0.25">
      <c r="F65" t="s">
        <v>26</v>
      </c>
      <c r="G65">
        <v>0</v>
      </c>
      <c r="H65">
        <v>0</v>
      </c>
      <c r="I65" s="1">
        <v>1000000</v>
      </c>
      <c r="J65" s="1">
        <v>6500000</v>
      </c>
      <c r="K65" s="1">
        <f t="shared" ref="K65:K69" si="3">J65-I65</f>
        <v>5500000</v>
      </c>
    </row>
    <row r="66" spans="6:11" x14ac:dyDescent="0.25">
      <c r="F66" t="s">
        <v>27</v>
      </c>
      <c r="G66">
        <v>0</v>
      </c>
      <c r="H66">
        <v>0</v>
      </c>
      <c r="I66" s="1">
        <v>10000000</v>
      </c>
      <c r="J66" s="1">
        <v>85000000</v>
      </c>
      <c r="K66" s="1">
        <f t="shared" si="3"/>
        <v>75000000</v>
      </c>
    </row>
    <row r="67" spans="6:11" x14ac:dyDescent="0.25">
      <c r="F67" t="s">
        <v>28</v>
      </c>
      <c r="G67">
        <v>0</v>
      </c>
      <c r="H67">
        <v>0</v>
      </c>
      <c r="I67" s="1"/>
      <c r="J67" s="1">
        <v>0</v>
      </c>
      <c r="K67" s="1">
        <f t="shared" si="3"/>
        <v>0</v>
      </c>
    </row>
    <row r="68" spans="6:11" x14ac:dyDescent="0.25">
      <c r="F68" t="s">
        <v>15</v>
      </c>
      <c r="G68">
        <v>0</v>
      </c>
      <c r="H68">
        <v>0</v>
      </c>
      <c r="I68" s="1"/>
      <c r="J68" s="1">
        <v>0</v>
      </c>
      <c r="K68" s="1">
        <f t="shared" si="3"/>
        <v>0</v>
      </c>
    </row>
    <row r="69" spans="6:11" x14ac:dyDescent="0.25">
      <c r="G69">
        <f>SUM(G63:G68)</f>
        <v>0</v>
      </c>
      <c r="H69">
        <f>SUM(H63:H68)</f>
        <v>0</v>
      </c>
      <c r="I69" s="1">
        <f>SUM(I63:I68)</f>
        <v>21000000</v>
      </c>
      <c r="J69" s="1">
        <f>SUM(J63:J68)</f>
        <v>391500000</v>
      </c>
      <c r="K69" s="1">
        <f t="shared" si="3"/>
        <v>370500000</v>
      </c>
    </row>
  </sheetData>
  <mergeCells count="3">
    <mergeCell ref="A2:O2"/>
    <mergeCell ref="A3:C3"/>
    <mergeCell ref="A37:C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</dc:creator>
  <cp:lastModifiedBy>IPDS</cp:lastModifiedBy>
  <dcterms:created xsi:type="dcterms:W3CDTF">2020-12-17T03:58:16Z</dcterms:created>
  <dcterms:modified xsi:type="dcterms:W3CDTF">2020-12-17T05:22:52Z</dcterms:modified>
</cp:coreProperties>
</file>