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a2914cc26e13bd/Documents/Homework/"/>
    </mc:Choice>
  </mc:AlternateContent>
  <xr:revisionPtr revIDLastSave="468" documentId="8_{D961D26D-280B-4563-80CE-3FD9356D3610}" xr6:coauthVersionLast="47" xr6:coauthVersionMax="47" xr10:uidLastSave="{6DF144D5-0FAB-486B-A30A-52CCFC81F7B1}"/>
  <bookViews>
    <workbookView xWindow="28680" yWindow="-120" windowWidth="29040" windowHeight="15720" activeTab="5" xr2:uid="{00000000-000D-0000-FFFF-FFFF00000000}"/>
  </bookViews>
  <sheets>
    <sheet name="Crowdfunding" sheetId="1" r:id="rId1"/>
    <sheet name="Parent Cataegory" sheetId="4" r:id="rId2"/>
    <sheet name="Sub category" sheetId="6" r:id="rId3"/>
    <sheet name="Sheet9" sheetId="10" r:id="rId4"/>
    <sheet name="Sheet10" sheetId="11" r:id="rId5"/>
    <sheet name="Sheet2" sheetId="14" r:id="rId6"/>
  </sheets>
  <definedNames>
    <definedName name="_xlnm._FilterDatabase" localSheetId="0" hidden="1">Crowdfunding!$A$1:$N$1001</definedName>
    <definedName name="_xlcn.WorksheetConnection_CrowdfundingA1O10011" hidden="1">Crowdfunding!$A$1:$P$1001</definedName>
    <definedName name="_xlcn.WorksheetConnection_CrowdfundingDD1" hidden="1">Crowdfunding!$D:$D</definedName>
    <definedName name="_xlcn.WorksheetConnection_CrowdfundingR1R10011" hidden="1">Crowdfunding!$R$1:$R$1001</definedName>
  </definedNames>
  <calcPr calcId="191029"/>
  <pivotCaches>
    <pivotCache cacheId="0" r:id="rId7"/>
    <pivotCache cacheId="1" r:id="rId8"/>
    <pivotCache cacheId="36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R$1:$R$1001"/>
          <x15:modelTable id="Range 2" name="Range 2" connection="WorksheetConnection_Crowdfunding!$D:$D"/>
          <x15:modelTable id="Range 1" name="Range 1" connection="WorksheetConnection_Crowdfunding!$A$1:$O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4" l="1"/>
  <c r="G7" i="14"/>
  <c r="H6" i="14"/>
  <c r="G6" i="14"/>
  <c r="H5" i="14"/>
  <c r="G5" i="14"/>
  <c r="H4" i="14"/>
  <c r="G4" i="14"/>
  <c r="H3" i="14"/>
  <c r="G3" i="14"/>
  <c r="H2" i="14"/>
  <c r="G2" i="14"/>
  <c r="D2" i="11"/>
  <c r="D13" i="11"/>
  <c r="D12" i="11"/>
  <c r="C12" i="11"/>
  <c r="D11" i="11"/>
  <c r="D10" i="11"/>
  <c r="D8" i="11"/>
  <c r="D7" i="11"/>
  <c r="D6" i="11"/>
  <c r="D5" i="11"/>
  <c r="D4" i="11"/>
  <c r="D3" i="11"/>
  <c r="C13" i="11"/>
  <c r="B12" i="11"/>
  <c r="C11" i="11"/>
  <c r="C10" i="11"/>
  <c r="B10" i="11"/>
  <c r="C9" i="11"/>
  <c r="C8" i="11"/>
  <c r="B8" i="11"/>
  <c r="C7" i="11"/>
  <c r="B9" i="11"/>
  <c r="C6" i="11"/>
  <c r="C5" i="11"/>
  <c r="C4" i="11"/>
  <c r="C3" i="11"/>
  <c r="C2" i="11"/>
  <c r="B3" i="11"/>
  <c r="B4" i="11"/>
  <c r="B5" i="11"/>
  <c r="B6" i="11"/>
  <c r="B7" i="11"/>
  <c r="B11" i="11"/>
  <c r="B13" i="11"/>
  <c r="B2" i="1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R216" i="1" s="1"/>
  <c r="Q217" i="1"/>
  <c r="R217" i="1" s="1"/>
  <c r="Q218" i="1"/>
  <c r="R218" i="1" s="1"/>
  <c r="Q219" i="1"/>
  <c r="R219" i="1" s="1"/>
  <c r="Q220" i="1"/>
  <c r="R220" i="1" s="1"/>
  <c r="Q221" i="1"/>
  <c r="R221" i="1" s="1"/>
  <c r="Q222" i="1"/>
  <c r="R222" i="1" s="1"/>
  <c r="Q223" i="1"/>
  <c r="R223" i="1" s="1"/>
  <c r="Q224" i="1"/>
  <c r="R224" i="1" s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R232" i="1" s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R240" i="1" s="1"/>
  <c r="Q241" i="1"/>
  <c r="R241" i="1" s="1"/>
  <c r="Q242" i="1"/>
  <c r="R242" i="1" s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R248" i="1" s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R264" i="1" s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R304" i="1" s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R312" i="1" s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R320" i="1" s="1"/>
  <c r="Q321" i="1"/>
  <c r="R321" i="1" s="1"/>
  <c r="Q322" i="1"/>
  <c r="R322" i="1" s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R328" i="1" s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R336" i="1" s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R344" i="1" s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R352" i="1" s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R360" i="1" s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R368" i="1" s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R384" i="1" s="1"/>
  <c r="Q385" i="1"/>
  <c r="R385" i="1" s="1"/>
  <c r="Q386" i="1"/>
  <c r="R386" i="1" s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R392" i="1" s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R400" i="1" s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R408" i="1" s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R424" i="1" s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R440" i="1" s="1"/>
  <c r="Q441" i="1"/>
  <c r="R441" i="1" s="1"/>
  <c r="Q442" i="1"/>
  <c r="R442" i="1" s="1"/>
  <c r="Q443" i="1"/>
  <c r="R443" i="1" s="1"/>
  <c r="Q444" i="1"/>
  <c r="R444" i="1" s="1"/>
  <c r="Q445" i="1"/>
  <c r="R445" i="1" s="1"/>
  <c r="Q446" i="1"/>
  <c r="R446" i="1" s="1"/>
  <c r="Q447" i="1"/>
  <c r="R447" i="1" s="1"/>
  <c r="Q448" i="1"/>
  <c r="R448" i="1" s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R456" i="1" s="1"/>
  <c r="Q457" i="1"/>
  <c r="R457" i="1" s="1"/>
  <c r="Q458" i="1"/>
  <c r="R458" i="1" s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R464" i="1" s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R472" i="1" s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R480" i="1" s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R488" i="1" s="1"/>
  <c r="Q489" i="1"/>
  <c r="R489" i="1" s="1"/>
  <c r="Q490" i="1"/>
  <c r="R490" i="1" s="1"/>
  <c r="Q491" i="1"/>
  <c r="R491" i="1" s="1"/>
  <c r="Q492" i="1"/>
  <c r="R492" i="1" s="1"/>
  <c r="Q493" i="1"/>
  <c r="R493" i="1" s="1"/>
  <c r="Q494" i="1"/>
  <c r="R494" i="1" s="1"/>
  <c r="Q495" i="1"/>
  <c r="R495" i="1" s="1"/>
  <c r="Q496" i="1"/>
  <c r="R496" i="1" s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R504" i="1" s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R512" i="1" s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R520" i="1" s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R528" i="1" s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R536" i="1" s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R544" i="1" s="1"/>
  <c r="Q545" i="1"/>
  <c r="R545" i="1" s="1"/>
  <c r="Q546" i="1"/>
  <c r="R546" i="1" s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R552" i="1" s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R560" i="1" s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R568" i="1" s="1"/>
  <c r="Q569" i="1"/>
  <c r="R569" i="1" s="1"/>
  <c r="Q570" i="1"/>
  <c r="R570" i="1" s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R576" i="1" s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R584" i="1" s="1"/>
  <c r="Q585" i="1"/>
  <c r="R585" i="1" s="1"/>
  <c r="Q586" i="1"/>
  <c r="R586" i="1" s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R592" i="1" s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R600" i="1" s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R608" i="1" s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R616" i="1" s="1"/>
  <c r="Q617" i="1"/>
  <c r="R617" i="1" s="1"/>
  <c r="Q618" i="1"/>
  <c r="R618" i="1" s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R624" i="1" s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R632" i="1" s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R640" i="1" s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R648" i="1" s="1"/>
  <c r="Q649" i="1"/>
  <c r="R649" i="1" s="1"/>
  <c r="Q650" i="1"/>
  <c r="R650" i="1" s="1"/>
  <c r="Q651" i="1"/>
  <c r="R651" i="1" s="1"/>
  <c r="Q652" i="1"/>
  <c r="R652" i="1" s="1"/>
  <c r="Q653" i="1"/>
  <c r="R653" i="1" s="1"/>
  <c r="Q654" i="1"/>
  <c r="R654" i="1" s="1"/>
  <c r="Q655" i="1"/>
  <c r="R655" i="1" s="1"/>
  <c r="Q656" i="1"/>
  <c r="R656" i="1" s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R664" i="1" s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R672" i="1" s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R680" i="1" s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R688" i="1" s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R696" i="1" s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R704" i="1" s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R712" i="1" s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R720" i="1" s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R728" i="1" s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R736" i="1" s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R744" i="1" s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R752" i="1" s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R760" i="1" s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R768" i="1" s="1"/>
  <c r="Q769" i="1"/>
  <c r="R769" i="1" s="1"/>
  <c r="Q770" i="1"/>
  <c r="R770" i="1" s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R776" i="1" s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R784" i="1" s="1"/>
  <c r="Q785" i="1"/>
  <c r="R785" i="1" s="1"/>
  <c r="Q786" i="1"/>
  <c r="R786" i="1" s="1"/>
  <c r="Q787" i="1"/>
  <c r="R787" i="1" s="1"/>
  <c r="Q788" i="1"/>
  <c r="R788" i="1" s="1"/>
  <c r="Q789" i="1"/>
  <c r="R789" i="1" s="1"/>
  <c r="Q790" i="1"/>
  <c r="R790" i="1" s="1"/>
  <c r="Q791" i="1"/>
  <c r="R791" i="1" s="1"/>
  <c r="Q792" i="1"/>
  <c r="R792" i="1" s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R800" i="1" s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R808" i="1" s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R816" i="1" s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R824" i="1" s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R832" i="1" s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R840" i="1" s="1"/>
  <c r="Q841" i="1"/>
  <c r="R841" i="1" s="1"/>
  <c r="Q842" i="1"/>
  <c r="R842" i="1" s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R848" i="1" s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R856" i="1" s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R864" i="1" s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R872" i="1" s="1"/>
  <c r="Q873" i="1"/>
  <c r="R873" i="1" s="1"/>
  <c r="Q874" i="1"/>
  <c r="R874" i="1" s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R880" i="1" s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R888" i="1" s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R896" i="1" s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R904" i="1" s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R912" i="1" s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R920" i="1" s="1"/>
  <c r="Q921" i="1"/>
  <c r="R921" i="1" s="1"/>
  <c r="Q922" i="1"/>
  <c r="R922" i="1" s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R928" i="1" s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R936" i="1" s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R944" i="1" s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R952" i="1" s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R960" i="1" s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R968" i="1" s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R976" i="1" s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R984" i="1" s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R992" i="1" s="1"/>
  <c r="Q993" i="1"/>
  <c r="R993" i="1" s="1"/>
  <c r="Q994" i="1"/>
  <c r="R994" i="1" s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R1000" i="1" s="1"/>
  <c r="Q1001" i="1"/>
  <c r="R1001" i="1" s="1"/>
  <c r="Q2" i="1"/>
  <c r="R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11" i="11" l="1"/>
  <c r="F11" i="11" s="1"/>
  <c r="E8" i="11"/>
  <c r="G8" i="11" s="1"/>
  <c r="E2" i="11"/>
  <c r="H2" i="11" s="1"/>
  <c r="E7" i="11"/>
  <c r="F7" i="11" s="1"/>
  <c r="E5" i="11"/>
  <c r="G5" i="11" s="1"/>
  <c r="E9" i="11"/>
  <c r="H9" i="11" s="1"/>
  <c r="E12" i="11"/>
  <c r="H12" i="11" s="1"/>
  <c r="E4" i="11"/>
  <c r="F4" i="11" s="1"/>
  <c r="E3" i="11"/>
  <c r="G3" i="11" s="1"/>
  <c r="E13" i="11"/>
  <c r="F13" i="11" s="1"/>
  <c r="E6" i="11"/>
  <c r="F6" i="11" s="1"/>
  <c r="E10" i="11"/>
  <c r="H10" i="11" s="1"/>
  <c r="H11" i="11" l="1"/>
  <c r="G11" i="11"/>
  <c r="F8" i="11"/>
  <c r="F2" i="11"/>
  <c r="H6" i="11"/>
  <c r="H8" i="11"/>
  <c r="G13" i="11"/>
  <c r="H13" i="11"/>
  <c r="F3" i="11"/>
  <c r="H7" i="11"/>
  <c r="F5" i="11"/>
  <c r="G7" i="11"/>
  <c r="G12" i="11"/>
  <c r="F12" i="11"/>
  <c r="H5" i="11"/>
  <c r="H4" i="11"/>
  <c r="H3" i="11"/>
  <c r="F9" i="11"/>
  <c r="G4" i="11"/>
  <c r="G10" i="11"/>
  <c r="F10" i="11"/>
  <c r="G9" i="11"/>
  <c r="G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6750F8-AE41-4F78-A203-3E248C58CA4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202A507-2B3D-4F7C-938C-F4DECEDE7A25}" name="WorksheetConnection_Crowdfunding!$A$1:$O$1001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rowdfundingA1O10011"/>
        </x15:connection>
      </ext>
    </extLst>
  </connection>
  <connection id="3" xr16:uid="{B574252E-BCA1-4CBA-932C-F6E49FDDAEEC}" name="WorksheetConnection_Crowdfunding!$D:$D" type="102" refreshedVersion="7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CrowdfundingDD1"/>
        </x15:connection>
      </ext>
    </extLst>
  </connection>
  <connection id="4" xr16:uid="{9FFE9E1D-6EE4-493E-B893-646961B721E5}" name="WorksheetConnection_Crowdfunding!$R$1:$R$1001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R1R100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 1].[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<sst xmlns="http://schemas.openxmlformats.org/spreadsheetml/2006/main" count="7056" uniqueCount="2110">
  <si>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</si>
  <si>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</si>
  <si>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</si>
  <si>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</si>
  <si>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</si>
  <si>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</si>
  <si>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</si>
  <si>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</si>
  <si>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</si>
  <si>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</si>
  <si>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</si>
  <si>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</si>
  <si>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</si>
  <si>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</si>
  <si>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</si>
  <si>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</si>
  <si>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</si>
  <si>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</si>
  <si>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</si>
  <si>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</si>
  <si>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</si>
  <si>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</si>
  <si>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</si>
  <si>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</si>
  <si>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</si>
  <si>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</si>
  <si>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</si>
  <si>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</si>
  <si>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</si>
  <si>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</si>
  <si>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</si>
  <si>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</si>
  <si>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</si>
  <si>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</si>
  <si>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</si>
  <si>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</si>
  <si>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</si>
  <si>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</si>
  <si>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</si>
  <si>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</si>
  <si>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</si>
  <si>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</si>
  <si>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</si>
  <si>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</si>
  <si>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</si>
  <si>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</si>
  <si>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</si>
  <si>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</si>
  <si>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</si>
  <si>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</si>
  <si>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</si>
  <si>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</si>
  <si>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</si>
  <si>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</si>
  <si>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</si>
  <si>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</si>
  <si>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</si>
  <si>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</si>
  <si>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</si>
  <si>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</si>
  <si>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</si>
  <si>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</si>
  <si>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</si>
  <si>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</si>
  <si>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</si>
  <si>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</si>
  <si>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</si>
  <si>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</si>
  <si>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</si>
  <si>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</si>
  <si>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</si>
  <si>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</si>
  <si>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</si>
  <si>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</si>
  <si>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</si>
  <si>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</si>
  <si>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</si>
  <si>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</si>
  <si>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</si>
  <si>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</si>
  <si>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</si>
  <si>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</si>
  <si>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</si>
  <si>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</si>
  <si>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</si>
  <si>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</si>
  <si>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</si>
  <si>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</si>
  <si>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</si>
  <si>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</si>
  <si>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</si>
  <si>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</si>
  <si>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</si>
  <si>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</si>
  <si>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</si>
  <si>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</si>
  <si>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</si>
  <si>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</si>
  <si>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</si>
  <si>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</si>
  <si>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</si>
  <si>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</si>
  <si>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</si>
  <si>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</si>
  <si>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</si>
  <si>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</si>
  <si>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</si>
  <si>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</si>
  <si>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</si>
  <si>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</si>
  <si>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</si>
  <si>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</si>
  <si>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</si>
  <si>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</si>
  <si>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</si>
  <si>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</si>
  <si>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</si>
  <si>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</si>
  <si>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</si>
  <si>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</si>
  <si>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</si>
  <si>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</si>
  <si>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</si>
  <si>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</si>
  <si>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</si>
  <si>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</si>
  <si>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</si>
  <si>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</si>
  <si>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</si>
  <si>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</si>
  <si>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</si>
  <si>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</si>
  <si>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</si>
  <si>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</si>
  <si>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</si>
  <si>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</si>
  <si>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</si>
  <si>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</si>
  <si>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</si>
  <si>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</si>
  <si>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</si>
  <si>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</si>
  <si>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</si>
  <si>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</si>
  <si>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</si>
  <si>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</si>
  <si>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</si>
  <si>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</si>
  <si>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</si>
  <si>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</si>
  <si>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</si>
  <si>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</si>
  <si>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</si>
  <si>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</si>
  <si>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</si>
  <si>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</si>
  <si>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</si>
  <si>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</si>
  <si>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</si>
  <si>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</si>
  <si>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</si>
  <si>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</si>
  <si>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</si>
  <si>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</si>
  <si>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</si>
  <si>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</si>
  <si>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</si>
  <si>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</si>
  <si>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</si>
  <si>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</si>
  <si>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</si>
  <si>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</si>
  <si>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</si>
  <si>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</si>
  <si>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</si>
  <si>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</si>
  <si>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</si>
  <si>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</si>
  <si>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</si>
  <si>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</si>
  <si>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</si>
  <si>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</si>
  <si>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</si>
  <si>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</si>
  <si>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</si>
  <si>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</si>
  <si>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</si>
  <si>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</si>
  <si>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</si>
  <si>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</si>
  <si>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</si>
  <si>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</si>
  <si>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</si>
  <si>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</si>
  <si>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</si>
  <si>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</si>
  <si>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</si>
  <si>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</si>
  <si>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</si>
  <si>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</si>
  <si>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</si>
  <si>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</si>
  <si>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</si>
  <si>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</si>
  <si>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</si>
  <si>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</si>
  <si>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</si>
  <si>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</si>
  <si>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</si>
  <si>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</si>
  <si>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</si>
  <si>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</si>
  <si>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</si>
  <si>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</si>
  <si>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</si>
  <si>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</si>
  <si>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</si>
  <si>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</si>
  <si>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</si>
  <si>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</si>
  <si>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</si>
  <si>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</si>
  <si>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</si>
  <si>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</si>
  <si>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</si>
  <si>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</si>
  <si>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</si>
  <si>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</si>
  <si>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</si>
  <si>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</si>
  <si>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</si>
  <si>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</si>
  <si>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</si>
  <si>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</si>
  <si>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</si>
  <si>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</si>
  <si>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</si>
  <si>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</si>
  <si>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</si>
  <si>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</si>
  <si>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</si>
  <si>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</si>
  <si>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</si>
  <si>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</si>
  <si>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</si>
  <si>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</si>
  <si>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</si>
  <si>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</si>
  <si>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</si>
  <si>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</si>
  <si>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</si>
  <si>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</si>
  <si>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</si>
  <si>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</si>
  <si>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</si>
  <si>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</si>
  <si>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</si>
  <si>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</si>
  <si>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</si>
  <si>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</si>
  <si>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</si>
  <si>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</si>
  <si>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</si>
  <si>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</si>
  <si>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</si>
  <si>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</si>
  <si>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</si>
  <si>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</si>
  <si>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</si>
  <si>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</si>
  <si>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</si>
  <si>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</si>
  <si>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</si>
  <si>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</si>
  <si>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</si>
  <si>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</si>
  <si>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</si>
  <si>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</si>
  <si>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</si>
  <si>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</si>
  <si>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</si>
  <si>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</si>
  <si>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</si>
  <si>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</si>
  <si>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</si>
  <si>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</si>
  <si>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</si>
  <si>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</si>
  <si>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</si>
  <si>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</si>
  <si>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</si>
  <si>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</si>
  <si>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</si>
  <si>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</si>
  <si>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</si>
  <si>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</si>
  <si>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</si>
  <si>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</si>
  <si>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</si>
  <si>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</si>
  <si>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</si>
  <si>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</si>
  <si>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</si>
  <si>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</si>
  <si>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</si>
  <si>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</si>
  <si>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</si>
  <si>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</si>
  <si>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</si>
  <si>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</si>
  <si>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</si>
  <si>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</si>
  <si>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</si>
  <si>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</si>
  <si>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</si>
  <si>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</si>
  <si>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</si>
  <si>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</si>
  <si>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</si>
  <si>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</si>
  <si>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</si>
  <si>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</si>
  <si>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</si>
  <si>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</si>
  <si>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</si>
  <si>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</si>
  <si>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</si>
  <si>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</si>
  <si>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</si>
  <si>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</si>
  <si>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</si>
  <si>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</si>
  <si>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</si>
  <si>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</si>
  <si>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</si>
  <si>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</si>
  <si>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</si>
  <si>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</si>
  <si>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</si>
  <si>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</si>
  <si>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</si>
  <si>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</si>
  <si>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</si>
  <si>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</si>
  <si>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</si>
  <si>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</si>
  <si>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</si>
  <si>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</si>
  <si>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</si>
  <si>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</si>
  <si>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</si>
  <si>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</si>
  <si>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</si>
  <si>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</si>
  <si>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</si>
  <si>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</si>
  <si>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</si>
  <si>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</si>
  <si>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</si>
  <si>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</si>
  <si>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</si>
  <si>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</si>
  <si>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</si>
  <si>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</si>
  <si>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</si>
  <si>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</si>
  <si>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</si>
  <si>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</si>
  <si>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</si>
  <si>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</si>
  <si>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</si>
  <si>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</si>
  <si>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</si>
  <si>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</si>
  <si>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</si>
  <si>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</si>
  <si>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</si>
  <si>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</si>
  <si>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</si>
  <si>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</si>
  <si>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</si>
  <si>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</si>
  <si>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</si>
  <si>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</si>
  <si>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</si>
  <si>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</si>
  <si>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</si>
  <si>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</si>
  <si>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</si>
  <si>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</si>
  <si>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</si>
  <si>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</si>
  <si>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</si>
  <si>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</si>
  <si>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</si>
  <si>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</si>
  <si>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</si>
  <si>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</si>
  <si>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</si>
  <si>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</si>
  <si>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</si>
  <si>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</si>
  <si>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</si>
  <si>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</si>
  <si>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</si>
  <si>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</si>
  <si>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</si>
  <si>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</si>
  <si>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</si>
  <si>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</si>
  <si>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</si>
  <si>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</si>
  <si>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</si>
  <si>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</si>
  <si>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</si>
  <si>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</si>
  <si>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</si>
  <si>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</si>
  <si>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</si>
  <si>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</si>
  <si>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</si>
  <si>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</si>
  <si>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</si>
  <si>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</si>
  <si>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</si>
  <si>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</si>
  <si>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</si>
  <si>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</si>
  <si>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</si>
  <si>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</si>
  <si>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</si>
  <si>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</si>
  <si>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</si>
  <si>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</si>
  <si>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</si>
  <si>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</si>
  <si>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</si>
  <si>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</si>
  <si>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</si>
  <si>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</si>
  <si>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</si>
  <si>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</si>
  <si>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</si>
  <si>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</si>
  <si>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</si>
  <si>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</si>
  <si>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</si>
  <si>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</si>
  <si>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</si>
  <si>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</si>
  <si>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</si>
  <si>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</si>
  <si>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</si>
  <si>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</si>
  <si>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</si>
  <si>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</si>
  <si>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</si>
  <si>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</si>
  <si>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</si>
  <si>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</si>
  <si>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</si>
  <si>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</si>
  <si>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</si>
  <si>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</si>
  <si>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</si>
  <si>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</si>
  <si>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</si>
  <si>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</si>
  <si>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</si>
  <si>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</si>
  <si>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</si>
  <si>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</si>
  <si>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</si>
  <si>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</si>
  <si>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</si>
  <si>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</si>
  <si>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</si>
  <si>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</si>
  <si>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</si>
  <si>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</si>
  <si>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</si>
  <si>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</si>
  <si>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</si>
  <si>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</si>
  <si>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</si>
  <si>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</si>
  <si>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</si>
  <si>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</si>
  <si>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</si>
  <si>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</si>
  <si>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</si>
  <si>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</si>
  <si>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</si>
  <si>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</si>
  <si>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</si>
  <si>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</si>
  <si>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</si>
  <si>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</si>
  <si>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</si>
  <si>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</si>
  <si>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</si>
  <si>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</si>
  <si>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</si>
  <si>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</si>
  <si>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</si>
  <si>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</si>
  <si>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</si>
  <si>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</si>
  <si>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</si>
  <si>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</si>
  <si>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</si>
  <si>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</si>
  <si>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</si>
  <si>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</si>
  <si>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</si>
  <si>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</si>
  <si>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</si>
  <si>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</si>
  <si>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</si>
  <si>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</si>
  <si>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</si>
  <si>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</si>
  <si>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</si>
  <si>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</si>
  <si>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</si>
  <si>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</si>
  <si>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</si>
  <si>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</si>
  <si>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</si>
  <si>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</si>
  <si>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</si>
  <si>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</si>
  <si>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</si>
  <si>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</si>
  <si>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</si>
  <si>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</si>
  <si>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</si>
  <si>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</si>
  <si>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</si>
  <si>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</si>
  <si>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</si>
  <si>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</si>
  <si>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</si>
  <si>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</si>
  <si>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</si>
  <si>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</si>
  <si>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</si>
  <si>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</si>
  <si>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</si>
  <si>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</si>
  <si>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</si>
  <si>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</si>
  <si>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</si>
  <si>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</si>
  <si>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</si>
  <si>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</si>
  <si>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</si>
  <si>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</si>
  <si>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</si>
  <si>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</si>
  <si>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</si>
  <si>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</si>
  <si>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</si>
  <si>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</si>
  <si>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</si>
  <si>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</si>
  <si>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</si>
  <si>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</si>
  <si>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</si>
  <si>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</si>
  <si>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</si>
  <si>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</si>
  <si>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</si>
  <si>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</si>
  <si>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</si>
  <si>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</si>
  <si>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</si>
  <si>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</si>
  <si>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</si>
  <si>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</si>
  <si>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</si>
  <si>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</si>
  <si>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</si>
  <si>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</si>
  <si>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</si>
  <si>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</si>
  <si>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</si>
  <si>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</si>
  <si>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</si>
  <si>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</si>
  <si>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</si>
  <si>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</si>
  <si>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</si>
  <si>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</si>
  <si>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</si>
  <si>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</si>
  <si>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</si>
  <si>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</si>
  <si>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</si>
  <si>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</si>
  <si>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</si>
  <si>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</si>
  <si>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</si>
  <si>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</si>
  <si>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</si>
  <si>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</si>
  <si>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</si>
  <si>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</si>
  <si>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</si>
  <si>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</si>
  <si>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</si>
  <si>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</si>
  <si>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</si>
  <si>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</si>
  <si>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</si>
  <si>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</si>
  <si>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</si>
  <si>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</si>
  <si>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</si>
  <si>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</si>
  <si>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</si>
  <si>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</si>
  <si>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</si>
  <si>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</si>
  <si>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</si>
  <si>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</si>
  <si>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</si>
  <si>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</si>
  <si>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</si>
  <si>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</si>
  <si>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</si>
  <si>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</si>
  <si>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</si>
  <si>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</si>
  <si>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</si>
  <si>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</si>
  <si>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</si>
  <si>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</si>
  <si>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</si>
  <si>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</si>
  <si>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</si>
  <si>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</si>
  <si>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</si>
  <si>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</si>
  <si>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</si>
  <si>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</si>
  <si>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</si>
  <si>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</si>
  <si>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</si>
  <si>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</si>
  <si>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</si>
  <si>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</si>
  <si>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</si>
  <si>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</si>
  <si>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</si>
  <si>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</si>
  <si>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</si>
  <si>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</si>
  <si>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</si>
  <si>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</si>
  <si>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</si>
  <si>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</si>
  <si>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</si>
  <si>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</si>
  <si>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</si>
  <si>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</si>
  <si>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</si>
  <si>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</si>
  <si>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</si>
  <si>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</si>
  <si>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</si>
  <si>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</si>
  <si>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</si>
  <si>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</si>
  <si>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</si>
  <si>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</si>
  <si>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</si>
  <si>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</si>
  <si>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</si>
  <si>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</si>
  <si>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</si>
  <si>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</si>
  <si>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</si>
  <si>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</si>
  <si>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</si>
  <si>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</si>
  <si>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</si>
  <si>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</si>
  <si>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</si>
  <si>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</si>
  <si>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</si>
  <si>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</si>
  <si>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</si>
  <si>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</si>
  <si>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</si>
  <si>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</si>
  <si>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</si>
  <si>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</si>
  <si>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</si>
  <si>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</si>
  <si>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</si>
  <si>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</si>
  <si>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</si>
  <si>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</si>
  <si>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</si>
  <si>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</si>
  <si>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</si>
  <si>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</si>
  <si>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</si>
  <si>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</si>
  <si>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</si>
  <si>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</si>
  <si>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</si>
  <si>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</si>
  <si>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</si>
  <si>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</si>
  <si>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</si>
  <si>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</si>
  <si>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</si>
  <si>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</si>
  <si>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</si>
  <si>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</si>
  <si>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</si>
  <si>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</si>
  <si>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</si>
  <si>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</si>
  <si>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</si>
  <si>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</si>
  <si>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</si>
  <si>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</si>
  <si>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</si>
  <si>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</si>
  <si>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</si>
  <si>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</si>
  <si>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</si>
  <si>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</si>
  <si>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</si>
  <si>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</si>
  <si>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</si>
  <si>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</si>
  <si>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</si>
  <si>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</si>
  <si>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</si>
  <si>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</si>
  <si>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</si>
  <si>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</si>
  <si>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</si>
  <si>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</si>
  <si>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</si>
  <si>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</si>
  <si>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</si>
  <si>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</si>
  <si>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</si>
  <si>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</si>
  <si>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</si>
  <si>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</si>
  <si>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</si>
  <si>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</si>
  <si>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</si>
  <si>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</si>
  <si>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</si>
  <si>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</si>
  <si>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</si>
  <si>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</si>
  <si>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</si>
  <si>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</si>
  <si>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</si>
  <si>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</si>
  <si>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</si>
  <si>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</si>
  <si>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</si>
  <si>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</si>
  <si>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</si>
  <si>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</si>
  <si>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</si>
  <si>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</si>
  <si>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</si>
  <si>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</si>
  <si>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</si>
  <si>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</si>
  <si>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</si>
  <si>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</si>
  <si>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</si>
  <si>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</si>
  <si>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</si>
  <si>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</si>
  <si>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</si>
  <si>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</si>
  <si>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</si>
  <si>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</si>
  <si>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</si>
  <si>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</si>
  <si>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</si>
  <si>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</si>
  <si>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</si>
  <si>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</si>
  <si>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</si>
  <si>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</si>
  <si>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</si>
  <si>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</si>
  <si>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</si>
  <si>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</si>
  <si>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</si>
  <si>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</si>
  <si>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</si>
  <si>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</si>
  <si>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</si>
  <si>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</si>
  <si>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</si>
  <si>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</si>
  <si>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</si>
  <si>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</si>
  <si>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</si>
  <si>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</si>
  <si>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</si>
  <si>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</si>
  <si>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</si>
  <si>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</si>
  <si>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</si>
  <si>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</si>
  <si>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</si>
  <si>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</si>
  <si>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</si>
  <si>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</si>
  <si>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</si>
  <si>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</si>
  <si>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</si>
  <si>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</si>
  <si>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</si>
  <si>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</si>
  <si>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</si>
  <si>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</si>
  <si>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</si>
  <si>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</si>
  <si>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</si>
  <si>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</si>
  <si>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</si>
  <si>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</si>
  <si>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</si>
  <si>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</si>
  <si>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</si>
  <si>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</si>
  <si>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</si>
  <si>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</si>
  <si>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</si>
  <si>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</si>
  <si>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</si>
  <si>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</si>
  <si>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</si>
  <si>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</si>
  <si>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</si>
  <si>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</si>
  <si>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</si>
  <si>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</si>
  <si>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</si>
  <si>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</si>
  <si>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</si>
  <si>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</si>
  <si>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</si>
  <si>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</si>
  <si>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</si>
  <si>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</si>
  <si>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</si>
  <si>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</si>
  <si>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</si>
  <si>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</si>
  <si>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</si>
  <si>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</si>
  <si>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</si>
  <si>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</si>
  <si>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</si>
  <si>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</si>
  <si>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</si>
  <si>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</si>
  <si>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</si>
  <si>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</si>
  <si>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</si>
  <si>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</si>
  <si>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</si>
  <si>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</si>
  <si>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</si>
  <si>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</si>
  <si>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</si>
  <si>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</si>
  <si>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</si>
  <si>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</si>
  <si>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</si>
  <si>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</si>
  <si>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</si>
  <si>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</si>
  <si>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</si>
  <si>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</si>
  <si>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</si>
  <si>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</si>
  <si>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</si>
  <si>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</si>
  <si>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</si>
  <si>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</si>
  <si>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</si>
  <si>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</si>
  <si>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</si>
  <si>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</si>
  <si>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</si>
  <si>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</si>
  <si>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</si>
  <si>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</si>
  <si>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</si>
  <si>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</si>
  <si>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</si>
  <si>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</si>
  <si>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</si>
  <si>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</si>
  <si>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</si>
  <si>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</si>
  <si>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</si>
  <si>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</si>
  <si>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</si>
  <si>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</si>
  <si>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</si>
  <si>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</si>
  <si>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</si>
  <si>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</si>
  <si>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</si>
  <si>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</si>
  <si>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</si>
  <si>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</si>
  <si>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</si>
  <si>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</si>
  <si>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</si>
  <si>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</si>
  <si>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</si>
  <si>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</si>
  <si>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</si>
  <si>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</si>
  <si>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</si>
  <si>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</si>
  <si>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</si>
  <si>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</si>
  <si>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</si>
  <si>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</si>
  <si>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</si>
  <si>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</si>
  <si>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</si>
  <si>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</si>
  <si>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</si>
  <si>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</si>
  <si>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</si>
  <si>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</si>
  <si>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</si>
  <si>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</si>
  <si>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</si>
  <si>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</si>
  <si>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</si>
  <si>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</si>
  <si>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</si>
  <si>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</si>
  <si>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</si>
  <si>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</si>
  <si>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</si>
  <si>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</si>
  <si>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</si>
  <si>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</si>
  <si>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</si>
  <si>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</si>
  <si>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</si>
  <si>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</si>
  <si>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</si>
  <si>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</si>
  <si>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</si>
  <si>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</si>
  <si>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</si>
  <si>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</si>
  <si>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</si>
  <si>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</si>
  <si>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</si>
  <si>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</si>
  <si>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</si>
  <si>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</si>
  <si>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</si>
  <si>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</si>
  <si>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</si>
  <si>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</si>
  <si>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</si>
  <si>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</si>
  <si>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</si>
  <si>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</si>
  <si>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</si>
  <si>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</si>
  <si>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</si>
  <si>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</si>
  <si>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</si>
  <si>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</si>
  <si>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</si>
  <si>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</si>
  <si>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</si>
  <si>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</si>
  <si>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</si>
  <si>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</si>
  <si>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</si>
  <si>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</si>
  <si>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</si>
  <si>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</si>
  <si>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</si>
  <si>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</si>
  <si>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</si>
  <si>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</si>
  <si>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</si>
  <si>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</si>
  <si>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</si>
  <si>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</si>
  <si>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</si>
  <si>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</si>
  <si>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</si>
  <si>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</si>
  <si>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</si>
  <si>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</si>
  <si>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</si>
  <si>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</si>
  <si>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</si>
  <si>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</si>
  <si>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</si>
  <si>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</si>
  <si>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</si>
  <si>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</si>
  <si>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</si>
  <si>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</si>
  <si>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</si>
  <si>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</si>
  <si>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</si>
  <si>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</si>
  <si>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</si>
  <si>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</si>
  <si>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</si>
  <si>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</si>
  <si>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</si>
  <si>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</si>
  <si>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</si>
  <si>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</si>
  <si>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</si>
  <si>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</si>
  <si>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</si>
  <si>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</si>
  <si>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</si>
  <si>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</si>
  <si>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</si>
  <si>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</si>
  <si>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</si>
  <si>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</si>
  <si>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</si>
  <si>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</si>
  <si>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</si>
  <si>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</si>
  <si>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</si>
  <si>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</si>
  <si>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</si>
  <si>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</si>
  <si>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</si>
  <si>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</si>
  <si>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</si>
  <si>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</si>
  <si>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</si>
  <si>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</si>
  <si>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</si>
  <si>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</si>
  <si>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</si>
  <si>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</si>
  <si>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</si>
  <si>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</si>
  <si>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</si>
  <si>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</si>
  <si>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</si>
  <si>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</si>
  <si>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</si>
  <si>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</si>
  <si>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</si>
  <si>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</si>
  <si>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</si>
  <si>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</si>
  <si>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</si>
  <si>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</si>
  <si>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</si>
  <si>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</si>
  <si>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</si>
  <si>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</si>
  <si>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</si>
  <si>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</si>
  <si>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</si>
  <si>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</si>
  <si>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</si>
  <si>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</si>
  <si>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</si>
  <si>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</si>
  <si>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</si>
  <si>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</si>
  <si>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</si>
  <si>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</si>
  <si>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</si>
  <si>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</si>
  <si>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</si>
  <si>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</si>
  <si>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</si>
  <si>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</si>
  <si>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</si>
  <si>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</si>
  <si>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</si>
  <si>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</si>
  <si>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</si>
  <si>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</si>
  <si>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</si>
  <si>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</si>
  <si>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</si>
  <si>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</si>
  <si>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</si>
  <si>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</si>
  <si>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</si>
  <si>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</si>
  <si>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</si>
  <si>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</si>
  <si>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</si>
  <si>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</si>
  <si>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</si>
  <si>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</si>
  <si>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</si>
  <si>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</si>
  <si>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</si>
  <si>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</si>
  <si>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</si>
  <si>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</si>
  <si>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</si>
  <si>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</si>
  <si>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</si>
  <si>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</si>
  <si>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</si>
  <si>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</si>
  <si>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</si>
  <si>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</si>
  <si>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</si>
  <si>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</si>
  <si>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</si>
  <si>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</si>
  <si>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</si>
  <si>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</si>
  <si>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</si>
  <si>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</si>
  <si>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</si>
  <si>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</si>
  <si>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</si>
  <si>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</si>
  <si>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</si>
  <si>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</si>
  <si>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</si>
  <si>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</si>
  <si>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</si>
  <si>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</si>
  <si>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</si>
  <si>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</si>
  <si>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</si>
  <si>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</si>
  <si>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</si>
  <si>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</si>
  <si>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</si>
  <si>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</si>
  <si>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</si>
  <si>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</si>
  <si>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</si>
  <si>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</si>
  <si>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</si>
  <si>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</si>
  <si>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</si>
  <si>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</si>
  <si>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</si>
  <si>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</si>
  <si>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</si>
  <si>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</si>
  <si>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</si>
  <si>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</si>
  <si>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</si>
  <si>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</si>
  <si>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</si>
  <si>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</si>
  <si>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</si>
  <si>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</si>
  <si>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</si>
  <si>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</si>
  <si>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</si>
  <si>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</si>
  <si>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</si>
  <si>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</si>
  <si>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</si>
  <si>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</si>
  <si>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</si>
  <si>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</si>
  <si>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</si>
  <si>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</si>
  <si>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</si>
  <si>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</si>
  <si>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</si>
  <si>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</si>
  <si>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</si>
  <si>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</si>
  <si>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</si>
  <si>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</si>
  <si>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</si>
  <si>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</si>
  <si>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</si>
  <si>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</si>
  <si>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</si>
  <si>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</si>
  <si>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</si>
  <si>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</si>
  <si>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</si>
  <si>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</si>
  <si>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</si>
  <si>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</si>
  <si>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</si>
  <si>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</si>
  <si>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</si>
  <si>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</si>
  <si>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</si>
  <si>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</si>
  <si>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</si>
  <si>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</si>
  <si>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</si>
  <si>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</si>
  <si>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</si>
  <si>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</si>
  <si>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</si>
  <si>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</si>
  <si>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</si>
  <si>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</si>
  <si>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</si>
  <si>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</si>
  <si>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</si>
  <si>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</si>
  <si>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</si>
  <si>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</si>
  <si>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</si>
  <si>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</si>
  <si>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</si>
  <si>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</si>
  <si>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</si>
  <si>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</si>
  <si>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</si>
  <si>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</si>
  <si>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</si>
  <si>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</si>
  <si>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</si>
  <si>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</si>
  <si>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</si>
  <si>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</si>
  <si>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</si>
  <si>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</si>
  <si>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</si>
  <si>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</si>
  <si>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</si>
  <si>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</si>
  <si>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</si>
  <si>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</si>
  <si>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</si>
  <si>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</si>
  <si>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</si>
  <si>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</si>
  <si>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</si>
  <si>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</si>
  <si>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</si>
  <si>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</si>
  <si>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</si>
  <si>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</si>
  <si>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</si>
  <si>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</si>
  <si>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</si>
  <si>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</si>
  <si>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</si>
  <si>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</si>
  <si>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</si>
  <si>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</si>
  <si>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</si>
  <si>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</si>
  <si>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</si>
  <si>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</si>
  <si>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</si>
  <si>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</si>
  <si>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</si>
  <si>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</si>
  <si>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</si>
  <si>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</si>
  <si>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</si>
  <si>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</si>
  <si>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</si>
  <si>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</si>
  <si>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</si>
  <si>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</si>
  <si>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</si>
  <si>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</si>
  <si>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</si>
  <si>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</si>
  <si>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</si>
  <si>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</si>
  <si>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</si>
  <si>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</si>
  <si>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</si>
  <si>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</si>
  <si>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</si>
  <si>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</si>
  <si>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</si>
  <si>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</si>
  <si>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</si>
  <si>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</si>
  <si>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</si>
  <si>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</si>
  <si>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</si>
  <si>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</si>
  <si>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</si>
  <si>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</si>
  <si>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</si>
  <si>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</si>
  <si>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</si>
  <si>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</si>
  <si>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</si>
  <si>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</si>
  <si>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</si>
  <si>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</si>
  <si>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</si>
  <si>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</si>
  <si>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</si>
  <si>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</si>
  <si>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</si>
  <si>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</si>
  <si>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</si>
  <si>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</si>
  <si>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</si>
  <si>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</si>
  <si>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</si>
  <si>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</si>
  <si>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</si>
  <si>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</si>
  <si>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</si>
  <si>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</si>
  <si>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</si>
  <si>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</si>
  <si>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</si>
  <si>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</si>
  <si>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</si>
  <si>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</si>
  <si>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</si>
  <si>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</si>
  <si>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</si>
  <si>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</si>
  <si>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</si>
  <si>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</si>
  <si>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</si>
  <si>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</si>
  <si>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</si>
  <si>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</si>
  <si>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</si>
  <si>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</si>
  <si>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</si>
  <si>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</si>
  <si>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</si>
  <si>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</si>
  <si>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</si>
  <si>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</si>
  <si>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</si>
  <si>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</si>
  <si>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</si>
  <si>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</si>
  <si>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</si>
  <si>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</si>
  <si>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</si>
  <si>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</si>
  <si>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</si>
  <si>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</si>
  <si>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</si>
  <si>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</si>
  <si>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</si>
  <si>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</si>
  <si>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</si>
  <si>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</si>
  <si>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</si>
  <si>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</si>
  <si>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</si>
  <si>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</si>
  <si>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</si>
  <si>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</si>
  <si>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</si>
  <si>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</si>
  <si>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</si>
  <si>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</si>
  <si>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</si>
  <si>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</si>
  <si>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</si>
  <si>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</si>
  <si>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</si>
  <si>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</si>
  <si>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</si>
  <si>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</si>
  <si>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</si>
  <si>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</si>
  <si>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</si>
  <si>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</si>
  <si>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</si>
  <si>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</si>
  <si>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</si>
  <si>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</si>
  <si>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</si>
  <si>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</si>
  <si>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</si>
  <si>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</si>
  <si>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</si>
  <si>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</si>
  <si>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</si>
  <si>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</si>
  <si>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</si>
  <si>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</si>
  <si>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</si>
  <si>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</si>
  <si>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</si>
  <si>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</si>
  <si>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</si>
  <si>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</si>
  <si>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</si>
  <si>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</si>
  <si>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</si>
  <si>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</si>
  <si>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</si>
  <si>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</si>
  <si>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</si>
  <si>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</si>
  <si>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</si>
  <si>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</si>
  <si>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</si>
  <si>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</si>
  <si>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</si>
  <si>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</si>
  <si>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</si>
  <si>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</si>
  <si>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</si>
  <si>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</si>
  <si>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</si>
  <si>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</si>
  <si>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</si>
  <si>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</si>
  <si>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</si>
  <si>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</si>
  <si>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</si>
  <si>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</si>
  <si>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</si>
  <si>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</si>
  <si>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</si>
  <si>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</si>
  <si>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</si>
  <si>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</si>
  <si>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</si>
  <si>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</si>
  <si>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</si>
  <si>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</si>
  <si>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</si>
  <si>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</si>
  <si>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</si>
  <si>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</si>
  <si>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</si>
  <si>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</si>
  <si>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</si>
  <si>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</si>
  <si>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</si>
  <si>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</si>
  <si>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</si>
  <si>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</si>
  <si>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</si>
  <si>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</si>
  <si>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</si>
  <si>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</si>
  <si>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</si>
  <si>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</si>
  <si>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</si>
  <si>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</si>
  <si>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</si>
  <si>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</si>
  <si>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</si>
  <si>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</si>
  <si>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</si>
  <si>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</si>
  <si>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</si>
  <si>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</si>
  <si>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</si>
  <si>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</si>
  <si>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</si>
  <si>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</si>
  <si>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</si>
  <si>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</si>
  <si>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</si>
  <si>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</si>
  <si>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</si>
  <si>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</si>
  <si>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</si>
  <si>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</si>
  <si>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</si>
  <si>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</si>
  <si>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</si>
  <si>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</si>
  <si>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</si>
  <si>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</si>
  <si>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</si>
  <si>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</si>
  <si>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</si>
  <si>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</si>
  <si>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</si>
  <si>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</si>
  <si>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</si>
  <si>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</si>
  <si>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</si>
  <si>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</si>
  <si>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</si>
  <si>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</si>
  <si>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</si>
  <si>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</si>
  <si>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</si>
  <si>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</si>
  <si>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</si>
  <si>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</si>
  <si>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</si>
  <si>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</si>
  <si>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</si>
  <si>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</si>
  <si>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</si>
  <si>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</si>
  <si>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</si>
  <si>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</si>
  <si>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</si>
  <si>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</si>
  <si>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</si>
  <si>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</si>
  <si>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</si>
  <si>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</si>
  <si>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</si>
  <si>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</si>
  <si>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</si>
  <si>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</si>
  <si>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</si>
  <si>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</si>
  <si>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</si>
  <si>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</si>
  <si>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</si>
  <si>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</si>
  <si>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</si>
  <si>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</si>
  <si>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</si>
  <si>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</si>
  <si>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</si>
  <si>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</si>
  <si>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</si>
  <si>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</si>
  <si>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</si>
  <si>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</si>
  <si>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</si>
  <si>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</si>
  <si>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</si>
  <si>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</si>
  <si>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</si>
  <si>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</si>
  <si>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</si>
  <si>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</si>
  <si>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</si>
  <si>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</si>
  <si>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</si>
  <si>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</si>
  <si>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</si>
  <si>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</si>
  <si>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</si>
  <si>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</si>
  <si>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</si>
  <si>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</si>
  <si>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</si>
  <si>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</si>
  <si>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</si>
  <si>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</si>
  <si>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</si>
  <si>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</si>
  <si>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</si>
  <si>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</si>
  <si>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</si>
  <si>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</si>
  <si>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</si>
  <si>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</si>
  <si>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</si>
  <si>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</si>
  <si>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</si>
  <si>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</si>
  <si>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</si>
  <si>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</si>
  <si>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</si>
  <si>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</si>
  <si>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</si>
  <si>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</si>
  <si>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</si>
  <si>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</si>
  <si>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</si>
  <si>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</si>
  <si>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</si>
  <si>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</si>
  <si>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</si>
  <si>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</si>
  <si>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</si>
  <si>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</si>
  <si>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</si>
  <si>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</si>
  <si>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</si>
  <si>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</si>
  <si>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</si>
  <si>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</si>
  <si>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</si>
  <si>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</si>
  <si>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</si>
  <si>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</si>
  <si>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</si>
  <si>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</si>
  <si>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</si>
  <si>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</si>
  <si>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</si>
  <si>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</si>
  <si>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</si>
  <si>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</si>
  <si>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</si>
  <si>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</si>
  <si>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</si>
  <si>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</si>
  <si>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</si>
  <si>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</si>
  <si>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</si>
  <si>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</si>
  <si>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</si>
  <si>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</si>
  <si>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</si>
  <si>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</si>
  <si>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</si>
  <si>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</si>
  <si>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</si>
  <si>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</si>
  <si>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</si>
  <si>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</si>
  <si>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</si>
  <si>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</si>
  <si>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</si>
  <si>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</si>
  <si>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</si>
  <si>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</si>
  <si>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</si>
  <si>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</si>
  <si>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</si>
  <si>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</si>
  <si>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</si>
  <si>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</si>
  <si>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</si>
  <si>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</si>
  <si>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</si>
  <si>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</si>
  <si>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</si>
  <si>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</si>
  <si>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</si>
  <si>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</si>
  <si>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</si>
  <si>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</si>
  <si>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</si>
  <si>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</si>
  <si>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</si>
  <si>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</si>
  <si>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</si>
  <si>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</si>
  <si>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</si>
  <si>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</si>
  <si>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</si>
  <si>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</si>
  <si>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</si>
  <si>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</si>
  <si>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</si>
  <si>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</si>
  <si>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</si>
  <si>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</si>
  <si>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</si>
  <si>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</si>
  <si>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</si>
  <si>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</si>
  <si>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</si>
  <si>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</si>
  <si>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</si>
  <si>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</si>
  <si>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</si>
  <si>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</si>
  <si>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</si>
  <si>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</si>
  <si>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</si>
  <si>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</si>
  <si>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</si>
  <si>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</si>
  <si>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</si>
  <si>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</si>
  <si>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</si>
  <si>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</si>
  <si>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</si>
  <si>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</si>
  <si>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</si>
  <si>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</si>
  <si>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</si>
  <si>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</si>
  <si>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</si>
  <si>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</si>
  <si>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</si>
  <si>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</si>
  <si>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</si>
  <si>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</si>
  <si>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</si>
  <si>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</si>
  <si>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</si>
  <si>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</si>
  <si>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</si>
  <si>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</si>
  <si>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</si>
  <si>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</si>
  <si>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</si>
  <si>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</si>
  <si>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</si>
  <si>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</si>
  <si>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</si>
  <si>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</si>
  <si>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</si>
  <si>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</si>
  <si>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</si>
  <si>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</si>
  <si>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</si>
  <si>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</si>
  <si>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</si>
  <si>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</si>
  <si>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</si>
  <si>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</si>
  <si>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</si>
  <si>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</si>
  <si>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</si>
  <si>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</si>
  <si>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</si>
  <si>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</si>
  <si>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</si>
  <si>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</si>
  <si>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</si>
  <si>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</si>
  <si>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</si>
  <si>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</si>
  <si>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</si>
  <si>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</si>
  <si>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</si>
  <si>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</si>
  <si>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</si>
  <si>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</si>
  <si>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</si>
  <si>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</si>
  <si>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</si>
  <si>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</si>
  <si>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</si>
  <si>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</si>
  <si>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</si>
  <si>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</si>
  <si>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</si>
  <si>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</si>
  <si>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</si>
  <si>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</si>
  <si>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</si>
  <si>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</si>
  <si>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</si>
  <si>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</si>
  <si>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</si>
  <si>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</si>
  <si>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</si>
  <si>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</si>
  <si>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</si>
  <si>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</si>
  <si>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</si>
  <si>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</si>
  <si>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</si>
  <si>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</si>
  <si>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</si>
  <si>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</si>
  <si>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</si>
  <si>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</si>
  <si>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</si>
  <si>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</si>
  <si>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</si>
  <si>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</si>
  <si>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</si>
  <si>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</si>
  <si>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</si>
  <si>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</si>
  <si>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</si>
  <si>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</si>
  <si>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</si>
  <si>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</si>
  <si>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</si>
  <si>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</si>
  <si>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</si>
  <si>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</si>
  <si>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</si>
  <si>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</si>
  <si>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</si>
  <si>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</si>
  <si>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</si>
  <si>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</si>
  <si>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</si>
  <si>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</si>
  <si>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</si>
  <si>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</si>
  <si>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</si>
  <si>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</si>
  <si>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</si>
  <si>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</si>
  <si>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</si>
  <si>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</si>
  <si>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</si>
  <si>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</si>
  <si>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</si>
  <si>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</si>
  <si>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</si>
  <si>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</si>
  <si>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</si>
  <si>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</si>
  <si>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</si>
  <si>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</si>
  <si>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</si>
  <si>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</si>
  <si>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</si>
  <si>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</si>
  <si>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</si>
  <si>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</si>
  <si>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</si>
  <si>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</si>
  <si>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</si>
  <si>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</si>
  <si>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</si>
  <si>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</si>
  <si>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</si>
  <si>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</si>
  <si>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</si>
  <si>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</si>
  <si>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</si>
  <si>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</si>
  <si>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</si>
  <si>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</si>
  <si>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</si>
  <si>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</si>
  <si>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</si>
  <si>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</si>
  <si>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</si>
  <si>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</si>
  <si>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</si>
  <si>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</si>
  <si>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</si>
  <si>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</si>
  <si>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</si>
  <si>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</si>
  <si>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</si>
  <si>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</si>
  <si>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</si>
  <si>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</si>
  <si>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</si>
  <si>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</si>
  <si>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</si>
  <si>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</si>
  <si>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</si>
  <si>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</si>
  <si>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</si>
  <si>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</si>
  <si>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</si>
  <si>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</si>
  <si>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</si>
  <si>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</si>
  <si>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</si>
  <si>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</si>
  <si>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</si>
  <si>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</si>
  <si>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</si>
  <si>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</si>
  <si>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</si>
  <si>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</si>
  <si>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</si>
  <si>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</si>
  <si>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</si>
  <si>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</si>
  <si>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</si>
  <si>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</si>
  <si>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</si>
  <si>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</si>
  <si>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</si>
  <si>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</si>
  <si>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</si>
  <si>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</si>
  <si>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</si>
  <si>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</si>
  <si>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</si>
  <si>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</si>
  <si>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</si>
  <si>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</si>
  <si>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</si>
  <si>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</si>
  <si>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</si>
  <si>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</si>
  <si>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</si>
  <si>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</si>
  <si>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</si>
  <si>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</si>
  <si>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</si>
  <si>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</si>
  <si>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</si>
  <si>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</si>
  <si>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</si>
  <si>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</si>
  <si>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</si>
  <si>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</si>
  <si>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</si>
  <si>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</si>
  <si>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</si>
  <si>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</si>
  <si>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</si>
  <si>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</si>
  <si>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</si>
  <si>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</si>
  <si>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</si>
  <si>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</si>
  <si>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</si>
  <si>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</si>
  <si>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</si>
  <si>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</si>
  <si>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</si>
  <si>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</si>
  <si>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</si>
  <si>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</si>
  <si>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</si>
  <si>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</si>
  <si>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</si>
  <si>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</si>
  <si>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</si>
  <si>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</si>
  <si>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</si>
  <si>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</si>
  <si>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</si>
  <si>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</si>
  <si>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</si>
  <si>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</si>
  <si>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</si>
  <si>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</si>
  <si>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</si>
  <si>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</si>
  <si>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</si>
  <si>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</si>
  <si>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</si>
  <si>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</si>
  <si>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</si>
  <si>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</si>
  <si>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</si>
  <si>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</si>
  <si>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</si>
  <si>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</si>
  <si>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</si>
  <si>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</si>
  <si>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</si>
  <si>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</si>
  <si>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</si>
  <si>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</si>
  <si>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</si>
  <si>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</si>
  <si>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</si>
  <si>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</si>
  <si>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</si>
  <si>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</si>
  <si>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</si>
  <si>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</si>
  <si>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</si>
  <si>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</si>
  <si>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</si>
  <si>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</si>
  <si>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</si>
  <si>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</si>
  <si>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</si>
  <si>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</si>
  <si>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</si>
  <si>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</si>
  <si>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</si>
  <si>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</si>
  <si>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</si>
  <si>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</si>
  <si>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</si>
  <si>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</si>
  <si>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</si>
  <si>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</si>
  <si>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</si>
  <si>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</si>
  <si>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</si>
  <si>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</si>
  <si>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</si>
  <si>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</si>
  <si>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</si>
  <si>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</si>
  <si>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</si>
  <si>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</si>
  <si>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</si>
  <si>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</si>
  <si>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</si>
  <si>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</si>
  <si>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</si>
  <si>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</si>
  <si>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</si>
  <si>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</si>
  <si>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</si>
  <si>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</si>
  <si>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</si>
  <si>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</si>
  <si>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</si>
  <si>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</si>
  <si>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</si>
  <si>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</si>
  <si>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</si>
  <si>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</si>
  <si>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</si>
  <si>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</si>
  <si>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</si>
  <si>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</si>
  <si>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</si>
  <si>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</si>
  <si>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</si>
  <si>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</si>
  <si>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</si>
  <si>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</si>
  <si>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</si>
  <si>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(All)</t>
  </si>
  <si>
    <t>Row Labels</t>
  </si>
  <si>
    <t>Grand Total</t>
  </si>
  <si>
    <t>Count of outcome</t>
  </si>
  <si>
    <t>Column Labels</t>
  </si>
  <si>
    <t>photography</t>
  </si>
  <si>
    <t>publishing</t>
  </si>
  <si>
    <t>technology</t>
  </si>
  <si>
    <t>theater</t>
  </si>
  <si>
    <t>All</t>
  </si>
  <si>
    <t>food</t>
  </si>
  <si>
    <t>food trucks</t>
  </si>
  <si>
    <t>music</t>
  </si>
  <si>
    <t>rock</t>
  </si>
  <si>
    <t>web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</si>
  <si>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</si>
  <si>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</si>
  <si>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</si>
  <si>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</si>
  <si>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</si>
  <si>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</si>
  <si>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</si>
  <si>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</si>
  <si>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</si>
  <si>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games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</si>
  <si>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</si>
  <si>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</si>
  <si>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</si>
  <si>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</si>
  <si>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</si>
  <si>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</si>
  <si>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</si>
  <si>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</si>
  <si>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</si>
  <si>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</si>
  <si>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</si>
  <si>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</si>
  <si>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</si>
  <si>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</si>
  <si>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 category</t>
  </si>
  <si>
    <t>Parent category</t>
  </si>
  <si>
    <t>Date</t>
  </si>
  <si>
    <t>Month</t>
  </si>
  <si>
    <t>Apr</t>
  </si>
  <si>
    <t>Aug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</si>
  <si>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</si>
  <si>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</si>
  <si>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</si>
  <si>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</si>
  <si>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</si>
  <si>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</si>
  <si>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</si>
  <si>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</si>
  <si>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</si>
  <si>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</si>
  <si>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</si>
  <si>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</si>
  <si>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</si>
  <si>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</si>
  <si>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</si>
  <si>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</si>
  <si>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</si>
  <si>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</si>
  <si>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</si>
  <si>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</si>
  <si>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</si>
  <si>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</si>
  <si>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</si>
  <si>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</si>
  <si>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</si>
  <si>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</si>
  <si>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</si>
  <si>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</si>
  <si>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</si>
  <si>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</si>
  <si>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</si>
  <si>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</si>
  <si>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</si>
  <si>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MAXIUM</t>
  </si>
  <si>
    <t>VARIANCE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</si>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</sst>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left" vertical="center" wrapText="1"/>
    </xf>
    <xf numFmtId="9" fontId="0" fillId="0" borderId="0" xfId="42" applyFont="1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homework 1.xlsx]Parent Cataegory!PivotTable2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Cataegory'!$B$3:$B$4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Cataegory'!$A$5:$A$14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Cataegory'!$B$5:$B$14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D-4BD4-BEB4-54CFBAA01B6D}"/>
            </c:ext>
          </c:extLst>
        </c:ser>
        <c:ser>
          <c:idx val="1"/>
          <c:order val="1"/>
          <c:tx>
            <c:strRef>
              <c:f>'Parent Cataegory'!$C$3:$C$4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Cataegory'!$A$5:$A$14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Cataegory'!$C$5:$C$14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D-4BD4-BEB4-54CFBAA01B6D}"/>
            </c:ext>
          </c:extLst>
        </c:ser>
        <c:ser>
          <c:idx val="2"/>
          <c:order val="2"/>
          <c:tx>
            <c:strRef>
              <c:f>'Parent Cataegory'!$D$3:$D$4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Cataegory'!$A$5:$A$14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Cataegory'!$D$5:$D$14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9D-4BD4-BEB4-54CFBAA01B6D}"/>
            </c:ext>
          </c:extLst>
        </c:ser>
        <c:ser>
          <c:idx val="3"/>
          <c:order val="3"/>
          <c:tx>
            <c:strRef>
              <c:f>'Parent Cataegory'!$E$3:$E$4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Cataegory'!$A$5:$A$14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Cataegory'!$E$5:$E$14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9D-4BD4-BEB4-54CFBAA01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3498736"/>
        <c:axId val="453495408"/>
      </c:barChart>
      <c:catAx>
        <c:axId val="45349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95408"/>
        <c:crosses val="autoZero"/>
        <c:auto val="1"/>
        <c:lblAlgn val="ctr"/>
        <c:lblOffset val="100"/>
        <c:noMultiLvlLbl val="0"/>
      </c:catAx>
      <c:valAx>
        <c:axId val="4534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9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homework 1.xlsx]Sub 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C-43E3-84B6-984248102302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C-43E3-84B6-984248102302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C-43E3-84B6-984248102302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BC-43E3-84B6-984248102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012224"/>
        <c:axId val="456015136"/>
      </c:barChart>
      <c:catAx>
        <c:axId val="45601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15136"/>
        <c:crosses val="autoZero"/>
        <c:auto val="1"/>
        <c:lblAlgn val="ctr"/>
        <c:lblOffset val="100"/>
        <c:noMultiLvlLbl val="0"/>
      </c:catAx>
      <c:valAx>
        <c:axId val="4560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01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homework 1.xlsx]Sheet9!PivotTable9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Sheet9!$B$3:$B$4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Sheet9!$A$5:$A$17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E-4959-AEDB-A1C9857EC241}"/>
            </c:ext>
          </c:extLst>
        </c:ser>
        <c:ser>
          <c:idx val="1"/>
          <c:order val="1"/>
          <c:tx>
            <c:strRef>
              <c:f>Sheet9!$C$3:$C$4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Sheet9!$A$5:$A$17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E-4959-AEDB-A1C9857EC241}"/>
            </c:ext>
          </c:extLst>
        </c:ser>
        <c:ser>
          <c:idx val="2"/>
          <c:order val="2"/>
          <c:tx>
            <c:strRef>
              <c:f>Sheet9!$D$3:$D$4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Sheet9!$A$5:$A$17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Sheet9!$D$5:$D$17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3E-4959-AEDB-A1C9857E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744944"/>
        <c:axId val="442740368"/>
      </c:lineChart>
      <c:catAx>
        <c:axId val="4427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40368"/>
        <c:crosses val="autoZero"/>
        <c:auto val="1"/>
        <c:lblAlgn val="ctr"/>
        <c:lblOffset val="100"/>
        <c:noMultiLvlLbl val="0"/>
      </c:catAx>
      <c:valAx>
        <c:axId val="4427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4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0.56551724137931036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1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F-43BF-9A08-2CFF1248CDFA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Sheet10!$G$2:$G$13</c:f>
              <c:numCache>
                <c:formatCode>0%</c:formatCode>
                <c:ptCount val="12"/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0.43448275862068964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F-43BF-9A08-2CFF1248CDFA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Sheet10!$H$2:$H$13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F-43BF-9A08-2CFF1248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949824"/>
        <c:axId val="484950656"/>
      </c:lineChart>
      <c:catAx>
        <c:axId val="48494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50656"/>
        <c:crosses val="autoZero"/>
        <c:auto val="1"/>
        <c:lblAlgn val="ctr"/>
        <c:lblOffset val="100"/>
        <c:noMultiLvlLbl val="0"/>
      </c:catAx>
      <c:valAx>
        <c:axId val="4849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601027</xdr:colOff>
      <xdr:row>1</xdr:row>
      <xdr:rowOff>133351</xdr:rowOff>
    </xdr:from>
    <xdr:to>
      <xdr:col>15</xdr:col>
      <xdr:colOff>468630</xdr:colOff>
      <xdr:row>17</xdr:row>
      <xdr:rowOff>148591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6390F6-80A0-44AB-817D-7A3045EE4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141922</xdr:colOff>
      <xdr:row>5</xdr:row>
      <xdr:rowOff>66675</xdr:rowOff>
    </xdr:from>
    <xdr:to>
      <xdr:col>18</xdr:col>
      <xdr:colOff>464820</xdr:colOff>
      <xdr:row>22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5414D-FA3A-47F1-8DD3-C8463E713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</xdr:colOff>
      <xdr:row>3</xdr:row>
      <xdr:rowOff>196215</xdr:rowOff>
    </xdr:from>
    <xdr:to>
      <xdr:col>16</xdr:col>
      <xdr:colOff>133350</xdr:colOff>
      <xdr:row>19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9491C-82E9-4226-95BC-811ADBA73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</xdr:colOff>
      <xdr:row>17</xdr:row>
      <xdr:rowOff>34290</xdr:rowOff>
    </xdr:from>
    <xdr:to>
      <xdr:col>8</xdr:col>
      <xdr:colOff>971550</xdr:colOff>
      <xdr:row>34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28171B-37FF-4E5A-A3D0-702214AE8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Liaqat" refreshedDate="45328.846326388892" createdVersion="7" refreshedVersion="7" minRefreshableVersion="3" recordCount="1000" xr:uid="{65EACF7C-4AEE-4ED8-B8C4-F0E6F66CAAB2}">
  <cacheSource type="worksheet">
    <worksheetSource ref="A1:P1001" sheet="Crowdfunding"/>
  </cacheSource>
  <cacheFields count="16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/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Liaqat" refreshedDate="45328.855913078703" createdVersion="7" refreshedVersion="7" minRefreshableVersion="3" recordCount="1001" xr:uid="{572158FB-EE19-4AF1-A758-0699AE3273BC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Date" numFmtId="14">
      <sharedItems containsNonDate="0" containsDate="1" containsString="0" containsBlank="1" minDate="2010-01-09T06:00:00" maxDate="2020-01-27T06:00:00"/>
    </cacheField>
    <cacheField name="Month" numFmtId="0">
      <sharedItems containsBlank="1" count="13">
        <s v="Nov"/>
        <s v="Aug"/>
        <s v="Jan"/>
        <s v="Sep"/>
        <s v="Oct"/>
        <s v="Jun"/>
        <s v="Mar"/>
        <s v="Dec"/>
        <s v="Jul"/>
        <s v="Apr"/>
        <s v="Feb"/>
        <s v="Ma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i Liaqat" refreshedDate="45328.851811805558" backgroundQuery="1" createdVersion="7" refreshedVersion="7" minRefreshableVersion="3" recordCount="0" supportSubquery="1" supportAdvancedDrill="1" xr:uid="{ED4451FA-1FB8-4E45-AD5D-84894B9DE2F5}">
  <cacheSource type="external" connectionId="1"/>
  <cacheFields count="4">
    <cacheField name="[Range 1].[Parent category].[Parent category]" caption="Parent category" numFmtId="0" hierarchy="15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 1].[country].[country]" caption="country" numFmtId="0" hierarchy="8" level="1">
      <sharedItems containsSemiMixedTypes="0" containsNonDate="0" containsString="0"/>
    </cacheField>
    <cacheField name="[Range 1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 2]" caption="Count of outcome 2" numFmtId="0" hierarchy="22" level="32767"/>
  </cacheFields>
  <cacheHierarchies count="28">
    <cacheHierarchy uniqueName="[Range].[Month]" caption="Month" attribute="1" defaultMemberUniqueName="[Range].[Month].[All]" allUniqueName="[Range].[Month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20" unbalanced="0"/>
    <cacheHierarchy uniqueName="[Range 1].[pledged]" caption="pledged" attribute="1" defaultMemberUniqueName="[Range 1].[pledged].[All]" allUniqueName="[Range 1].[pledged].[All]" dimensionUniqueName="[Range 1]" displayFolder="" count="0" memberValueDatatype="20" unbalanced="0"/>
    <cacheHierarchy uniqueName="[Range 1].[outcome]" caption="outcome" attribute="1" defaultMemberUniqueName="[Range 1].[outcome].[All]" allUniqueName="[Range 1].[outcome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country]" caption="country" attribute="1" defaultMemberUniqueName="[Range 1].[country].[All]" allUniqueName="[Range 1].[country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&amp; sub-category]" caption="category &amp; sub-category" attribute="1" defaultMemberUniqueName="[Range 1].[category &amp; sub-category].[All]" allUniqueName="[Range 1].[category &amp; sub-category].[All]" dimensionUniqueName="[Range 1]" displayFolder="" count="0" memberValueDatatype="130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ub category]" caption="sub category" attribute="1" defaultMemberUniqueName="[Range 1].[sub category].[All]" allUniqueName="[Range 1].[sub category].[All]" dimensionUniqueName="[Range 1]" displayFolder="" count="0" memberValueDatatype="130" unbalanced="0"/>
    <cacheHierarchy uniqueName="[Range 2].[goal]" caption="goal" attribute="1" defaultMemberUniqueName="[Range 2].[goal].[All]" allUniqueName="[Range 2].[goal].[All]" dimensionUniqueName="[Range 2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XL_Count Range]" caption="__XL_Count Range" measure="1" displayFolder="" measureGroup="Range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outcome 2]" caption="Count of outcome 2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utcome]" caption="Sum of outcom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Distinct Count of outcome]" caption="Distinct Count of outcome" measure="1" displayFolder="" measureGroup="Range 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ackers_count]" caption="Sum of backers_count" measure="1" displayFolder="" measureGroup="Range 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ledged]" caption="Sum of pledged" measure="1" displayFolder="" measureGroup="Range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goal]" caption="Sum of goal" measure="1" displayFolder="" measureGroup="Range 2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s v="food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s v="music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s v="technology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s v="music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s v="theater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s v="theater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s v="film &amp; video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s v="theater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s v="theater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s v="music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s v="film &amp; video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s v="theater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s v="film &amp; video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s v="music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s v="music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s v="technology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s v="publishing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s v="film &amp; video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s v="theater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s v="theater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s v="film &amp; video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s v="theater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s v="theater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s v="film &amp; video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s v="technology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s v="games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s v="theater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s v="music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s v="theater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s v="film &amp; video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s v="film &amp; video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s v="games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s v="film &amp; video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s v="theater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s v="film &amp; video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s v="film &amp; video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s v="theater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s v="publishing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s v="photography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s v="theater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s v="technology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s v="music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s v="food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s v="publishing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s v="publishing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s v="theater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s v="music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s v="theater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s v="theater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s v="music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s v="music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s v="technology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s v="theater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s v="film &amp; video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s v="technology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s v="music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s v="technology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s v="games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s v="theater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s v="theater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s v="theater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s v="theater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s v="technology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s v="theater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s v="technology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s v="theater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s v="theater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s v="technology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s v="theater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s v="theater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s v="theater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s v="theater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s v="film &amp; video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s v="music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s v="music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s v="photography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s v="theater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s v="film &amp; video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s v="publishing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s v="theater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s v="games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s v="music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s v="games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s v="music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s v="technology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s v="music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s v="theater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s v="music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s v="publishing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s v="theater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s v="theater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s v="publishing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s v="games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s v="theater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s v="technology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s v="film &amp; video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s v="theater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s v="food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s v="games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s v="theater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s v="theater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s v="music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s v="technology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s v="music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s v="music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s v="technology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s v="theater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s v="theater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s v="film &amp; video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s v="film &amp; video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s v="food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s v="publishing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s v="technology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s v="food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s v="technology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s v="publishing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s v="theater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s v="film &amp; video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s v="photography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s v="film &amp; video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s v="games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s v="games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s v="publishing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s v="theater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s v="photography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s v="theater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s v="theater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s v="theater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s v="music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s v="food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s v="film &amp; video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s v="technology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s v="theater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s v="music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s v="film &amp; video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s v="theater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s v="film &amp; video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s v="publishing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s v="games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s v="technology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s v="film &amp; video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s v="technology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s v="technology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s v="music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s v="theater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s v="technology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s v="theater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s v="theater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s v="technology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s v="music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s v="music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s v="music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s v="music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s v="theater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s v="music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s v="theater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s v="music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s v="photography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s v="music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s v="theater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s v="technology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s v="technology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s v="music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s v="photography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s v="theater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s v="technology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s v="photography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s v="theater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s v="music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s v="film &amp; video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s v="music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s v="publishing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s v="film &amp; video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s v="theater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s v="technology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s v="theater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s v="theater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s v="theater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s v="food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s v="theater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s v="technology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s v="technology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s v="theater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s v="music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s v="theater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s v="film &amp; video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s v="theater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s v="film &amp; video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s v="theater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s v="theater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s v="theater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s v="theater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s v="music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s v="music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s v="music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s v="music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s v="technology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s v="film &amp; video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s v="music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s v="music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s v="theater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s v="technology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s v="food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s v="theater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s v="music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s v="theater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s v="publishing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s v="music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s v="film &amp; video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s v="film &amp; video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s v="film &amp; video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s v="theater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s v="theater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s v="music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s v="music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s v="theater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s v="theater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s v="film &amp; video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s v="film &amp; video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s v="film &amp; video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s v="theater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s v="food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s v="photography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s v="theater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s v="film &amp; video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s v="music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s v="photography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s v="games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s v="film &amp; video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s v="games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s v="games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s v="theater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s v="theater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s v="film &amp; video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s v="games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s v="film &amp; video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s v="music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s v="film &amp; video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s v="theater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s v="technology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s v="theater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s v="publishing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s v="music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s v="theater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s v="theater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s v="theater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s v="technology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s v="publishing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s v="games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s v="publishing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s v="music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s v="theater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s v="theater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s v="film &amp; video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s v="publishing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s v="music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s v="music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s v="theater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s v="theater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s v="photography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s v="music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s v="music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s v="music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s v="photography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s v="theater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s v="theater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s v="music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s v="theater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s v="film &amp; video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s v="film &amp; video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s v="games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s v="photography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s v="theater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s v="theater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s v="theater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s v="publishing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s v="games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s v="theater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s v="technology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s v="theater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s v="film &amp; video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s v="theater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s v="film &amp; video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s v="music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s v="technology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s v="theater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s v="theater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s v="music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s v="music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s v="theater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s v="film &amp; video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s v="technology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s v="food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s v="theater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s v="theater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s v="theater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s v="theater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s v="theater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s v="music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s v="food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s v="publishing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s v="film &amp; video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s v="theater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s v="music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s v="film &amp; video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s v="theater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s v="theater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s v="publishing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s v="theater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s v="music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s v="games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s v="theater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s v="theater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s v="music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s v="film &amp; video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s v="theater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s v="food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s v="theater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s v="music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s v="technology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s v="publishing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s v="film &amp; video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s v="theater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s v="film &amp; video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s v="theater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s v="theater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s v="film &amp; video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s v="theater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s v="music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s v="games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s v="film &amp; video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s v="food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s v="technology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s v="theater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s v="music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s v="music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s v="music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s v="theater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s v="theater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s v="theater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s v="photography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s v="music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s v="theater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s v="theater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s v="games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s v="film &amp; video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s v="music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s v="technology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s v="food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s v="theater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s v="music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s v="music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s v="theater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s v="theater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s v="film &amp; video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s v="technology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s v="theater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s v="games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s v="photography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s v="film &amp; video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s v="theater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s v="theater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s v="music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s v="music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s v="music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s v="theater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s v="theater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s v="theater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s v="film &amp; video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s v="film &amp; video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s v="theater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s v="theater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s v="film &amp; video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s v="theater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s v="film &amp; video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s v="music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s v="music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s v="theater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s v="film &amp; video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s v="theater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s v="theater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s v="theater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s v="photography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s v="food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s v="film &amp; video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s v="publishing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s v="theater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s v="technology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s v="music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s v="theater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s v="photography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s v="publishing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s v="technology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s v="music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s v="film &amp; video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s v="theater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s v="film &amp; video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s v="music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s v="film &amp; video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s v="music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s v="photography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s v="theater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s v="film &amp; video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s v="theater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s v="theater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s v="theater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s v="film &amp; video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s v="theater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s v="film &amp; video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s v="music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s v="games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s v="theater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s v="publishing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s v="film &amp; video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s v="food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s v="theater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s v="film &amp; video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s v="theater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s v="film &amp; video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s v="technology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s v="theater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s v="technology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s v="theater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s v="food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s v="music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s v="photography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s v="theater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s v="theater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s v="film &amp; video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s v="photography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s v="theater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s v="theater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s v="theater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s v="film &amp; video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s v="theater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s v="theater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s v="music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s v="film &amp; video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s v="theater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s v="film &amp; video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s v="film &amp; video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s v="technology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s v="theater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s v="theater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s v="music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s v="theater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s v="technology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s v="film &amp; video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s v="games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s v="games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s v="film &amp; video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s v="music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s v="film &amp; video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s v="film &amp; video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s v="film &amp; video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s v="theater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s v="music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s v="theater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s v="theater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s v="film &amp; video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s v="theater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s v="film &amp; video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s v="games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s v="film &amp; video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s v="theater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s v="publishing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s v="technology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s v="technology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s v="theater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s v="film &amp; video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s v="technology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s v="food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s v="music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s v="music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s v="film &amp; video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s v="publishing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s v="publishing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s v="film &amp; video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s v="technology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s v="food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s v="photography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s v="theater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s v="publishing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s v="theater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s v="food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s v="theater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s v="publishing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s v="theater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s v="theater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s v="technology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s v="journalism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s v="food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s v="film &amp; video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s v="photography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s v="technology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s v="theater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s v="film &amp; video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s v="technology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s v="technology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s v="film &amp; video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s v="theater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s v="film &amp; video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s v="games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s v="film &amp; video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s v="music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s v="publishing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s v="theater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s v="technology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s v="theater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s v="theater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s v="film &amp; video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s v="theater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s v="games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s v="film &amp; video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s v="music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s v="theater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s v="publishing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s v="food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s v="film &amp; video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s v="music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s v="theater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s v="film &amp; video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s v="film &amp; video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s v="film &amp; video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s v="theater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s v="technology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s v="theater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s v="film &amp; video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s v="music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s v="games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s v="publishing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s v="games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s v="theater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s v="music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s v="film &amp; video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s v="theater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s v="publishing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s v="film &amp; video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s v="games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s v="food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s v="photography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s v="games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s v="music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s v="games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s v="music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s v="theater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s v="theater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s v="film &amp; video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s v="theater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s v="technology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s v="music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s v="technology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s v="theater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s v="music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s v="music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s v="music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s v="publishing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s v="film &amp; video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s v="theater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s v="theater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s v="film &amp; video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s v="theater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s v="music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s v="film &amp; video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s v="theater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s v="theater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s v="music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s v="music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s v="theater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s v="film &amp; video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s v="music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s v="film &amp; video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s v="music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s v="journalism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s v="food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s v="theater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s v="theater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s v="music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s v="film &amp; video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s v="music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s v="theater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s v="technology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s v="games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s v="film &amp; video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s v="technology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s v="publishing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s v="music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s v="food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s v="theater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s v="film &amp; video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s v="publishing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s v="games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s v="theater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s v="film &amp; video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s v="theater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s v="theater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s v="film &amp; video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s v="theater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s v="music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s v="film &amp; video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s v="food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s v="technology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s v="theater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s v="theater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s v="theater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s v="publishing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s v="music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s v="food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s v="music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s v="film &amp; video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s v="theater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s v="theater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s v="music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s v="theater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s v="theater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s v="theater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s v="music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s v="theater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s v="publishing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s v="theater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s v="photography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s v="theater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s v="music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s v="theater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s v="photography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s v="theater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s v="theater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s v="food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s v="music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s v="theater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s v="theater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s v="theater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s v="theater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s v="film &amp; video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s v="film &amp; video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s v="film &amp; video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s v="film &amp; video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s v="theater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s v="theater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s v="film &amp; video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s v="theater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s v="theater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s v="technology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s v="theater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s v="theater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s v="music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s v="games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s v="publishing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s v="food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s v="theater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s v="music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s v="film &amp; video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s v="technology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s v="technology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s v="music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s v="photography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s v="food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s v="film &amp; video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s v="music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s v="film &amp; video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s v="theater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s v="music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s v="theater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s v="theater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s v="music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s v="film &amp; video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s v="theater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s v="journalism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s v="theater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s v="theater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s v="music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s v="theater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s v="theater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s v="music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s v="photography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s v="journalism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s v="photography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s v="publishing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s v="film &amp; video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s v="food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s v="games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s v="theater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s v="theater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s v="theater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s v="publishing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s v="theater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s v="technology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s v="theater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s v="film &amp; video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s v="technology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s v="film &amp; video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s v="film &amp; video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s v="music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s v="theater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s v="theater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s v="music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s v="theater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s v="music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s v="technology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s v="film &amp; video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s v="technology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s v="theater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s v="technology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s v="publishing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s v="film &amp; video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s v="publishing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s v="technology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s v="film &amp; video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s v="theater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s v="theater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s v="theater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s v="theater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s v="theater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s v="publishing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s v="music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s v="games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s v="theater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s v="film &amp; video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s v="technology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s v="publishing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s v="theater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s v="music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s v="film &amp; video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s v="theater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s v="theater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s v="games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s v="theater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s v="technology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s v="theater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s v="film &amp; video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s v="technology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s v="technology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s v="music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s v="music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s v="theater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s v="photography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s v="publishing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s v="music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s v="theater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s v="music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s v="theater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s v="theater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s v="music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s v="theater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s v="theater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s v="technology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s v="technology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s v="theater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s v="film &amp; video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s v="technology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s v="music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s v="publishing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s v="theater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s v="photography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s v="theater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s v="theater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s v="theater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s v="film &amp; video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s v="music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s v="music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s v="games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s v="music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s v="music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s v="theater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s v="music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s v="music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s v="film &amp; video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s v="publishing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s v="theater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s v="games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s v="theater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s v="theater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s v="music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s v="theater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s v="technology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s v="music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s v="theater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s v="theater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s v="film &amp; video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s v="theater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s v="film &amp; video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s v="theater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s v="film &amp; video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s v="music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s v="technology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s v="film &amp; video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s v="music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s v="music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s v="film &amp; video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s v="theater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s v="theater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s v="food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s v="theater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s v="publishing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s v="music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s v="film &amp; video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s v="games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s v="technology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s v="theater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s v="theater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s v="music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s v="photography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s v="photography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s v="theater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s v="music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s v="film &amp; video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s v="film &amp; video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s v="theater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s v="food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s v="film &amp; video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s v="theater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s v="games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s v="publishing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s v="games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s v="music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s v="music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s v="theater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s v="publishing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s v="theater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s v="games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s v="music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s v="film &amp; video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s v="music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s v="music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s v="publishing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s v="film &amp; video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s v="theater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s v="film &amp; video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s v="theater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s v="theater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s v="theater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s v="photography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s v="publishing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s v="publishing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s v="theater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s v="technology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s v="music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s v="music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s v="theater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s v="film &amp; video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s v="theater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s v="technology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s v="technology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s v="photography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s v="film &amp; video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s v="technology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s v="technology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s v="food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s v="film &amp; video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s v="music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s v="music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s v="music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s v="games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s v="music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s v="publishing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s v="theater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s v="food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s v="film &amp; video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s v="food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s v="theater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s v="technology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s v="theater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s v="theater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s v="film &amp; video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s v="film &amp; video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s v="theater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s v="photography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s v="food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s v="theater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s v="film &amp; video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s v="theater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s v="theater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s v="film &amp; video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s v="photography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s v="photography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s v="music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s v="photography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s v="food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s v="music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s v="publishing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s v="music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s v="theater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s v="theater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s v="film &amp; video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s v="theater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s v="theater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s v="music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s v="theater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s v="theater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s v="music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s v="music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s v="film &amp; video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s v="publishing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s v="film &amp; video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s v="film &amp; video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s v="theater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s v="food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s v="theater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s v="film &amp; video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s v="music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s v="technology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s v="music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s v="technology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s v="publishing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s v="publishing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s v="theater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s v="film &amp; video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s v="theater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s v="games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s v="theater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s v="theater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s v="technology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s v="film &amp; video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s v="film &amp; video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s v="theater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s v="film &amp; video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s v="photography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s v="film &amp; video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s v="publishing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s v="theater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s v="film &amp; video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s v="technology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s v="music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s v="theater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s v="theater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s v="theater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s v="food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s v="theater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s v="technology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s v="theater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s v="theater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s v="theater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s v="music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s v="theater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s v="theater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s v="theater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s v="theater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s v="film &amp; video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s v="publishing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s v="games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s v="technology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s v="theater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s v="theater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s v="food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s v="photography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s v="photography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s v="theater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s v="theater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s v="film &amp; video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s v="technology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s v="theater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s v="music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s v="film &amp; video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s v="film &amp; video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s v="technology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s v="theater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s v="film &amp; video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s v="theater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s v="film &amp; video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s v="publishing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s v="technology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s v="publishing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s v="food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s v="photography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s v="theater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s v="music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s v="theater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s v="music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s v="food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s v="theater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s v="theater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s v="film &amp; video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s v="technology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s v="theater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s v="music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s v="theater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s v="theater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s v="food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s v="games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s v="theater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s v="publishing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s v="technology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s v="film &amp; video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s v="film &amp; video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s v="theater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s v="music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s v="music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s v="film &amp; video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s v="publishing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s v="publishing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s v="film &amp; video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s v="music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s v="film &amp; video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s v="photography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s v="publishing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s v="food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s v="theater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s v="theater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s v="music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s v="food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x v="0"/>
    <s v="food trucks"/>
    <d v="2015-11-28T06:00:0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x v="1"/>
    <s v="rock"/>
    <d v="2014-08-19T05:00:00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x v="2"/>
    <s v="web"/>
    <d v="2013-11-17T06:00:00"/>
    <x v="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x v="1"/>
    <s v="rock"/>
    <d v="2019-08-11T05:00:00"/>
    <x v="1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x v="3"/>
    <s v="plays"/>
    <d v="2019-01-20T06:00:00"/>
    <x v="2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x v="3"/>
    <s v="plays"/>
    <d v="2012-08-28T05:00:00"/>
    <x v="1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x v="4"/>
    <s v="documentary"/>
    <d v="2017-09-13T05:00:00"/>
    <x v="3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x v="3"/>
    <s v="plays"/>
    <d v="2015-08-13T05:00:00"/>
    <x v="1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x v="3"/>
    <s v="plays"/>
    <d v="2010-08-09T05:00:00"/>
    <x v="1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x v="1"/>
    <s v="electric music"/>
    <d v="2013-09-19T05:00:00"/>
    <x v="3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x v="4"/>
    <s v="drama"/>
    <d v="2010-08-14T05:00:00"/>
    <x v="1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x v="3"/>
    <s v="plays"/>
    <d v="2010-09-21T05:00:00"/>
    <x v="3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x v="4"/>
    <s v="drama"/>
    <d v="2019-10-22T05:00:00"/>
    <x v="4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x v="1"/>
    <s v="indie rock"/>
    <d v="2016-06-11T05:00:00"/>
    <x v="5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x v="1"/>
    <s v="indie rock"/>
    <d v="2012-03-06T06:00:00"/>
    <x v="6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x v="2"/>
    <s v="wearables"/>
    <d v="2019-12-10T06:00:00"/>
    <x v="7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x v="5"/>
    <s v="nonfiction"/>
    <d v="2014-01-22T06:00:00"/>
    <x v="2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x v="4"/>
    <s v="animation"/>
    <d v="2011-01-12T06:00:00"/>
    <x v="2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x v="3"/>
    <s v="plays"/>
    <d v="2018-09-08T05:00:00"/>
    <x v="3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x v="3"/>
    <s v="plays"/>
    <d v="2019-03-04T06:00:00"/>
    <x v="6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x v="4"/>
    <s v="drama"/>
    <d v="2014-07-28T05:00:00"/>
    <x v="8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x v="3"/>
    <s v="plays"/>
    <d v="2011-08-15T05:00:00"/>
    <x v="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x v="3"/>
    <s v="plays"/>
    <d v="2018-04-03T05:00:00"/>
    <x v="9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x v="4"/>
    <s v="documentary"/>
    <d v="2019-02-14T06:00:00"/>
    <x v="1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x v="2"/>
    <s v="wearables"/>
    <d v="2014-06-21T05:00:00"/>
    <x v="5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x v="6"/>
    <s v="video games"/>
    <d v="2011-05-18T05:00:00"/>
    <x v="11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x v="3"/>
    <s v="plays"/>
    <d v="2018-07-31T05:00:00"/>
    <x v="8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x v="1"/>
    <s v="rock"/>
    <d v="2015-10-03T05:00:00"/>
    <x v="4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x v="3"/>
    <s v="plays"/>
    <d v="2010-02-09T06:00:00"/>
    <x v="1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x v="4"/>
    <s v="shorts"/>
    <d v="2018-07-20T05:00:00"/>
    <x v="8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x v="4"/>
    <s v="animation"/>
    <d v="2019-05-24T05:00:00"/>
    <x v="11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x v="6"/>
    <s v="video games"/>
    <d v="2016-01-05T06:00:00"/>
    <x v="2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x v="4"/>
    <s v="documentary"/>
    <d v="2018-01-10T06:00:00"/>
    <x v="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x v="3"/>
    <s v="plays"/>
    <d v="2014-10-05T05:00:00"/>
    <x v="4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x v="4"/>
    <s v="documentary"/>
    <d v="2017-03-23T05:00:00"/>
    <x v="6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x v="4"/>
    <s v="drama"/>
    <d v="2019-01-19T06:00:00"/>
    <x v="2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x v="3"/>
    <s v="plays"/>
    <d v="2011-02-26T06:00:00"/>
    <x v="1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x v="5"/>
    <s v="fiction"/>
    <d v="2019-10-06T05:00:00"/>
    <x v="4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x v="7"/>
    <s v="photography books"/>
    <d v="2010-10-18T05:00:00"/>
    <x v="4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x v="3"/>
    <s v="plays"/>
    <d v="2013-02-25T06:00:00"/>
    <x v="1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x v="2"/>
    <s v="wearables"/>
    <d v="2010-06-05T05:00:00"/>
    <x v="5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x v="1"/>
    <s v="rock"/>
    <d v="2012-09-04T05:00:00"/>
    <x v="3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x v="0"/>
    <s v="food trucks"/>
    <d v="2011-07-04T05:00:00"/>
    <x v="8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x v="5"/>
    <s v="radio &amp; podcasts"/>
    <d v="2014-07-24T05:00:00"/>
    <x v="8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x v="5"/>
    <s v="fiction"/>
    <d v="2019-03-17T05:00:00"/>
    <x v="6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x v="3"/>
    <s v="plays"/>
    <d v="2016-11-02T05:00:00"/>
    <x v="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x v="1"/>
    <s v="rock"/>
    <d v="2010-07-08T05:00:00"/>
    <x v="8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x v="3"/>
    <s v="plays"/>
    <d v="2014-03-29T05:00:00"/>
    <x v="6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x v="3"/>
    <s v="plays"/>
    <d v="2015-06-25T05:00:00"/>
    <x v="5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x v="1"/>
    <s v="rock"/>
    <d v="2019-10-20T05:00:00"/>
    <x v="4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x v="1"/>
    <s v="metal"/>
    <d v="2013-08-01T05:00:00"/>
    <x v="1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x v="2"/>
    <s v="wearables"/>
    <d v="2012-03-27T05:00:00"/>
    <x v="6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x v="3"/>
    <s v="plays"/>
    <d v="2010-09-15T05:00:00"/>
    <x v="3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x v="4"/>
    <s v="drama"/>
    <d v="2014-05-20T05:00:00"/>
    <x v="11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x v="2"/>
    <s v="wearables"/>
    <d v="2018-03-11T06:00:00"/>
    <x v="6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x v="1"/>
    <s v="jazz"/>
    <d v="2018-07-30T05:00:00"/>
    <x v="8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x v="2"/>
    <s v="wearables"/>
    <d v="2015-01-10T06:00:00"/>
    <x v="2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x v="6"/>
    <s v="video games"/>
    <d v="2017-09-01T05:00:00"/>
    <x v="3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x v="3"/>
    <s v="plays"/>
    <d v="2015-09-21T05:00:00"/>
    <x v="3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x v="3"/>
    <s v="plays"/>
    <d v="2017-06-12T05:00:00"/>
    <x v="5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x v="3"/>
    <s v="plays"/>
    <d v="2012-07-17T05:00:00"/>
    <x v="8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x v="3"/>
    <s v="plays"/>
    <d v="2011-02-21T06:00:00"/>
    <x v="1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x v="2"/>
    <s v="web"/>
    <d v="2015-06-05T05:00:00"/>
    <x v="5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x v="3"/>
    <s v="plays"/>
    <d v="2017-04-28T05:00:00"/>
    <x v="9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x v="2"/>
    <s v="web"/>
    <d v="2018-07-02T05:00:00"/>
    <x v="8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x v="3"/>
    <s v="plays"/>
    <d v="2011-01-27T06:00:00"/>
    <x v="2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x v="3"/>
    <s v="plays"/>
    <d v="2015-04-08T05:00:00"/>
    <x v="9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x v="2"/>
    <s v="wearables"/>
    <d v="2010-01-25T06:00:00"/>
    <x v="2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x v="3"/>
    <s v="plays"/>
    <d v="2017-07-27T05:00:00"/>
    <x v="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x v="3"/>
    <s v="plays"/>
    <d v="2010-12-19T06:00:00"/>
    <x v="7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x v="3"/>
    <s v="plays"/>
    <d v="2010-11-02T05:00:00"/>
    <x v="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x v="3"/>
    <s v="plays"/>
    <d v="2019-11-30T06:00:00"/>
    <x v="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x v="4"/>
    <s v="animation"/>
    <d v="2015-07-01T05:00:00"/>
    <x v="8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x v="1"/>
    <s v="jazz"/>
    <d v="2016-11-27T06:00:00"/>
    <x v="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x v="1"/>
    <s v="metal"/>
    <d v="2016-03-27T05:00:00"/>
    <x v="6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x v="7"/>
    <s v="photography books"/>
    <d v="2018-07-15T05:00:00"/>
    <x v="8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x v="3"/>
    <s v="plays"/>
    <d v="2015-01-23T06:00:00"/>
    <x v="2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x v="4"/>
    <s v="animation"/>
    <d v="2010-09-27T05:00:00"/>
    <x v="3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x v="5"/>
    <s v="translations"/>
    <d v="2018-04-16T05:00:00"/>
    <x v="9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x v="3"/>
    <s v="plays"/>
    <d v="2018-06-16T05:00:00"/>
    <x v="5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x v="6"/>
    <s v="video games"/>
    <d v="2017-08-29T05:00:00"/>
    <x v="1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x v="1"/>
    <s v="rock"/>
    <d v="2017-11-23T06:00:00"/>
    <x v="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x v="6"/>
    <s v="video games"/>
    <d v="2019-01-17T06:00:00"/>
    <x v="2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x v="1"/>
    <s v="electric music"/>
    <d v="2016-07-28T05:00:00"/>
    <x v="8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x v="2"/>
    <s v="wearables"/>
    <d v="2012-07-28T05:00:00"/>
    <x v="8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x v="1"/>
    <s v="indie rock"/>
    <d v="2011-09-11T05:00:00"/>
    <x v="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x v="3"/>
    <s v="plays"/>
    <d v="2015-05-04T05:00:00"/>
    <x v="11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x v="1"/>
    <s v="rock"/>
    <d v="2011-03-08T06:00:00"/>
    <x v="6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x v="5"/>
    <s v="translations"/>
    <d v="2015-04-16T05:00:00"/>
    <x v="9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x v="3"/>
    <s v="plays"/>
    <d v="2010-04-15T05:00:00"/>
    <x v="9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x v="3"/>
    <s v="plays"/>
    <d v="2016-02-25T06:00:00"/>
    <x v="1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x v="5"/>
    <s v="translations"/>
    <d v="2016-08-06T05:00:00"/>
    <x v="1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x v="6"/>
    <s v="video games"/>
    <d v="2010-06-23T05:00:00"/>
    <x v="5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x v="3"/>
    <s v="plays"/>
    <d v="2012-10-20T05:00:00"/>
    <x v="4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x v="2"/>
    <s v="web"/>
    <d v="2019-04-07T05:00:00"/>
    <x v="9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x v="4"/>
    <s v="documentary"/>
    <d v="2019-10-14T05:00:00"/>
    <x v="4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x v="3"/>
    <s v="plays"/>
    <d v="2011-03-10T06:00:00"/>
    <x v="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x v="0"/>
    <s v="food trucks"/>
    <d v="2015-06-25T05:00:00"/>
    <x v="5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x v="6"/>
    <s v="video games"/>
    <d v="2015-07-27T05:00:00"/>
    <x v="8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x v="3"/>
    <s v="plays"/>
    <d v="2014-11-25T06:00:00"/>
    <x v="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x v="3"/>
    <s v="plays"/>
    <d v="2011-10-19T05:00:00"/>
    <x v="4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x v="1"/>
    <s v="electric music"/>
    <d v="2015-02-21T06:00:00"/>
    <x v="1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x v="2"/>
    <s v="wearables"/>
    <d v="2018-05-14T05:00:00"/>
    <x v="11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x v="1"/>
    <s v="electric music"/>
    <d v="2010-10-24T05:00:00"/>
    <x v="4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x v="1"/>
    <s v="indie rock"/>
    <d v="2017-05-23T05:00:00"/>
    <x v="11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x v="2"/>
    <s v="web"/>
    <d v="2013-04-02T05:00:00"/>
    <x v="9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x v="3"/>
    <s v="plays"/>
    <d v="2019-09-08T05:00:00"/>
    <x v="3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x v="3"/>
    <s v="plays"/>
    <d v="2018-04-23T05:00:00"/>
    <x v="9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x v="4"/>
    <s v="documentary"/>
    <d v="2012-04-06T05:00:00"/>
    <x v="9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x v="4"/>
    <s v="television"/>
    <d v="2014-01-12T06:00:00"/>
    <x v="2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x v="0"/>
    <s v="food trucks"/>
    <d v="2018-09-11T05:00:00"/>
    <x v="3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x v="5"/>
    <s v="radio &amp; podcasts"/>
    <d v="2012-09-22T05:00:00"/>
    <x v="3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x v="2"/>
    <s v="web"/>
    <d v="2014-08-24T05:00:00"/>
    <x v="1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x v="0"/>
    <s v="food trucks"/>
    <d v="2017-09-12T05:00:00"/>
    <x v="3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x v="2"/>
    <s v="wearables"/>
    <d v="2019-04-09T05:00:00"/>
    <x v="9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x v="5"/>
    <s v="fiction"/>
    <d v="2017-11-17T06:00:00"/>
    <x v="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x v="3"/>
    <s v="plays"/>
    <d v="2015-09-18T05:00:00"/>
    <x v="3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x v="4"/>
    <s v="television"/>
    <d v="2011-09-22T05:00:00"/>
    <x v="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x v="7"/>
    <s v="photography books"/>
    <d v="2014-01-26T06:00:00"/>
    <x v="2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x v="4"/>
    <s v="documentary"/>
    <d v="2014-06-16T05:00:00"/>
    <x v="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x v="6"/>
    <s v="mobile games"/>
    <d v="2015-04-17T05:00:00"/>
    <x v="9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x v="6"/>
    <s v="video games"/>
    <d v="2014-10-05T05:00:00"/>
    <x v="4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x v="5"/>
    <s v="fiction"/>
    <d v="2014-11-27T06:00:00"/>
    <x v="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x v="3"/>
    <s v="plays"/>
    <d v="2015-11-24T06:00:00"/>
    <x v="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x v="7"/>
    <s v="photography books"/>
    <d v="2019-05-13T05:00:00"/>
    <x v="11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x v="3"/>
    <s v="plays"/>
    <d v="2018-09-19T05:00:00"/>
    <x v="3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x v="3"/>
    <s v="plays"/>
    <d v="2016-08-14T05:00:00"/>
    <x v="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x v="3"/>
    <s v="plays"/>
    <d v="2010-05-12T05:00:00"/>
    <x v="11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x v="1"/>
    <s v="rock"/>
    <d v="2010-08-27T05:00:00"/>
    <x v="1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x v="0"/>
    <s v="food trucks"/>
    <d v="2015-02-03T06:00:00"/>
    <x v="1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x v="4"/>
    <s v="drama"/>
    <d v="2011-10-26T05:00:00"/>
    <x v="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x v="2"/>
    <s v="web"/>
    <d v="2013-11-29T06:00:00"/>
    <x v="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x v="3"/>
    <s v="plays"/>
    <d v="2018-01-12T06:00:00"/>
    <x v="2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x v="1"/>
    <s v="world music"/>
    <d v="2011-08-12T05:00:00"/>
    <x v="1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x v="4"/>
    <s v="documentary"/>
    <d v="2011-06-19T05:00:00"/>
    <x v="5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x v="3"/>
    <s v="plays"/>
    <d v="2013-03-07T06:00:00"/>
    <x v="6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x v="4"/>
    <s v="drama"/>
    <d v="2014-06-07T05:00:00"/>
    <x v="5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x v="5"/>
    <s v="nonfiction"/>
    <d v="2010-10-06T05:00:00"/>
    <x v="4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x v="6"/>
    <s v="mobile games"/>
    <d v="2012-09-28T05:00:00"/>
    <x v="3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x v="2"/>
    <s v="wearables"/>
    <d v="2015-04-21T05:00:00"/>
    <x v="9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x v="4"/>
    <s v="documentary"/>
    <d v="2018-02-25T06:00:00"/>
    <x v="1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x v="2"/>
    <s v="web"/>
    <d v="2015-06-12T05:00:00"/>
    <x v="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x v="2"/>
    <s v="web"/>
    <d v="2012-04-06T05:00:00"/>
    <x v="9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x v="1"/>
    <s v="indie rock"/>
    <d v="2010-06-28T05:00:00"/>
    <x v="5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x v="3"/>
    <s v="plays"/>
    <d v="2019-06-17T05:00:00"/>
    <x v="5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x v="2"/>
    <s v="wearables"/>
    <d v="2014-09-07T05:00:00"/>
    <x v="3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x v="3"/>
    <s v="plays"/>
    <d v="2011-11-08T06:00:00"/>
    <x v="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x v="3"/>
    <s v="plays"/>
    <d v="2016-06-13T05:00:00"/>
    <x v="5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x v="2"/>
    <s v="wearables"/>
    <d v="2017-07-25T05:00:00"/>
    <x v="8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x v="1"/>
    <s v="indie rock"/>
    <d v="2013-01-01T06:00:00"/>
    <x v="2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x v="1"/>
    <s v="rock"/>
    <d v="2018-12-16T06:00:00"/>
    <x v="7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x v="1"/>
    <s v="electric music"/>
    <d v="2014-06-09T05:00:00"/>
    <x v="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x v="1"/>
    <s v="indie rock"/>
    <d v="2017-02-17T06:00:00"/>
    <x v="1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x v="3"/>
    <s v="plays"/>
    <d v="2012-10-19T05:00:00"/>
    <x v="4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x v="1"/>
    <s v="indie rock"/>
    <d v="2016-05-12T05:00:00"/>
    <x v="11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x v="3"/>
    <s v="plays"/>
    <d v="2010-03-25T05:00:00"/>
    <x v="6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x v="1"/>
    <s v="rock"/>
    <d v="2019-10-05T05:00:00"/>
    <x v="4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x v="7"/>
    <s v="photography books"/>
    <d v="2013-12-30T06:00:00"/>
    <x v="7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x v="1"/>
    <s v="rock"/>
    <d v="2015-12-08T06:00:00"/>
    <x v="7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x v="3"/>
    <s v="plays"/>
    <d v="2019-03-27T05:00:00"/>
    <x v="6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x v="2"/>
    <s v="wearables"/>
    <d v="2019-04-27T05:00:00"/>
    <x v="9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x v="2"/>
    <s v="web"/>
    <d v="2015-09-23T05:00:00"/>
    <x v="3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x v="1"/>
    <s v="rock"/>
    <d v="2018-12-08T06:00:00"/>
    <x v="7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x v="7"/>
    <s v="photography books"/>
    <d v="2017-10-20T05:00:00"/>
    <x v="4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x v="3"/>
    <s v="plays"/>
    <d v="2017-10-08T05:00:00"/>
    <x v="4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x v="2"/>
    <s v="web"/>
    <d v="2017-08-01T05:00:00"/>
    <x v="1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x v="7"/>
    <s v="photography books"/>
    <d v="2010-12-22T06:00:00"/>
    <x v="7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x v="3"/>
    <s v="plays"/>
    <d v="2013-06-10T05:00:00"/>
    <x v="5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x v="1"/>
    <s v="indie rock"/>
    <d v="2019-02-22T06:00:00"/>
    <x v="1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x v="4"/>
    <s v="shorts"/>
    <d v="2012-06-17T05:00:00"/>
    <x v="5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x v="1"/>
    <s v="indie rock"/>
    <d v="2017-08-03T05:00:00"/>
    <x v="1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x v="5"/>
    <s v="translations"/>
    <d v="2014-03-20T05:00:00"/>
    <x v="6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x v="4"/>
    <s v="documentary"/>
    <d v="2014-07-19T05:00:00"/>
    <x v="8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x v="3"/>
    <s v="plays"/>
    <d v="2013-05-18T05:00:00"/>
    <x v="11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x v="2"/>
    <s v="wearables"/>
    <d v="2015-10-05T05:00:00"/>
    <x v="4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x v="3"/>
    <s v="plays"/>
    <d v="2016-08-31T05:00:00"/>
    <x v="1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x v="3"/>
    <s v="plays"/>
    <d v="2016-09-03T05:00:00"/>
    <x v="3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x v="3"/>
    <s v="plays"/>
    <d v="2010-11-15T06:00:00"/>
    <x v="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x v="0"/>
    <s v="food trucks"/>
    <d v="2017-09-21T05:00:00"/>
    <x v="3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x v="3"/>
    <s v="plays"/>
    <d v="2013-03-17T05:00:00"/>
    <x v="6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x v="2"/>
    <s v="wearables"/>
    <d v="2010-03-22T05:00:00"/>
    <x v="6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x v="2"/>
    <s v="web"/>
    <d v="2017-10-04T05:00:00"/>
    <x v="4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x v="3"/>
    <s v="plays"/>
    <d v="2019-06-15T05:00:00"/>
    <x v="5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x v="1"/>
    <s v="rock"/>
    <d v="2010-09-09T05:00:00"/>
    <x v="3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x v="3"/>
    <s v="plays"/>
    <d v="2019-05-03T05:00:00"/>
    <x v="11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x v="4"/>
    <s v="television"/>
    <d v="2018-05-13T05:00:00"/>
    <x v="11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x v="3"/>
    <s v="plays"/>
    <d v="2014-05-23T05:00:00"/>
    <x v="11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x v="4"/>
    <s v="shorts"/>
    <d v="2013-02-23T06:00:00"/>
    <x v="1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x v="3"/>
    <s v="plays"/>
    <d v="2014-12-02T06:00:00"/>
    <x v="7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x v="3"/>
    <s v="plays"/>
    <d v="2016-03-04T06:00:00"/>
    <x v="6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x v="3"/>
    <s v="plays"/>
    <d v="2013-06-04T05:00:00"/>
    <x v="5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x v="3"/>
    <s v="plays"/>
    <d v="2019-03-12T05:00:00"/>
    <x v="6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x v="1"/>
    <s v="rock"/>
    <d v="2014-06-27T05:00:00"/>
    <x v="5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x v="1"/>
    <s v="indie rock"/>
    <d v="2018-04-08T05:00:00"/>
    <x v="9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x v="1"/>
    <s v="metal"/>
    <d v="2015-09-14T05:00:00"/>
    <x v="3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x v="1"/>
    <s v="electric music"/>
    <d v="2018-07-29T05:00:00"/>
    <x v="8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x v="2"/>
    <s v="wearables"/>
    <d v="2016-09-03T05:00:00"/>
    <x v="3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x v="4"/>
    <s v="drama"/>
    <d v="2017-06-23T05:00:00"/>
    <x v="5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x v="1"/>
    <s v="electric music"/>
    <d v="2010-08-06T05:00:00"/>
    <x v="1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x v="1"/>
    <s v="rock"/>
    <d v="2015-07-07T05:00:00"/>
    <x v="8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x v="3"/>
    <s v="plays"/>
    <d v="2010-03-25T05:00:00"/>
    <x v="6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x v="2"/>
    <s v="web"/>
    <d v="2014-07-25T05:00:00"/>
    <x v="8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x v="0"/>
    <s v="food trucks"/>
    <d v="2011-10-02T05:00:00"/>
    <x v="4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x v="3"/>
    <s v="plays"/>
    <d v="2017-01-17T06:00:00"/>
    <x v="2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x v="1"/>
    <s v="jazz"/>
    <d v="2011-04-03T05:00:00"/>
    <x v="9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x v="3"/>
    <s v="plays"/>
    <d v="2018-10-17T05:00:00"/>
    <x v="4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x v="5"/>
    <s v="fiction"/>
    <d v="2010-02-27T06:00:00"/>
    <x v="1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x v="1"/>
    <s v="rock"/>
    <d v="2018-08-28T05:00:00"/>
    <x v="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x v="4"/>
    <s v="documentary"/>
    <d v="2017-11-09T06:00:00"/>
    <x v="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x v="4"/>
    <s v="documentary"/>
    <d v="2016-05-06T05:00:00"/>
    <x v="11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x v="4"/>
    <s v="science fiction"/>
    <d v="2017-03-03T06:00:00"/>
    <x v="6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x v="3"/>
    <s v="plays"/>
    <d v="2013-08-27T05:00:00"/>
    <x v="1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x v="3"/>
    <s v="plays"/>
    <d v="2019-12-15T06:00:00"/>
    <x v="7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x v="1"/>
    <s v="indie rock"/>
    <d v="2010-11-06T05:00:00"/>
    <x v="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x v="1"/>
    <s v="rock"/>
    <d v="2010-08-19T05:00:00"/>
    <x v="1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x v="3"/>
    <s v="plays"/>
    <d v="2019-02-13T06:00:00"/>
    <x v="1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x v="3"/>
    <s v="plays"/>
    <d v="2011-11-22T06:00:00"/>
    <x v="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x v="4"/>
    <s v="science fiction"/>
    <d v="2019-04-28T05:00:00"/>
    <x v="9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x v="4"/>
    <s v="shorts"/>
    <d v="2011-11-11T06:00:00"/>
    <x v="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x v="4"/>
    <s v="animation"/>
    <d v="2012-08-16T05:00:00"/>
    <x v="1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x v="3"/>
    <s v="plays"/>
    <d v="2011-07-01T05:00:00"/>
    <x v="8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x v="0"/>
    <s v="food trucks"/>
    <d v="2012-06-21T05:00:00"/>
    <x v="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x v="7"/>
    <s v="photography books"/>
    <d v="2014-10-02T05:00:00"/>
    <x v="4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x v="3"/>
    <s v="plays"/>
    <d v="2016-03-16T05:00:00"/>
    <x v="6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x v="4"/>
    <s v="science fiction"/>
    <d v="2014-09-24T05:00:00"/>
    <x v="3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x v="1"/>
    <s v="rock"/>
    <d v="2014-05-03T05:00:00"/>
    <x v="11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x v="7"/>
    <s v="photography books"/>
    <d v="2010-04-08T05:00:00"/>
    <x v="9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x v="6"/>
    <s v="mobile games"/>
    <d v="2015-05-15T05:00:00"/>
    <x v="11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x v="4"/>
    <s v="animation"/>
    <d v="2016-08-31T05:00:00"/>
    <x v="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x v="6"/>
    <s v="mobile games"/>
    <d v="2017-06-01T05:00:00"/>
    <x v="5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x v="6"/>
    <s v="video games"/>
    <d v="2019-12-06T06:00:00"/>
    <x v="7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x v="3"/>
    <s v="plays"/>
    <d v="2013-05-21T05:00:00"/>
    <x v="11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x v="3"/>
    <s v="plays"/>
    <d v="2016-07-25T05:00:00"/>
    <x v="8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x v="4"/>
    <s v="animation"/>
    <d v="2011-06-12T05:00:00"/>
    <x v="5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x v="6"/>
    <s v="video games"/>
    <d v="2017-08-22T05:00:00"/>
    <x v="1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x v="4"/>
    <s v="animation"/>
    <d v="2017-02-13T06:00:00"/>
    <x v="1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x v="1"/>
    <s v="rock"/>
    <d v="2019-06-25T05:00:00"/>
    <x v="5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x v="4"/>
    <s v="animation"/>
    <d v="2014-04-25T05:00:00"/>
    <x v="9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x v="3"/>
    <s v="plays"/>
    <d v="2017-12-14T06:00:00"/>
    <x v="7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x v="2"/>
    <s v="wearables"/>
    <d v="2015-08-29T05:00:00"/>
    <x v="1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x v="3"/>
    <s v="plays"/>
    <d v="2010-08-06T05:00:00"/>
    <x v="1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x v="5"/>
    <s v="nonfiction"/>
    <d v="2014-04-13T05:00:00"/>
    <x v="9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x v="1"/>
    <s v="rock"/>
    <d v="2017-05-10T05:00:00"/>
    <x v="11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x v="3"/>
    <s v="plays"/>
    <d v="2018-03-04T06:00:00"/>
    <x v="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x v="3"/>
    <s v="plays"/>
    <d v="2014-07-14T05:00:00"/>
    <x v="8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x v="3"/>
    <s v="plays"/>
    <d v="2014-04-07T05:00:00"/>
    <x v="9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x v="2"/>
    <s v="web"/>
    <d v="2013-08-05T05:00:00"/>
    <x v="1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x v="5"/>
    <s v="fiction"/>
    <d v="2016-12-22T06:00:00"/>
    <x v="7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x v="6"/>
    <s v="mobile games"/>
    <d v="2014-12-31T06:00:00"/>
    <x v="7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x v="5"/>
    <s v="translations"/>
    <d v="2015-01-02T06:00:00"/>
    <x v="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x v="1"/>
    <s v="rock"/>
    <d v="2010-01-25T06:00:00"/>
    <x v="2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x v="3"/>
    <s v="plays"/>
    <d v="2012-12-09T06:00:00"/>
    <x v="7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x v="3"/>
    <s v="plays"/>
    <d v="2013-10-25T05:00:00"/>
    <x v="4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x v="4"/>
    <s v="drama"/>
    <d v="2011-04-08T05:00:00"/>
    <x v="9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x v="5"/>
    <s v="nonfiction"/>
    <d v="2017-02-21T06:00:00"/>
    <x v="1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x v="1"/>
    <s v="rock"/>
    <d v="2011-02-16T06:00:00"/>
    <x v="1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x v="1"/>
    <s v="rock"/>
    <d v="2016-01-24T06:00:00"/>
    <x v="2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x v="3"/>
    <s v="plays"/>
    <d v="2013-03-05T06:00:00"/>
    <x v="6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x v="3"/>
    <s v="plays"/>
    <d v="2016-12-08T06:00:00"/>
    <x v="7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x v="7"/>
    <s v="photography books"/>
    <d v="2012-12-08T06:00:00"/>
    <x v="7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x v="1"/>
    <s v="rock"/>
    <d v="2012-09-28T05:00:00"/>
    <x v="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x v="1"/>
    <s v="rock"/>
    <d v="2010-08-25T05:00:00"/>
    <x v="1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x v="1"/>
    <s v="indie rock"/>
    <d v="2011-04-05T05:00:00"/>
    <x v="9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x v="7"/>
    <s v="photography books"/>
    <d v="2010-01-09T06:00:00"/>
    <x v="2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x v="3"/>
    <s v="plays"/>
    <d v="2013-02-12T06:00:00"/>
    <x v="1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x v="3"/>
    <s v="plays"/>
    <d v="2016-01-03T06:00:00"/>
    <x v="2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x v="1"/>
    <s v="jazz"/>
    <d v="2014-11-07T06:00:00"/>
    <x v="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x v="3"/>
    <s v="plays"/>
    <d v="2012-10-24T05:00:00"/>
    <x v="4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x v="4"/>
    <s v="documentary"/>
    <d v="2012-10-04T05:00:00"/>
    <x v="4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x v="4"/>
    <s v="television"/>
    <d v="2019-01-31T06:00:00"/>
    <x v="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x v="6"/>
    <s v="video games"/>
    <d v="2010-12-02T06:00:00"/>
    <x v="7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x v="7"/>
    <s v="photography books"/>
    <d v="2015-12-07T06:00:00"/>
    <x v="7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x v="3"/>
    <s v="plays"/>
    <d v="2019-07-10T05:00:00"/>
    <x v="8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x v="3"/>
    <s v="plays"/>
    <d v="2017-09-17T05:00:00"/>
    <x v="3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x v="3"/>
    <s v="plays"/>
    <d v="2017-11-06T06:00:00"/>
    <x v="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x v="5"/>
    <s v="translations"/>
    <d v="2019-04-06T05:00:00"/>
    <x v="9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x v="6"/>
    <s v="video games"/>
    <d v="2012-04-19T05:00:00"/>
    <x v="9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x v="3"/>
    <s v="plays"/>
    <d v="2010-07-19T05:00:00"/>
    <x v="8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x v="2"/>
    <s v="web"/>
    <d v="2012-11-26T06:00:00"/>
    <x v="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x v="3"/>
    <s v="plays"/>
    <d v="2018-09-03T05:00:00"/>
    <x v="3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x v="4"/>
    <s v="animation"/>
    <d v="2017-11-21T06:00:00"/>
    <x v="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x v="3"/>
    <s v="plays"/>
    <d v="2012-03-11T06:00:00"/>
    <x v="6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x v="4"/>
    <s v="television"/>
    <d v="2016-11-27T06:00:00"/>
    <x v="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x v="1"/>
    <s v="rock"/>
    <d v="2016-05-30T05:00:00"/>
    <x v="11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x v="2"/>
    <s v="web"/>
    <d v="2012-05-01T05:00:00"/>
    <x v="11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x v="3"/>
    <s v="plays"/>
    <d v="2016-09-10T05:00:00"/>
    <x v="3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x v="3"/>
    <s v="plays"/>
    <d v="2016-11-23T06:00:00"/>
    <x v="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x v="1"/>
    <s v="electric music"/>
    <d v="2015-04-28T05:00:00"/>
    <x v="9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x v="1"/>
    <s v="metal"/>
    <d v="2012-03-14T05:00:00"/>
    <x v="6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x v="3"/>
    <s v="plays"/>
    <d v="2015-08-03T05:00:00"/>
    <x v="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x v="4"/>
    <s v="documentary"/>
    <d v="2013-05-10T05:00:00"/>
    <x v="11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x v="2"/>
    <s v="web"/>
    <d v="2011-10-15T05:00:00"/>
    <x v="4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x v="0"/>
    <s v="food trucks"/>
    <d v="2012-03-16T05:00:00"/>
    <x v="6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x v="3"/>
    <s v="plays"/>
    <d v="2010-10-05T05:00:00"/>
    <x v="4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x v="3"/>
    <s v="plays"/>
    <d v="2018-10-26T05:00:00"/>
    <x v="4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x v="3"/>
    <s v="plays"/>
    <d v="2013-10-15T05:00:00"/>
    <x v="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x v="3"/>
    <s v="plays"/>
    <d v="2019-01-28T06:00:00"/>
    <x v="2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x v="3"/>
    <s v="plays"/>
    <d v="2014-01-14T06:00:00"/>
    <x v="2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x v="1"/>
    <s v="rock"/>
    <d v="2016-02-26T06:00:00"/>
    <x v="1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x v="0"/>
    <s v="food trucks"/>
    <d v="2016-03-03T06:00:00"/>
    <x v="6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x v="5"/>
    <s v="nonfiction"/>
    <d v="2017-08-30T05:00:00"/>
    <x v="1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x v="4"/>
    <s v="documentary"/>
    <d v="2015-02-26T06:00:00"/>
    <x v="1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x v="3"/>
    <s v="plays"/>
    <d v="2018-09-02T05:00:00"/>
    <x v="3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x v="1"/>
    <s v="indie rock"/>
    <d v="2016-01-07T06:00:00"/>
    <x v="2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x v="4"/>
    <s v="documentary"/>
    <d v="2016-08-07T05:00:00"/>
    <x v="1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x v="3"/>
    <s v="plays"/>
    <d v="2016-03-19T05:00:00"/>
    <x v="6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x v="3"/>
    <s v="plays"/>
    <d v="2017-07-14T05:00:00"/>
    <x v="8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x v="5"/>
    <s v="fiction"/>
    <d v="2012-06-06T05:00:00"/>
    <x v="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x v="3"/>
    <s v="plays"/>
    <d v="2011-04-18T05:00:00"/>
    <x v="9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x v="1"/>
    <s v="indie rock"/>
    <d v="2011-09-21T05:00:00"/>
    <x v="3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x v="6"/>
    <s v="video games"/>
    <d v="2010-04-09T05:00:00"/>
    <x v="9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x v="3"/>
    <s v="plays"/>
    <d v="2011-02-16T06:00:00"/>
    <x v="1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x v="3"/>
    <s v="plays"/>
    <d v="2013-10-25T05:00:00"/>
    <x v="4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x v="1"/>
    <s v="rock"/>
    <d v="2012-02-27T06:00:00"/>
    <x v="1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x v="4"/>
    <s v="documentary"/>
    <d v="2019-03-12T05:00:00"/>
    <x v="6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x v="3"/>
    <s v="plays"/>
    <d v="2014-05-24T05:00:00"/>
    <x v="11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x v="0"/>
    <s v="food trucks"/>
    <d v="2019-11-19T06:00:00"/>
    <x v="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x v="3"/>
    <s v="plays"/>
    <d v="2017-05-14T05:00:00"/>
    <x v="11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x v="1"/>
    <s v="rock"/>
    <d v="2014-02-14T06:00:00"/>
    <x v="1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x v="2"/>
    <s v="web"/>
    <d v="2010-08-12T05:00:00"/>
    <x v="1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x v="5"/>
    <s v="fiction"/>
    <d v="2011-05-10T05:00:00"/>
    <x v="11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x v="4"/>
    <s v="shorts"/>
    <d v="2011-04-01T05:00:00"/>
    <x v="9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x v="3"/>
    <s v="plays"/>
    <d v="2010-11-25T06:00:00"/>
    <x v="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x v="4"/>
    <s v="documentary"/>
    <d v="2014-03-27T05:00:00"/>
    <x v="6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x v="3"/>
    <s v="plays"/>
    <d v="2015-06-21T05:00:00"/>
    <x v="5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x v="3"/>
    <s v="plays"/>
    <d v="2018-06-16T05:00:00"/>
    <x v="5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x v="4"/>
    <s v="animation"/>
    <d v="2015-12-26T06:00:00"/>
    <x v="7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x v="3"/>
    <s v="plays"/>
    <d v="2019-08-28T05:00:00"/>
    <x v="1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x v="1"/>
    <s v="rock"/>
    <d v="2018-11-30T06:00:00"/>
    <x v="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x v="6"/>
    <s v="video games"/>
    <d v="2016-12-12T06:00:00"/>
    <x v="7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x v="4"/>
    <s v="documentary"/>
    <d v="2017-12-08T06:00:00"/>
    <x v="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x v="0"/>
    <s v="food trucks"/>
    <d v="2011-12-19T06:00:00"/>
    <x v="7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x v="2"/>
    <s v="wearables"/>
    <d v="2013-03-28T05:00:00"/>
    <x v="6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x v="3"/>
    <s v="plays"/>
    <d v="2018-11-20T06:00:00"/>
    <x v="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x v="1"/>
    <s v="rock"/>
    <d v="2018-01-10T06:00:00"/>
    <x v="2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x v="1"/>
    <s v="rock"/>
    <d v="2019-11-15T06:00:00"/>
    <x v="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x v="1"/>
    <s v="rock"/>
    <d v="2010-12-15T06:00:00"/>
    <x v="7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x v="3"/>
    <s v="plays"/>
    <d v="2019-11-11T06:00:00"/>
    <x v="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x v="3"/>
    <s v="plays"/>
    <d v="2011-10-05T05:00:00"/>
    <x v="4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x v="3"/>
    <s v="plays"/>
    <d v="2017-08-02T05:00:00"/>
    <x v="1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x v="7"/>
    <s v="photography books"/>
    <d v="2011-12-12T06:00:00"/>
    <x v="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x v="1"/>
    <s v="indie rock"/>
    <d v="2015-08-28T05:00:00"/>
    <x v="1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x v="3"/>
    <s v="plays"/>
    <d v="2013-07-20T05:00:00"/>
    <x v="8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x v="3"/>
    <s v="plays"/>
    <d v="2013-11-19T06:00:00"/>
    <x v="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x v="6"/>
    <s v="video games"/>
    <d v="2018-01-22T06:00:00"/>
    <x v="2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x v="4"/>
    <s v="drama"/>
    <d v="2015-07-09T05:00:00"/>
    <x v="8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x v="1"/>
    <s v="indie rock"/>
    <d v="2017-08-24T05:00:00"/>
    <x v="1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x v="2"/>
    <s v="web"/>
    <d v="2015-02-11T06:00:00"/>
    <x v="1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x v="0"/>
    <s v="food trucks"/>
    <d v="2017-02-16T06:00:00"/>
    <x v="1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x v="3"/>
    <s v="plays"/>
    <d v="2017-07-14T05:00:00"/>
    <x v="8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x v="1"/>
    <s v="jazz"/>
    <d v="2015-05-20T05:00:00"/>
    <x v="11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x v="1"/>
    <s v="rock"/>
    <d v="2015-08-24T05:00:00"/>
    <x v="1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x v="3"/>
    <s v="plays"/>
    <d v="2015-11-07T06:00:00"/>
    <x v="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x v="3"/>
    <s v="plays"/>
    <d v="2019-07-05T05:00:00"/>
    <x v="8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x v="4"/>
    <s v="documentary"/>
    <d v="2013-09-03T05:00:00"/>
    <x v="3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x v="2"/>
    <s v="wearables"/>
    <d v="2017-01-22T06:00:00"/>
    <x v="2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x v="3"/>
    <s v="plays"/>
    <d v="2012-01-14T06:00:00"/>
    <x v="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x v="6"/>
    <s v="video games"/>
    <d v="2015-09-03T05:00:00"/>
    <x v="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x v="7"/>
    <s v="photography books"/>
    <d v="2018-08-10T05:00:00"/>
    <x v="1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x v="4"/>
    <s v="animation"/>
    <d v="2011-08-27T05:00:00"/>
    <x v="1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x v="3"/>
    <s v="plays"/>
    <d v="2011-01-01T06:00:00"/>
    <x v="2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x v="3"/>
    <s v="plays"/>
    <d v="2017-10-07T05:00:00"/>
    <x v="4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x v="1"/>
    <s v="rock"/>
    <d v="2011-01-27T06:00:00"/>
    <x v="2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x v="1"/>
    <s v="rock"/>
    <d v="2011-12-27T06:00:00"/>
    <x v="7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x v="1"/>
    <s v="indie rock"/>
    <d v="2018-03-05T06:00:00"/>
    <x v="6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x v="3"/>
    <s v="plays"/>
    <d v="2016-12-29T06:00:00"/>
    <x v="7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x v="3"/>
    <s v="plays"/>
    <d v="2011-01-03T06:00:00"/>
    <x v="2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x v="3"/>
    <s v="plays"/>
    <d v="2014-10-18T05:00:00"/>
    <x v="4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x v="4"/>
    <s v="documentary"/>
    <d v="2010-10-13T05:00:00"/>
    <x v="4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x v="4"/>
    <s v="television"/>
    <d v="2013-02-03T06:00:00"/>
    <x v="1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x v="3"/>
    <s v="plays"/>
    <d v="2019-04-15T05:00:00"/>
    <x v="9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x v="3"/>
    <s v="plays"/>
    <d v="2015-02-08T06:00:00"/>
    <x v="1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x v="4"/>
    <s v="documentary"/>
    <d v="2015-01-08T06:00:00"/>
    <x v="2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x v="3"/>
    <s v="plays"/>
    <d v="2017-08-17T05:00:00"/>
    <x v="1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x v="4"/>
    <s v="documentary"/>
    <d v="2019-01-11T06:00:00"/>
    <x v="2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x v="1"/>
    <s v="indie rock"/>
    <d v="2015-10-16T05:00:00"/>
    <x v="4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x v="1"/>
    <s v="rock"/>
    <d v="2014-07-06T05:00:00"/>
    <x v="8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x v="3"/>
    <s v="plays"/>
    <d v="2019-10-22T05:00:00"/>
    <x v="4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x v="4"/>
    <s v="documentary"/>
    <d v="2018-05-21T05:00:00"/>
    <x v="11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x v="3"/>
    <s v="plays"/>
    <d v="2011-10-27T05:00:00"/>
    <x v="4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x v="3"/>
    <s v="plays"/>
    <d v="2013-06-23T05:00:00"/>
    <x v="5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x v="3"/>
    <s v="plays"/>
    <d v="2015-06-08T05:00:00"/>
    <x v="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x v="7"/>
    <s v="photography books"/>
    <d v="2017-10-16T05:00:00"/>
    <x v="4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x v="0"/>
    <s v="food trucks"/>
    <d v="2019-02-13T06:00:00"/>
    <x v="1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x v="4"/>
    <s v="documentary"/>
    <d v="2017-02-10T06:00:00"/>
    <x v="1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x v="5"/>
    <s v="nonfiction"/>
    <d v="2019-03-29T05:00:00"/>
    <x v="6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x v="3"/>
    <s v="plays"/>
    <d v="2010-06-26T05:00:00"/>
    <x v="5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x v="2"/>
    <s v="wearables"/>
    <d v="2012-06-12T05:00:00"/>
    <x v="5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x v="1"/>
    <s v="indie rock"/>
    <d v="2012-01-04T06:00:00"/>
    <x v="2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x v="3"/>
    <s v="plays"/>
    <d v="2010-10-28T05:00:00"/>
    <x v="4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x v="7"/>
    <s v="photography books"/>
    <d v="2013-09-13T05:00:00"/>
    <x v="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x v="5"/>
    <s v="nonfiction"/>
    <d v="2014-01-14T06:00:00"/>
    <x v="2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x v="2"/>
    <s v="wearables"/>
    <d v="2011-01-06T06:00:00"/>
    <x v="2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x v="1"/>
    <s v="jazz"/>
    <d v="2017-07-17T05:00:00"/>
    <x v="8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x v="4"/>
    <s v="documentary"/>
    <d v="2013-07-29T05:00:00"/>
    <x v="8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x v="3"/>
    <s v="plays"/>
    <d v="2011-12-08T06:00:00"/>
    <x v="7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x v="4"/>
    <s v="drama"/>
    <d v="2018-10-05T05:00:00"/>
    <x v="4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x v="1"/>
    <s v="rock"/>
    <d v="2013-05-23T05:00:00"/>
    <x v="11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x v="4"/>
    <s v="animation"/>
    <d v="2018-05-08T05:00:00"/>
    <x v="11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x v="1"/>
    <s v="indie rock"/>
    <d v="2011-02-02T06:00:00"/>
    <x v="1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x v="7"/>
    <s v="photography books"/>
    <d v="2013-08-16T05:00:00"/>
    <x v="1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x v="3"/>
    <s v="plays"/>
    <d v="2019-10-27T05:00:00"/>
    <x v="4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x v="4"/>
    <s v="shorts"/>
    <d v="2012-01-06T06:00:00"/>
    <x v="2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x v="3"/>
    <s v="plays"/>
    <d v="2010-05-12T05:00:00"/>
    <x v="11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x v="3"/>
    <s v="plays"/>
    <d v="2017-11-14T06:00:00"/>
    <x v="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x v="3"/>
    <s v="plays"/>
    <d v="2018-06-04T05:00:00"/>
    <x v="5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x v="4"/>
    <s v="documentary"/>
    <d v="2013-01-30T06:00:00"/>
    <x v="2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x v="3"/>
    <s v="plays"/>
    <d v="2019-10-13T05:00:00"/>
    <x v="4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x v="4"/>
    <s v="documentary"/>
    <d v="2016-06-20T05:00:00"/>
    <x v="5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x v="1"/>
    <s v="rock"/>
    <d v="2017-04-18T05:00:00"/>
    <x v="9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x v="6"/>
    <s v="mobile games"/>
    <d v="2015-04-28T05:00:00"/>
    <x v="9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x v="3"/>
    <s v="plays"/>
    <d v="2017-05-29T05:00:00"/>
    <x v="11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x v="5"/>
    <s v="fiction"/>
    <d v="2014-01-03T06:00:00"/>
    <x v="2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x v="4"/>
    <s v="animation"/>
    <d v="2018-11-27T06:00:00"/>
    <x v="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x v="0"/>
    <s v="food trucks"/>
    <d v="2010-04-20T05:00:00"/>
    <x v="9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x v="3"/>
    <s v="plays"/>
    <d v="2012-01-13T06:00:00"/>
    <x v="2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x v="4"/>
    <s v="documentary"/>
    <d v="2011-01-17T06:00:00"/>
    <x v="2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x v="3"/>
    <s v="plays"/>
    <d v="2018-11-03T05:00:00"/>
    <x v="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x v="4"/>
    <s v="documentary"/>
    <d v="2012-05-06T05:00:00"/>
    <x v="11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x v="2"/>
    <s v="web"/>
    <d v="2011-12-22T06:00:00"/>
    <x v="7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x v="3"/>
    <s v="plays"/>
    <d v="2017-06-25T05:00:00"/>
    <x v="5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x v="2"/>
    <s v="wearables"/>
    <d v="2017-06-29T05:00:00"/>
    <x v="5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x v="3"/>
    <s v="plays"/>
    <d v="2010-04-17T05:00:00"/>
    <x v="9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x v="0"/>
    <s v="food trucks"/>
    <d v="2011-09-22T05:00:00"/>
    <x v="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x v="1"/>
    <s v="indie rock"/>
    <d v="2018-04-18T05:00:00"/>
    <x v="9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x v="7"/>
    <s v="photography books"/>
    <d v="2015-07-28T05:00:00"/>
    <x v="8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x v="3"/>
    <s v="plays"/>
    <d v="2013-02-27T06:00:00"/>
    <x v="1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x v="3"/>
    <s v="plays"/>
    <d v="2014-09-13T05:00:00"/>
    <x v="3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x v="4"/>
    <s v="animation"/>
    <d v="2011-02-11T06:00:00"/>
    <x v="1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x v="7"/>
    <s v="photography books"/>
    <d v="2014-02-10T06:00:00"/>
    <x v="1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x v="3"/>
    <s v="plays"/>
    <d v="2019-09-29T05:00:00"/>
    <x v="3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x v="3"/>
    <s v="plays"/>
    <d v="2018-06-22T05:00:00"/>
    <x v="5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x v="3"/>
    <s v="plays"/>
    <d v="2014-05-02T05:00:00"/>
    <x v="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x v="4"/>
    <s v="documentary"/>
    <d v="2013-11-25T06:00:00"/>
    <x v="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x v="3"/>
    <s v="plays"/>
    <d v="2016-12-01T06:00:00"/>
    <x v="7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x v="3"/>
    <s v="plays"/>
    <d v="2014-12-15T06:00:00"/>
    <x v="7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x v="1"/>
    <s v="jazz"/>
    <d v="2019-04-20T05:00:00"/>
    <x v="9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x v="4"/>
    <s v="animation"/>
    <d v="2015-09-13T05:00:00"/>
    <x v="3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x v="3"/>
    <s v="plays"/>
    <d v="2013-03-04T06:00:00"/>
    <x v="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x v="4"/>
    <s v="science fiction"/>
    <d v="2016-11-06T05:00:00"/>
    <x v="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x v="4"/>
    <s v="television"/>
    <d v="2017-06-30T05:00:00"/>
    <x v="5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x v="2"/>
    <s v="wearables"/>
    <d v="2012-04-26T05:00:00"/>
    <x v="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x v="3"/>
    <s v="plays"/>
    <d v="2017-09-02T05:00:00"/>
    <x v="3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x v="3"/>
    <s v="plays"/>
    <d v="2010-09-30T05:00:00"/>
    <x v="3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x v="1"/>
    <s v="indie rock"/>
    <d v="2011-07-24T05:00:00"/>
    <x v="8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x v="3"/>
    <s v="plays"/>
    <d v="2010-12-03T06:00:00"/>
    <x v="7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x v="2"/>
    <s v="wearables"/>
    <d v="2012-12-18T06:00:00"/>
    <x v="7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x v="4"/>
    <s v="television"/>
    <d v="2017-12-19T06:00:00"/>
    <x v="7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x v="6"/>
    <s v="video games"/>
    <d v="2013-04-14T05:00:00"/>
    <x v="9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x v="6"/>
    <s v="video games"/>
    <d v="2019-03-06T06:00:00"/>
    <x v="6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x v="4"/>
    <s v="animation"/>
    <d v="2018-10-21T05:00:00"/>
    <x v="4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x v="1"/>
    <s v="rock"/>
    <d v="2017-07-19T05:00:00"/>
    <x v="8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x v="4"/>
    <s v="drama"/>
    <d v="2010-07-06T05:00:00"/>
    <x v="8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x v="4"/>
    <s v="science fiction"/>
    <d v="2016-12-01T06:00:00"/>
    <x v="7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x v="4"/>
    <s v="drama"/>
    <d v="2013-10-21T05:00:00"/>
    <x v="4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x v="3"/>
    <s v="plays"/>
    <d v="2011-09-23T05:00:00"/>
    <x v="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x v="1"/>
    <s v="indie rock"/>
    <d v="2018-02-10T06:00:00"/>
    <x v="1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x v="3"/>
    <s v="plays"/>
    <d v="2016-10-14T05:00:00"/>
    <x v="4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x v="3"/>
    <s v="plays"/>
    <d v="2010-03-28T05:00:00"/>
    <x v="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x v="4"/>
    <s v="documentary"/>
    <d v="2014-12-28T06:00:00"/>
    <x v="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x v="3"/>
    <s v="plays"/>
    <d v="2010-08-09T05:00:00"/>
    <x v="1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x v="4"/>
    <s v="drama"/>
    <d v="2014-04-28T05:00:00"/>
    <x v="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x v="6"/>
    <s v="mobile games"/>
    <d v="2013-01-30T06:00:00"/>
    <x v="2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x v="4"/>
    <s v="animation"/>
    <d v="2013-12-31T06:00:00"/>
    <x v="7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x v="3"/>
    <s v="plays"/>
    <d v="2018-02-11T06:00:00"/>
    <x v="1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x v="5"/>
    <s v="translations"/>
    <d v="2018-01-27T06:00:00"/>
    <x v="2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x v="2"/>
    <s v="wearables"/>
    <d v="2013-05-15T05:00:00"/>
    <x v="11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x v="2"/>
    <s v="web"/>
    <d v="2015-11-23T06:00:00"/>
    <x v="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x v="3"/>
    <s v="plays"/>
    <d v="2019-04-14T05:00:00"/>
    <x v="9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x v="4"/>
    <s v="drama"/>
    <d v="2015-05-18T05:00:00"/>
    <x v="11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x v="2"/>
    <s v="wearables"/>
    <d v="2016-12-12T06:00:00"/>
    <x v="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x v="0"/>
    <s v="food trucks"/>
    <d v="2012-05-02T05:00:00"/>
    <x v="11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x v="1"/>
    <s v="rock"/>
    <d v="2019-03-11T05:00:00"/>
    <x v="6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x v="1"/>
    <s v="electric music"/>
    <d v="2018-06-26T05:00:00"/>
    <x v="5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x v="4"/>
    <s v="television"/>
    <d v="2014-12-16T06:00:00"/>
    <x v="7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x v="5"/>
    <s v="translations"/>
    <d v="2013-06-25T05:00:00"/>
    <x v="5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x v="5"/>
    <s v="fiction"/>
    <d v="2018-08-10T05:00:00"/>
    <x v="1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x v="4"/>
    <s v="science fiction"/>
    <d v="2011-06-26T05:00:00"/>
    <x v="5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x v="2"/>
    <s v="wearables"/>
    <d v="2015-03-09T05:00:00"/>
    <x v="6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x v="0"/>
    <s v="food trucks"/>
    <d v="2017-07-29T05:00:00"/>
    <x v="8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x v="7"/>
    <s v="photography books"/>
    <d v="2010-03-11T06:00:00"/>
    <x v="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x v="3"/>
    <s v="plays"/>
    <d v="2014-10-01T05:00:00"/>
    <x v="4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x v="5"/>
    <s v="fiction"/>
    <d v="2012-02-24T06:00:00"/>
    <x v="1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x v="3"/>
    <s v="plays"/>
    <d v="2019-12-12T06:00:00"/>
    <x v="7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x v="0"/>
    <s v="food trucks"/>
    <d v="2014-08-04T05:00:00"/>
    <x v="1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x v="3"/>
    <s v="plays"/>
    <d v="2019-06-10T05:00:00"/>
    <x v="5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x v="5"/>
    <s v="translations"/>
    <d v="2018-03-09T06:00:00"/>
    <x v="6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x v="3"/>
    <s v="plays"/>
    <d v="2017-04-20T05:00:00"/>
    <x v="9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x v="3"/>
    <s v="plays"/>
    <d v="2016-02-03T06:00:00"/>
    <x v="1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x v="2"/>
    <s v="wearables"/>
    <d v="2010-08-16T05:00:00"/>
    <x v="1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x v="8"/>
    <s v="audio"/>
    <d v="2019-11-17T06:00:00"/>
    <x v="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x v="0"/>
    <s v="food trucks"/>
    <d v="2013-07-01T05:00:00"/>
    <x v="8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x v="4"/>
    <s v="shorts"/>
    <d v="2010-06-07T05:00:00"/>
    <x v="5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x v="7"/>
    <s v="photography books"/>
    <d v="2019-06-29T05:00:00"/>
    <x v="5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x v="2"/>
    <s v="wearables"/>
    <d v="2012-03-22T05:00:00"/>
    <x v="6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x v="3"/>
    <s v="plays"/>
    <d v="2014-06-10T05:00:00"/>
    <x v="5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x v="4"/>
    <s v="animation"/>
    <d v="2017-05-21T05:00:00"/>
    <x v="11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x v="2"/>
    <s v="wearables"/>
    <d v="2016-12-20T06:00:00"/>
    <x v="7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x v="2"/>
    <s v="web"/>
    <d v="2015-01-01T06:00:00"/>
    <x v="2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x v="4"/>
    <s v="documentary"/>
    <d v="2016-03-15T05:00:00"/>
    <x v="6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x v="3"/>
    <s v="plays"/>
    <d v="2013-05-01T05:00:00"/>
    <x v="11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x v="4"/>
    <s v="documentary"/>
    <d v="2013-03-12T05:00:00"/>
    <x v="6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x v="6"/>
    <s v="video games"/>
    <d v="2012-07-27T05:00:00"/>
    <x v="8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x v="4"/>
    <s v="drama"/>
    <d v="2015-07-01T05:00:00"/>
    <x v="8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x v="1"/>
    <s v="rock"/>
    <d v="2015-05-18T05:00:00"/>
    <x v="11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x v="5"/>
    <s v="radio &amp; podcasts"/>
    <d v="2013-03-08T06:00:00"/>
    <x v="6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x v="3"/>
    <s v="plays"/>
    <d v="2017-11-23T06:00:00"/>
    <x v="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x v="2"/>
    <s v="web"/>
    <d v="2013-04-09T05:00:00"/>
    <x v="9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x v="3"/>
    <s v="plays"/>
    <d v="2018-07-29T05:00:00"/>
    <x v="8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x v="3"/>
    <s v="plays"/>
    <d v="2012-05-05T05:00:00"/>
    <x v="11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x v="4"/>
    <s v="drama"/>
    <d v="2018-05-31T05:00:00"/>
    <x v="11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x v="3"/>
    <s v="plays"/>
    <d v="2019-07-25T05:00:00"/>
    <x v="8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x v="6"/>
    <s v="video games"/>
    <d v="2014-07-05T05:00:00"/>
    <x v="8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x v="4"/>
    <s v="television"/>
    <d v="2010-09-09T05:00:00"/>
    <x v="3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x v="1"/>
    <s v="rock"/>
    <d v="2013-12-06T06:00:00"/>
    <x v="7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x v="3"/>
    <s v="plays"/>
    <d v="2011-12-23T06:00:00"/>
    <x v="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x v="5"/>
    <s v="nonfiction"/>
    <d v="2010-08-06T05:00:00"/>
    <x v="1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x v="0"/>
    <s v="food trucks"/>
    <d v="2017-05-05T05:00:00"/>
    <x v="11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x v="4"/>
    <s v="animation"/>
    <d v="2018-02-23T06:00:00"/>
    <x v="1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x v="1"/>
    <s v="rock"/>
    <d v="2015-01-08T06:00:00"/>
    <x v="2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x v="3"/>
    <s v="plays"/>
    <d v="2019-04-19T05:00:00"/>
    <x v="9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x v="4"/>
    <s v="drama"/>
    <d v="2016-08-23T05:00:00"/>
    <x v="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x v="4"/>
    <s v="shorts"/>
    <d v="2012-07-03T05:00:00"/>
    <x v="8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x v="4"/>
    <s v="shorts"/>
    <d v="2010-03-04T06:00:00"/>
    <x v="6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x v="3"/>
    <s v="plays"/>
    <d v="2010-04-26T05:00:00"/>
    <x v="9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x v="2"/>
    <s v="wearables"/>
    <d v="2010-11-23T06:00:00"/>
    <x v="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x v="3"/>
    <s v="plays"/>
    <d v="2015-12-26T06:00:00"/>
    <x v="7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x v="4"/>
    <s v="animation"/>
    <d v="2016-02-05T06:00:00"/>
    <x v="1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x v="1"/>
    <s v="indie rock"/>
    <d v="2013-11-23T06:00:00"/>
    <x v="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x v="6"/>
    <s v="video games"/>
    <d v="2014-05-10T05:00:00"/>
    <x v="11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x v="5"/>
    <s v="fiction"/>
    <d v="2010-08-31T05:00:00"/>
    <x v="1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x v="6"/>
    <s v="video games"/>
    <d v="2013-11-11T06:00:00"/>
    <x v="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x v="3"/>
    <s v="plays"/>
    <d v="2018-01-25T06:00:00"/>
    <x v="2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x v="1"/>
    <s v="indie rock"/>
    <d v="2013-07-24T05:00:00"/>
    <x v="8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x v="4"/>
    <s v="drama"/>
    <d v="2018-08-17T05:00:00"/>
    <x v="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x v="3"/>
    <s v="plays"/>
    <d v="2018-06-08T05:00:00"/>
    <x v="5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x v="5"/>
    <s v="fiction"/>
    <d v="2010-08-24T05:00:00"/>
    <x v="1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x v="4"/>
    <s v="documentary"/>
    <d v="2018-08-30T05:00:00"/>
    <x v="1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x v="6"/>
    <s v="mobile games"/>
    <d v="2013-09-22T05:00:00"/>
    <x v="3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x v="0"/>
    <s v="food trucks"/>
    <d v="2019-07-01T05:00:00"/>
    <x v="8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x v="7"/>
    <s v="photography books"/>
    <d v="2018-05-05T05:00:00"/>
    <x v="11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x v="6"/>
    <s v="mobile games"/>
    <d v="2015-06-10T05:00:00"/>
    <x v="5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x v="1"/>
    <s v="indie rock"/>
    <d v="2016-01-22T06:00:00"/>
    <x v="2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x v="6"/>
    <s v="video games"/>
    <d v="2013-09-11T05:00:00"/>
    <x v="3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x v="1"/>
    <s v="rock"/>
    <d v="2016-01-08T06:00:00"/>
    <x v="2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x v="3"/>
    <s v="plays"/>
    <d v="2019-12-25T06:00:00"/>
    <x v="7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x v="3"/>
    <s v="plays"/>
    <d v="2018-09-17T05:00:00"/>
    <x v="3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x v="4"/>
    <s v="drama"/>
    <d v="2015-01-25T06:00:00"/>
    <x v="2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x v="3"/>
    <s v="plays"/>
    <d v="2016-04-01T05:00:00"/>
    <x v="9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x v="2"/>
    <s v="wearables"/>
    <d v="2013-05-28T05:00:00"/>
    <x v="11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x v="1"/>
    <s v="indie rock"/>
    <d v="2012-02-29T06:00:00"/>
    <x v="1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x v="2"/>
    <s v="web"/>
    <d v="2014-12-20T06:00:00"/>
    <x v="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x v="3"/>
    <s v="plays"/>
    <d v="2016-11-26T06:00:00"/>
    <x v="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x v="1"/>
    <s v="rock"/>
    <d v="2011-01-02T06:00:00"/>
    <x v="2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x v="1"/>
    <s v="indie rock"/>
    <d v="2016-12-19T06:00:00"/>
    <x v="7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x v="1"/>
    <s v="rock"/>
    <d v="2014-04-02T05:00:00"/>
    <x v="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x v="5"/>
    <s v="translations"/>
    <d v="2011-09-06T05:00:00"/>
    <x v="3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x v="4"/>
    <s v="science fiction"/>
    <d v="2015-10-02T05:00:00"/>
    <x v="4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x v="3"/>
    <s v="plays"/>
    <d v="2016-02-24T06:00:00"/>
    <x v="1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x v="3"/>
    <s v="plays"/>
    <d v="2016-08-02T05:00:00"/>
    <x v="1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x v="4"/>
    <s v="animation"/>
    <d v="2011-11-18T06:00:00"/>
    <x v="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x v="3"/>
    <s v="plays"/>
    <d v="2011-10-17T05:00:00"/>
    <x v="4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x v="1"/>
    <s v="rock"/>
    <d v="2019-03-12T05:00:00"/>
    <x v="6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x v="4"/>
    <s v="documentary"/>
    <d v="2018-11-13T06:00:00"/>
    <x v="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x v="3"/>
    <s v="plays"/>
    <d v="2015-03-15T05:00:00"/>
    <x v="6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x v="3"/>
    <s v="plays"/>
    <d v="2011-11-15T06:00:00"/>
    <x v="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x v="1"/>
    <s v="electric music"/>
    <d v="2016-02-24T06:00:00"/>
    <x v="1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x v="1"/>
    <s v="rock"/>
    <d v="2014-07-10T05:00:00"/>
    <x v="8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x v="3"/>
    <s v="plays"/>
    <d v="2010-07-15T05:00:00"/>
    <x v="8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x v="4"/>
    <s v="animation"/>
    <d v="2011-01-11T06:00:00"/>
    <x v="2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x v="1"/>
    <s v="rock"/>
    <d v="2014-12-20T06:00:00"/>
    <x v="7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x v="4"/>
    <s v="shorts"/>
    <d v="2015-06-19T05:00:00"/>
    <x v="5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x v="1"/>
    <s v="rock"/>
    <d v="2015-09-28T05:00:00"/>
    <x v="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x v="8"/>
    <s v="audio"/>
    <d v="2014-05-02T05:00:00"/>
    <x v="11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x v="0"/>
    <s v="food trucks"/>
    <d v="2019-12-07T06:00:00"/>
    <x v="7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x v="3"/>
    <s v="plays"/>
    <d v="2014-05-20T05:00:00"/>
    <x v="11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x v="3"/>
    <s v="plays"/>
    <d v="2017-11-01T05:00:00"/>
    <x v="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x v="1"/>
    <s v="jazz"/>
    <d v="2011-03-11T06:00:00"/>
    <x v="6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x v="4"/>
    <s v="science fiction"/>
    <d v="2011-12-01T06:00:00"/>
    <x v="7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x v="1"/>
    <s v="jazz"/>
    <d v="2011-08-07T05:00:00"/>
    <x v="1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x v="3"/>
    <s v="plays"/>
    <d v="2014-02-26T06:00:00"/>
    <x v="1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x v="2"/>
    <s v="web"/>
    <d v="2011-04-29T05:00:00"/>
    <x v="9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x v="6"/>
    <s v="video games"/>
    <d v="2015-06-10T05:00:00"/>
    <x v="5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x v="4"/>
    <s v="documentary"/>
    <d v="2012-02-20T06:00:00"/>
    <x v="1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x v="2"/>
    <s v="web"/>
    <d v="2012-04-25T05:00:00"/>
    <x v="9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x v="5"/>
    <s v="translations"/>
    <d v="2010-03-18T05:00:00"/>
    <x v="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x v="1"/>
    <s v="rock"/>
    <d v="2010-11-17T06:00:00"/>
    <x v="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x v="0"/>
    <s v="food trucks"/>
    <d v="2019-01-19T06:00:00"/>
    <x v="2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x v="3"/>
    <s v="plays"/>
    <d v="2010-03-25T05:00:00"/>
    <x v="6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x v="4"/>
    <s v="documentary"/>
    <d v="2015-07-05T05:00:00"/>
    <x v="8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x v="5"/>
    <s v="radio &amp; podcasts"/>
    <d v="2014-12-21T06:00:00"/>
    <x v="7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x v="6"/>
    <s v="video games"/>
    <d v="2010-07-14T05:00:00"/>
    <x v="8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x v="3"/>
    <s v="plays"/>
    <d v="2014-05-30T05:00:00"/>
    <x v="11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x v="4"/>
    <s v="animation"/>
    <d v="2014-03-26T05:00:00"/>
    <x v="6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x v="3"/>
    <s v="plays"/>
    <d v="2016-06-27T05:00:00"/>
    <x v="5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x v="3"/>
    <s v="plays"/>
    <d v="2010-03-16T05:00:00"/>
    <x v="6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x v="4"/>
    <s v="drama"/>
    <d v="2016-03-05T06:00:00"/>
    <x v="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x v="3"/>
    <s v="plays"/>
    <d v="2019-11-17T06:00:00"/>
    <x v="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x v="1"/>
    <s v="rock"/>
    <d v="2010-06-15T05:00:00"/>
    <x v="5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x v="4"/>
    <s v="documentary"/>
    <d v="2015-02-12T06:00:00"/>
    <x v="1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x v="0"/>
    <s v="food trucks"/>
    <d v="2013-07-30T05:00:00"/>
    <x v="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x v="2"/>
    <s v="wearables"/>
    <d v="2014-05-30T05:00:00"/>
    <x v="11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x v="3"/>
    <s v="plays"/>
    <d v="2015-06-05T05:00:00"/>
    <x v="5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x v="3"/>
    <s v="plays"/>
    <d v="2019-04-18T05:00:00"/>
    <x v="9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x v="3"/>
    <s v="plays"/>
    <d v="2011-01-22T06:00:00"/>
    <x v="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x v="5"/>
    <s v="nonfiction"/>
    <d v="2015-10-03T05:00:00"/>
    <x v="4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x v="1"/>
    <s v="rock"/>
    <d v="2016-03-07T06:00:00"/>
    <x v="6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x v="0"/>
    <s v="food trucks"/>
    <d v="2014-03-23T05:00:00"/>
    <x v="6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x v="1"/>
    <s v="jazz"/>
    <d v="2019-03-06T06:00:00"/>
    <x v="6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x v="4"/>
    <s v="science fiction"/>
    <d v="2019-01-16T06:00:00"/>
    <x v="2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x v="3"/>
    <s v="plays"/>
    <d v="2012-12-16T06:00:00"/>
    <x v="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x v="3"/>
    <s v="plays"/>
    <d v="2013-07-25T05:00:00"/>
    <x v="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x v="1"/>
    <s v="electric music"/>
    <d v="2010-10-23T05:00:00"/>
    <x v="4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x v="3"/>
    <s v="plays"/>
    <d v="2017-08-26T05:00:00"/>
    <x v="1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x v="3"/>
    <s v="plays"/>
    <d v="2017-01-11T06:00:00"/>
    <x v="2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x v="3"/>
    <s v="plays"/>
    <d v="2016-04-29T05:00:00"/>
    <x v="9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x v="1"/>
    <s v="indie rock"/>
    <d v="2013-09-20T05:00:00"/>
    <x v="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x v="3"/>
    <s v="plays"/>
    <d v="2014-06-04T05:00:00"/>
    <x v="5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x v="5"/>
    <s v="nonfiction"/>
    <d v="2013-05-02T05:00:00"/>
    <x v="11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x v="3"/>
    <s v="plays"/>
    <d v="2011-05-06T05:00:00"/>
    <x v="11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x v="7"/>
    <s v="photography books"/>
    <d v="2016-07-08T05:00:00"/>
    <x v="8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x v="3"/>
    <s v="plays"/>
    <d v="2016-09-13T05:00:00"/>
    <x v="3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x v="1"/>
    <s v="indie rock"/>
    <d v="2018-04-15T05:00:00"/>
    <x v="9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x v="3"/>
    <s v="plays"/>
    <d v="2015-07-16T05:00:00"/>
    <x v="8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x v="7"/>
    <s v="photography books"/>
    <d v="2015-01-25T06:00:00"/>
    <x v="2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x v="3"/>
    <s v="plays"/>
    <d v="2020-01-27T06:00:00"/>
    <x v="2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x v="3"/>
    <s v="plays"/>
    <d v="2010-09-28T05:00:00"/>
    <x v="3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x v="0"/>
    <s v="food trucks"/>
    <d v="2010-06-16T05:00:00"/>
    <x v="5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x v="1"/>
    <s v="indie rock"/>
    <d v="2010-10-04T05:00:00"/>
    <x v="4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x v="3"/>
    <s v="plays"/>
    <d v="2016-07-06T05:00:00"/>
    <x v="8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x v="3"/>
    <s v="plays"/>
    <d v="2019-05-01T05:00:00"/>
    <x v="11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x v="3"/>
    <s v="plays"/>
    <d v="2019-03-26T05:00:00"/>
    <x v="6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x v="3"/>
    <s v="plays"/>
    <d v="2014-11-02T05:00:00"/>
    <x v="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x v="4"/>
    <s v="animation"/>
    <d v="2015-11-07T06:00:00"/>
    <x v="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x v="4"/>
    <s v="television"/>
    <d v="2017-03-25T05:00:00"/>
    <x v="6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x v="4"/>
    <s v="television"/>
    <d v="2013-02-09T06:00:00"/>
    <x v="1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x v="4"/>
    <s v="animation"/>
    <d v="2012-01-18T06:00:00"/>
    <x v="2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x v="3"/>
    <s v="plays"/>
    <d v="2016-11-14T06:00:00"/>
    <x v="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x v="3"/>
    <s v="plays"/>
    <d v="2010-07-27T05:00:00"/>
    <x v="8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x v="4"/>
    <s v="drama"/>
    <d v="2018-07-28T05:00:00"/>
    <x v="8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x v="3"/>
    <s v="plays"/>
    <d v="2016-01-18T06:00:00"/>
    <x v="2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x v="3"/>
    <s v="plays"/>
    <d v="2017-02-20T06:00:00"/>
    <x v="1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x v="2"/>
    <s v="wearables"/>
    <d v="2018-12-17T06:00:00"/>
    <x v="7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x v="3"/>
    <s v="plays"/>
    <d v="2017-03-01T06:00:00"/>
    <x v="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x v="3"/>
    <s v="plays"/>
    <d v="2018-12-18T06:00:00"/>
    <x v="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x v="1"/>
    <s v="rock"/>
    <d v="2018-09-26T05:00:00"/>
    <x v="3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x v="6"/>
    <s v="video games"/>
    <d v="2013-03-13T05:00:00"/>
    <x v="6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x v="5"/>
    <s v="translations"/>
    <d v="2018-04-09T05:00:00"/>
    <x v="9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x v="0"/>
    <s v="food trucks"/>
    <d v="2017-07-06T05:00:00"/>
    <x v="8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x v="3"/>
    <s v="plays"/>
    <d v="2010-10-20T05:00:00"/>
    <x v="4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x v="1"/>
    <s v="jazz"/>
    <d v="2014-07-08T05:00:00"/>
    <x v="8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x v="4"/>
    <s v="shorts"/>
    <d v="2014-02-22T06:00:00"/>
    <x v="1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x v="2"/>
    <s v="web"/>
    <d v="2016-08-05T05:00:00"/>
    <x v="1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x v="2"/>
    <s v="web"/>
    <d v="2016-04-08T05:00:00"/>
    <x v="9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x v="1"/>
    <s v="metal"/>
    <d v="2015-08-24T05:00:00"/>
    <x v="1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x v="7"/>
    <s v="photography books"/>
    <d v="2017-03-02T06:00:00"/>
    <x v="6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x v="0"/>
    <s v="food trucks"/>
    <d v="2017-12-28T06:00:00"/>
    <x v="7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x v="4"/>
    <s v="science fiction"/>
    <d v="2017-12-27T06:00:00"/>
    <x v="7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x v="1"/>
    <s v="rock"/>
    <d v="2015-08-30T05:00:00"/>
    <x v="1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x v="4"/>
    <s v="documentary"/>
    <d v="2011-01-27T06:00:00"/>
    <x v="2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x v="3"/>
    <s v="plays"/>
    <d v="2015-08-21T05:00:00"/>
    <x v="1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x v="1"/>
    <s v="jazz"/>
    <d v="2012-03-28T05:00:00"/>
    <x v="6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x v="3"/>
    <s v="plays"/>
    <d v="2018-12-09T06:00:00"/>
    <x v="7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x v="3"/>
    <s v="plays"/>
    <d v="2010-10-07T05:00:00"/>
    <x v="4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x v="1"/>
    <s v="jazz"/>
    <d v="2012-02-20T06:00:00"/>
    <x v="1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x v="4"/>
    <s v="documentary"/>
    <d v="2011-07-09T05:00:00"/>
    <x v="8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x v="3"/>
    <s v="plays"/>
    <d v="2013-08-30T05:00:00"/>
    <x v="1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x v="8"/>
    <s v="audio"/>
    <d v="2014-09-10T05:00:00"/>
    <x v="3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x v="3"/>
    <s v="plays"/>
    <d v="2012-08-01T05:00:00"/>
    <x v="1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x v="3"/>
    <s v="plays"/>
    <d v="2017-06-26T05:00:00"/>
    <x v="5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x v="1"/>
    <s v="indie rock"/>
    <d v="2016-02-25T06:00:00"/>
    <x v="1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x v="3"/>
    <s v="plays"/>
    <d v="2010-07-31T05:00:00"/>
    <x v="8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x v="3"/>
    <s v="plays"/>
    <d v="2018-03-21T05:00:00"/>
    <x v="6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x v="1"/>
    <s v="indie rock"/>
    <d v="2016-04-15T05:00:00"/>
    <x v="9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x v="7"/>
    <s v="photography books"/>
    <d v="2011-08-19T05:00:00"/>
    <x v="1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x v="8"/>
    <s v="audio"/>
    <d v="2019-09-11T05:00:00"/>
    <x v="3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x v="7"/>
    <s v="photography books"/>
    <d v="2012-09-26T05:00:00"/>
    <x v="3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x v="5"/>
    <s v="fiction"/>
    <d v="2016-07-10T05:00:00"/>
    <x v="8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x v="4"/>
    <s v="drama"/>
    <d v="2019-01-19T06:00:00"/>
    <x v="2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x v="0"/>
    <s v="food trucks"/>
    <d v="2019-10-18T05:00:00"/>
    <x v="4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x v="6"/>
    <s v="mobile games"/>
    <d v="2019-12-14T06:00:00"/>
    <x v="7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x v="3"/>
    <s v="plays"/>
    <d v="2011-12-21T06:00:00"/>
    <x v="7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x v="3"/>
    <s v="plays"/>
    <d v="2013-12-11T06:00:00"/>
    <x v="7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x v="3"/>
    <s v="plays"/>
    <d v="2018-09-16T05:00:00"/>
    <x v="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x v="5"/>
    <s v="nonfiction"/>
    <d v="2010-06-29T05:00:00"/>
    <x v="5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x v="3"/>
    <s v="plays"/>
    <d v="2015-08-23T05:00:00"/>
    <x v="1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x v="2"/>
    <s v="wearables"/>
    <d v="2018-03-27T05:00:00"/>
    <x v="6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x v="3"/>
    <s v="plays"/>
    <d v="2017-03-12T06:00:00"/>
    <x v="6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x v="4"/>
    <s v="television"/>
    <d v="2019-01-10T06:00:00"/>
    <x v="2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x v="2"/>
    <s v="web"/>
    <d v="2013-10-29T05:00:00"/>
    <x v="4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x v="4"/>
    <s v="documentary"/>
    <d v="2011-11-27T06:00:00"/>
    <x v="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x v="4"/>
    <s v="documentary"/>
    <d v="2012-10-03T05:00:00"/>
    <x v="4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x v="1"/>
    <s v="rock"/>
    <d v="2019-07-09T05:00:00"/>
    <x v="8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x v="3"/>
    <s v="plays"/>
    <d v="2017-10-17T05:00:00"/>
    <x v="4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x v="3"/>
    <s v="plays"/>
    <d v="2017-11-27T06:00:00"/>
    <x v="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x v="1"/>
    <s v="rock"/>
    <d v="2015-11-14T06:00:00"/>
    <x v="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x v="3"/>
    <s v="plays"/>
    <d v="2015-04-20T05:00:00"/>
    <x v="9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x v="1"/>
    <s v="electric music"/>
    <d v="2018-03-31T05:00:00"/>
    <x v="6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x v="2"/>
    <s v="wearables"/>
    <d v="2011-11-24T06:00:00"/>
    <x v="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x v="4"/>
    <s v="drama"/>
    <d v="2019-06-25T05:00:00"/>
    <x v="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x v="2"/>
    <s v="wearables"/>
    <d v="2010-01-25T06:00:00"/>
    <x v="2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x v="3"/>
    <s v="plays"/>
    <d v="2011-03-27T05:00:00"/>
    <x v="6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x v="2"/>
    <s v="wearables"/>
    <d v="2013-07-22T05:00:00"/>
    <x v="8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x v="5"/>
    <s v="translations"/>
    <d v="2012-04-21T05:00:00"/>
    <x v="9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x v="4"/>
    <s v="animation"/>
    <d v="2016-07-04T05:00:00"/>
    <x v="8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x v="5"/>
    <s v="nonfiction"/>
    <d v="2013-12-11T06:00:00"/>
    <x v="7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x v="2"/>
    <s v="web"/>
    <d v="2019-01-06T06:00:00"/>
    <x v="2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x v="4"/>
    <s v="drama"/>
    <d v="2018-12-08T06:00:00"/>
    <x v="7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x v="3"/>
    <s v="plays"/>
    <d v="2017-05-22T05:00:00"/>
    <x v="11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x v="3"/>
    <s v="plays"/>
    <d v="2012-04-19T05:00:00"/>
    <x v="9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x v="3"/>
    <s v="plays"/>
    <d v="2018-07-14T05:00:00"/>
    <x v="8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x v="3"/>
    <s v="plays"/>
    <d v="2016-01-24T06:00:00"/>
    <x v="2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x v="3"/>
    <s v="plays"/>
    <d v="2016-07-08T05:00:00"/>
    <x v="8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x v="5"/>
    <s v="radio &amp; podcasts"/>
    <d v="2016-08-22T05:00:00"/>
    <x v="1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x v="1"/>
    <s v="rock"/>
    <d v="2014-08-19T05:00:00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x v="6"/>
    <s v="mobile games"/>
    <d v="2010-08-07T05:00:00"/>
    <x v="1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x v="3"/>
    <s v="plays"/>
    <d v="2013-07-10T05:00:00"/>
    <x v="8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x v="4"/>
    <s v="documentary"/>
    <d v="2011-08-22T05:00:00"/>
    <x v="1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x v="2"/>
    <s v="wearables"/>
    <d v="2013-06-17T05:00:00"/>
    <x v="5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x v="5"/>
    <s v="fiction"/>
    <d v="2012-05-29T05:00:00"/>
    <x v="11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x v="3"/>
    <s v="plays"/>
    <d v="2018-02-21T06:00:00"/>
    <x v="1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x v="1"/>
    <s v="rock"/>
    <d v="2018-04-04T05:00:00"/>
    <x v="9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x v="4"/>
    <s v="documentary"/>
    <d v="2017-11-06T06:00:00"/>
    <x v="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x v="3"/>
    <s v="plays"/>
    <d v="2016-03-02T06:00:00"/>
    <x v="6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x v="3"/>
    <s v="plays"/>
    <d v="2014-10-22T05:00:00"/>
    <x v="4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x v="6"/>
    <s v="mobile games"/>
    <d v="2014-11-15T06:00:00"/>
    <x v="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x v="3"/>
    <s v="plays"/>
    <d v="2010-10-25T05:00:00"/>
    <x v="4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x v="2"/>
    <s v="web"/>
    <d v="2019-01-20T06:00:00"/>
    <x v="2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x v="3"/>
    <s v="plays"/>
    <d v="2016-05-25T05:00:00"/>
    <x v="11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x v="4"/>
    <s v="drama"/>
    <d v="2013-02-04T06:00:00"/>
    <x v="1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x v="2"/>
    <s v="wearables"/>
    <d v="2015-05-23T05:00:00"/>
    <x v="11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x v="2"/>
    <s v="web"/>
    <d v="2017-07-23T05:00:00"/>
    <x v="8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x v="1"/>
    <s v="rock"/>
    <d v="2017-03-22T05:00:00"/>
    <x v="6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x v="1"/>
    <s v="metal"/>
    <d v="2014-07-24T05:00:00"/>
    <x v="8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x v="3"/>
    <s v="plays"/>
    <d v="2017-01-28T06:00:00"/>
    <x v="2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x v="7"/>
    <s v="photography books"/>
    <d v="2016-03-30T05:00:00"/>
    <x v="6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x v="5"/>
    <s v="nonfiction"/>
    <d v="2015-02-20T06:00:00"/>
    <x v="1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x v="1"/>
    <s v="indie rock"/>
    <d v="2016-11-11T06:00:00"/>
    <x v="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x v="3"/>
    <s v="plays"/>
    <d v="2014-11-16T06:00:00"/>
    <x v="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x v="1"/>
    <s v="indie rock"/>
    <d v="2012-06-29T05:00:00"/>
    <x v="5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x v="3"/>
    <s v="plays"/>
    <d v="2017-02-03T06:00:00"/>
    <x v="1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x v="3"/>
    <s v="plays"/>
    <d v="2010-05-23T05:00:00"/>
    <x v="11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x v="1"/>
    <s v="electric music"/>
    <d v="2010-01-19T06:00:00"/>
    <x v="2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x v="3"/>
    <s v="plays"/>
    <d v="2015-10-21T05:00:00"/>
    <x v="4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x v="3"/>
    <s v="plays"/>
    <d v="2018-08-10T05:00:00"/>
    <x v="1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x v="2"/>
    <s v="wearables"/>
    <d v="2010-05-30T05:00:00"/>
    <x v="11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x v="2"/>
    <s v="web"/>
    <d v="2011-10-09T05:00:00"/>
    <x v="4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x v="3"/>
    <s v="plays"/>
    <d v="2010-09-02T05:00:00"/>
    <x v="3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x v="4"/>
    <s v="animation"/>
    <d v="2010-03-01T06:00:00"/>
    <x v="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x v="2"/>
    <s v="wearables"/>
    <d v="2014-10-08T05:00:00"/>
    <x v="4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x v="1"/>
    <s v="electric music"/>
    <d v="2010-07-01T05:00:00"/>
    <x v="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x v="5"/>
    <s v="nonfiction"/>
    <d v="2016-03-17T05:00:00"/>
    <x v="6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x v="3"/>
    <s v="plays"/>
    <d v="2010-08-05T05:00:00"/>
    <x v="1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x v="7"/>
    <s v="photography books"/>
    <d v="2010-05-23T05:00:00"/>
    <x v="1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x v="3"/>
    <s v="plays"/>
    <d v="2012-10-28T05:00:00"/>
    <x v="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x v="3"/>
    <s v="plays"/>
    <d v="2017-12-27T06:00:00"/>
    <x v="7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x v="3"/>
    <s v="plays"/>
    <d v="2015-01-20T06:00:00"/>
    <x v="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x v="4"/>
    <s v="drama"/>
    <d v="2011-05-12T05:00:00"/>
    <x v="11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x v="1"/>
    <s v="rock"/>
    <d v="2014-10-24T05:00:00"/>
    <x v="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x v="1"/>
    <s v="electric music"/>
    <d v="2018-02-05T06:00:00"/>
    <x v="1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x v="6"/>
    <s v="video games"/>
    <d v="2019-08-01T05:00:00"/>
    <x v="1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x v="1"/>
    <s v="rock"/>
    <d v="2017-07-22T05:00:00"/>
    <x v="8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x v="1"/>
    <s v="jazz"/>
    <d v="2012-11-28T06:00:00"/>
    <x v="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x v="3"/>
    <s v="plays"/>
    <d v="2012-05-08T05:00:00"/>
    <x v="11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x v="1"/>
    <s v="rock"/>
    <d v="2011-05-13T05:00:00"/>
    <x v="11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x v="1"/>
    <s v="indie rock"/>
    <d v="2017-04-15T05:00:00"/>
    <x v="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x v="4"/>
    <s v="science fiction"/>
    <d v="2018-09-19T05:00:00"/>
    <x v="3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x v="5"/>
    <s v="translations"/>
    <d v="2015-10-06T05:00:00"/>
    <x v="4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x v="3"/>
    <s v="plays"/>
    <d v="2013-12-11T06:00:00"/>
    <x v="7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x v="6"/>
    <s v="video games"/>
    <d v="2013-08-15T05:00:00"/>
    <x v="1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x v="3"/>
    <s v="plays"/>
    <d v="2014-04-14T05:00:00"/>
    <x v="9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x v="3"/>
    <s v="plays"/>
    <d v="2019-01-26T06:00:00"/>
    <x v="2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x v="1"/>
    <s v="indie rock"/>
    <d v="2019-02-09T06:00:00"/>
    <x v="1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x v="3"/>
    <s v="plays"/>
    <d v="2017-04-13T05:00:00"/>
    <x v="9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x v="2"/>
    <s v="web"/>
    <d v="2016-05-23T05:00:00"/>
    <x v="11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x v="1"/>
    <s v="rock"/>
    <d v="2014-11-06T06:00:00"/>
    <x v="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x v="3"/>
    <s v="plays"/>
    <d v="2019-07-04T05:00:00"/>
    <x v="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x v="3"/>
    <s v="plays"/>
    <d v="2011-09-23T05:00:00"/>
    <x v="3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x v="4"/>
    <s v="animation"/>
    <d v="2011-08-13T05:00:00"/>
    <x v="1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x v="3"/>
    <s v="plays"/>
    <d v="2015-08-14T05:00:00"/>
    <x v="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x v="4"/>
    <s v="drama"/>
    <d v="2016-07-22T05:00:00"/>
    <x v="8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x v="3"/>
    <s v="plays"/>
    <d v="2010-10-31T05:00:00"/>
    <x v="4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x v="4"/>
    <s v="animation"/>
    <d v="2011-03-01T06:00:00"/>
    <x v="6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x v="1"/>
    <s v="rock"/>
    <d v="2013-12-17T06:00:00"/>
    <x v="7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x v="2"/>
    <s v="web"/>
    <d v="2016-03-06T06:00:00"/>
    <x v="6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x v="4"/>
    <s v="animation"/>
    <d v="2019-04-27T05:00:00"/>
    <x v="9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x v="1"/>
    <s v="jazz"/>
    <d v="2018-03-27T05:00:00"/>
    <x v="6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x v="1"/>
    <s v="rock"/>
    <d v="2011-05-21T05:00:00"/>
    <x v="11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x v="4"/>
    <s v="animation"/>
    <d v="2012-10-20T05:00:00"/>
    <x v="4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x v="3"/>
    <s v="plays"/>
    <d v="2014-05-27T05:00:00"/>
    <x v="11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x v="3"/>
    <s v="plays"/>
    <d v="2010-02-14T06:00:00"/>
    <x v="1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x v="0"/>
    <s v="food trucks"/>
    <d v="2016-12-11T06:00:00"/>
    <x v="7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x v="3"/>
    <s v="plays"/>
    <d v="2013-06-26T05:00:00"/>
    <x v="5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x v="5"/>
    <s v="nonfiction"/>
    <d v="2013-06-25T05:00:00"/>
    <x v="5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x v="1"/>
    <s v="rock"/>
    <d v="2017-12-22T06:00:00"/>
    <x v="7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x v="4"/>
    <s v="drama"/>
    <d v="2016-11-01T05:00:00"/>
    <x v="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x v="6"/>
    <s v="mobile games"/>
    <d v="2014-08-08T05:00:00"/>
    <x v="1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x v="2"/>
    <s v="web"/>
    <d v="2018-12-30T06:00:00"/>
    <x v="7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x v="3"/>
    <s v="plays"/>
    <d v="2012-05-31T05:00:00"/>
    <x v="11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x v="3"/>
    <s v="plays"/>
    <d v="2016-01-30T06:00:00"/>
    <x v="2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x v="1"/>
    <s v="rock"/>
    <d v="2015-06-12T05:00:00"/>
    <x v="5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x v="7"/>
    <s v="photography books"/>
    <d v="2019-12-31T06:00:00"/>
    <x v="7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x v="7"/>
    <s v="photography books"/>
    <d v="2019-07-04T05:00:00"/>
    <x v="8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x v="3"/>
    <s v="plays"/>
    <d v="2019-01-27T06:00:00"/>
    <x v="2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x v="1"/>
    <s v="rock"/>
    <d v="2018-01-02T06:00:00"/>
    <x v="2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x v="4"/>
    <s v="documentary"/>
    <d v="2014-11-15T06:00:00"/>
    <x v="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x v="4"/>
    <s v="drama"/>
    <d v="2012-03-05T06:00:00"/>
    <x v="6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x v="3"/>
    <s v="plays"/>
    <d v="2019-10-15T05:00:00"/>
    <x v="4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x v="0"/>
    <s v="food trucks"/>
    <d v="2016-05-17T05:00:00"/>
    <x v="1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x v="4"/>
    <s v="documentary"/>
    <d v="2012-08-14T05:00:00"/>
    <x v="1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x v="3"/>
    <s v="plays"/>
    <d v="2017-11-28T06:00:00"/>
    <x v="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x v="6"/>
    <s v="video games"/>
    <d v="2016-01-09T06:00:00"/>
    <x v="2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x v="5"/>
    <s v="nonfiction"/>
    <d v="2018-04-16T05:00:00"/>
    <x v="9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x v="6"/>
    <s v="video games"/>
    <d v="2012-08-27T05:00:00"/>
    <x v="1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x v="1"/>
    <s v="rock"/>
    <d v="2016-05-27T05:00:00"/>
    <x v="11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x v="1"/>
    <s v="rock"/>
    <d v="2017-11-29T06:00:00"/>
    <x v="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x v="3"/>
    <s v="plays"/>
    <d v="2014-02-10T06:00:00"/>
    <x v="1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x v="5"/>
    <s v="nonfiction"/>
    <d v="2019-05-04T05:00:00"/>
    <x v="11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x v="3"/>
    <s v="plays"/>
    <d v="2019-01-21T06:00:00"/>
    <x v="2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x v="6"/>
    <s v="video games"/>
    <d v="2012-11-24T06:00:00"/>
    <x v="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x v="1"/>
    <s v="rock"/>
    <d v="2018-07-29T05:00:00"/>
    <x v="8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x v="4"/>
    <s v="documentary"/>
    <d v="2017-02-28T06:00:00"/>
    <x v="1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x v="1"/>
    <s v="rock"/>
    <d v="2014-02-28T06:00:00"/>
    <x v="1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x v="1"/>
    <s v="rock"/>
    <d v="2014-09-10T05:00:00"/>
    <x v="3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x v="5"/>
    <s v="nonfiction"/>
    <d v="2010-06-19T05:00:00"/>
    <x v="5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x v="4"/>
    <s v="shorts"/>
    <d v="2017-07-25T05:00:00"/>
    <x v="8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x v="3"/>
    <s v="plays"/>
    <d v="2010-12-13T06:00:00"/>
    <x v="7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x v="4"/>
    <s v="drama"/>
    <d v="2011-05-03T05:00:00"/>
    <x v="11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x v="3"/>
    <s v="plays"/>
    <d v="2018-08-28T05:00:00"/>
    <x v="1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x v="3"/>
    <s v="plays"/>
    <d v="2015-06-09T05:00:00"/>
    <x v="5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x v="3"/>
    <s v="plays"/>
    <d v="2018-01-03T06:00:00"/>
    <x v="2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x v="7"/>
    <s v="photography books"/>
    <d v="2012-03-26T05:00:00"/>
    <x v="6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x v="5"/>
    <s v="translations"/>
    <d v="2015-10-22T05:00:00"/>
    <x v="4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x v="5"/>
    <s v="translations"/>
    <d v="2011-02-14T06:00:00"/>
    <x v="1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x v="3"/>
    <s v="plays"/>
    <d v="2013-06-23T05:00:00"/>
    <x v="5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x v="2"/>
    <s v="web"/>
    <d v="2015-02-28T06:00:00"/>
    <x v="1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x v="1"/>
    <s v="indie rock"/>
    <d v="2010-02-05T06:00:00"/>
    <x v="1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x v="1"/>
    <s v="jazz"/>
    <d v="2011-03-27T05:00:00"/>
    <x v="6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x v="3"/>
    <s v="plays"/>
    <d v="2018-09-27T05:00:00"/>
    <x v="3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x v="4"/>
    <s v="documentary"/>
    <d v="2014-03-17T05:00:00"/>
    <x v="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x v="3"/>
    <s v="plays"/>
    <d v="2014-07-16T05:00:00"/>
    <x v="8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x v="2"/>
    <s v="web"/>
    <d v="2016-02-19T06:00:00"/>
    <x v="1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x v="2"/>
    <s v="wearables"/>
    <d v="2018-06-15T05:00:00"/>
    <x v="5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x v="7"/>
    <s v="photography books"/>
    <d v="2018-08-26T05:00:00"/>
    <x v="1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x v="4"/>
    <s v="documentary"/>
    <d v="2012-01-22T06:00:00"/>
    <x v="2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x v="2"/>
    <s v="web"/>
    <d v="2018-05-15T05:00:00"/>
    <x v="11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x v="2"/>
    <s v="web"/>
    <d v="2018-07-21T05:00:00"/>
    <x v="8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x v="0"/>
    <s v="food trucks"/>
    <d v="2018-01-07T06:00:00"/>
    <x v="2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x v="4"/>
    <s v="drama"/>
    <d v="2010-06-12T05:00:00"/>
    <x v="5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x v="1"/>
    <s v="indie rock"/>
    <d v="2012-02-09T06:00:00"/>
    <x v="1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x v="1"/>
    <s v="rock"/>
    <d v="2011-11-19T06:00:00"/>
    <x v="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x v="1"/>
    <s v="electric music"/>
    <d v="2012-05-02T05:00:00"/>
    <x v="11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x v="6"/>
    <s v="video games"/>
    <d v="2011-07-16T05:00:00"/>
    <x v="8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x v="1"/>
    <s v="indie rock"/>
    <d v="2011-06-20T05:00:00"/>
    <x v="5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x v="5"/>
    <s v="fiction"/>
    <d v="2019-11-18T06:00:00"/>
    <x v="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x v="3"/>
    <s v="plays"/>
    <d v="2011-06-18T05:00:00"/>
    <x v="5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x v="0"/>
    <s v="food trucks"/>
    <d v="2012-04-24T05:00:00"/>
    <x v="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x v="4"/>
    <s v="shorts"/>
    <d v="2012-02-05T06:00:00"/>
    <x v="1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x v="0"/>
    <s v="food trucks"/>
    <d v="2018-04-21T05:00:00"/>
    <x v="9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x v="3"/>
    <s v="plays"/>
    <d v="2013-03-01T06:00:00"/>
    <x v="6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x v="2"/>
    <s v="wearables"/>
    <d v="2019-02-19T06:00:00"/>
    <x v="1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x v="3"/>
    <s v="plays"/>
    <d v="2010-03-21T05:00:00"/>
    <x v="6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x v="3"/>
    <s v="plays"/>
    <d v="2011-08-01T05:00:00"/>
    <x v="1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x v="4"/>
    <s v="television"/>
    <d v="2015-06-17T05:00:00"/>
    <x v="5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x v="4"/>
    <s v="shorts"/>
    <d v="2016-08-19T05:00:00"/>
    <x v="1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x v="3"/>
    <s v="plays"/>
    <d v="2014-09-15T05:00:00"/>
    <x v="3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x v="7"/>
    <s v="photography books"/>
    <d v="2011-05-08T05:00:00"/>
    <x v="11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x v="0"/>
    <s v="food trucks"/>
    <d v="2018-10-09T05:00:00"/>
    <x v="4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x v="3"/>
    <s v="plays"/>
    <d v="2013-10-12T05:00:00"/>
    <x v="4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x v="4"/>
    <s v="drama"/>
    <d v="2010-06-21T05:00:00"/>
    <x v="5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x v="3"/>
    <s v="plays"/>
    <d v="2015-08-24T05:00:00"/>
    <x v="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x v="3"/>
    <s v="plays"/>
    <d v="2017-11-01T05:00:00"/>
    <x v="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x v="4"/>
    <s v="science fiction"/>
    <d v="2018-09-03T05:00:00"/>
    <x v="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x v="7"/>
    <s v="photography books"/>
    <d v="2014-01-08T06:00:00"/>
    <x v="2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x v="7"/>
    <s v="photography books"/>
    <d v="2010-04-23T05:00:00"/>
    <x v="9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x v="1"/>
    <s v="rock"/>
    <d v="2011-01-13T06:00:00"/>
    <x v="2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x v="7"/>
    <s v="photography books"/>
    <d v="2019-06-08T05:00:00"/>
    <x v="5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x v="0"/>
    <s v="food trucks"/>
    <d v="2016-07-26T05:00:00"/>
    <x v="8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x v="1"/>
    <s v="metal"/>
    <d v="2020-01-15T06:00:00"/>
    <x v="2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x v="5"/>
    <s v="nonfiction"/>
    <d v="2017-02-22T06:00:00"/>
    <x v="1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x v="1"/>
    <s v="electric music"/>
    <d v="2019-07-21T05:00:00"/>
    <x v="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x v="3"/>
    <s v="plays"/>
    <d v="2015-07-09T05:00:00"/>
    <x v="8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x v="3"/>
    <s v="plays"/>
    <d v="2015-01-21T06:00:00"/>
    <x v="2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x v="4"/>
    <s v="shorts"/>
    <d v="2010-05-25T05:00:00"/>
    <x v="1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x v="3"/>
    <s v="plays"/>
    <d v="2014-05-04T05:00:00"/>
    <x v="11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x v="3"/>
    <s v="plays"/>
    <d v="2010-06-06T05:00:00"/>
    <x v="5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x v="1"/>
    <s v="indie rock"/>
    <d v="2010-08-26T05:00:00"/>
    <x v="1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x v="3"/>
    <s v="plays"/>
    <d v="2015-07-17T05:00:00"/>
    <x v="8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x v="3"/>
    <s v="plays"/>
    <d v="2017-04-11T05:00:00"/>
    <x v="9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x v="1"/>
    <s v="electric music"/>
    <d v="2014-03-12T05:00:00"/>
    <x v="6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x v="1"/>
    <s v="indie rock"/>
    <d v="2019-06-24T05:00:00"/>
    <x v="5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x v="4"/>
    <s v="documentary"/>
    <d v="2011-12-03T06:00:00"/>
    <x v="7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x v="5"/>
    <s v="translations"/>
    <d v="2010-05-21T05:00:00"/>
    <x v="11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x v="4"/>
    <s v="documentary"/>
    <d v="2015-06-15T05:00:00"/>
    <x v="5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x v="4"/>
    <s v="television"/>
    <d v="2013-07-11T05:00:00"/>
    <x v="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x v="3"/>
    <s v="plays"/>
    <d v="2018-02-03T06:00:00"/>
    <x v="1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x v="0"/>
    <s v="food trucks"/>
    <d v="2011-07-14T05:00:00"/>
    <x v="8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x v="3"/>
    <s v="plays"/>
    <d v="2019-04-28T05:00:00"/>
    <x v="9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x v="4"/>
    <s v="documentary"/>
    <d v="2019-12-16T06:00:00"/>
    <x v="7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x v="1"/>
    <s v="jazz"/>
    <d v="2013-10-07T05:00:00"/>
    <x v="4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x v="2"/>
    <s v="web"/>
    <d v="2014-09-19T05:00:00"/>
    <x v="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x v="1"/>
    <s v="rock"/>
    <d v="2018-07-17T05:00:00"/>
    <x v="8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x v="2"/>
    <s v="web"/>
    <d v="2016-01-30T06:00:00"/>
    <x v="2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x v="5"/>
    <s v="nonfiction"/>
    <d v="2012-05-05T05:00:00"/>
    <x v="11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x v="5"/>
    <s v="radio &amp; podcasts"/>
    <d v="2012-10-04T05:00:00"/>
    <x v="4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x v="3"/>
    <s v="plays"/>
    <d v="2013-09-19T05:00:00"/>
    <x v="3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x v="4"/>
    <s v="documentary"/>
    <d v="2017-05-13T05:00:00"/>
    <x v="11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x v="3"/>
    <s v="plays"/>
    <d v="2011-04-27T05:00:00"/>
    <x v="9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x v="6"/>
    <s v="video games"/>
    <d v="2012-05-02T05:00:00"/>
    <x v="11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x v="3"/>
    <s v="plays"/>
    <d v="2018-06-04T05:00:00"/>
    <x v="5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x v="3"/>
    <s v="plays"/>
    <d v="2015-01-22T06:00:00"/>
    <x v="2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x v="2"/>
    <s v="web"/>
    <d v="2019-09-09T05:00:00"/>
    <x v="3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x v="4"/>
    <s v="drama"/>
    <d v="2012-09-05T05:00:00"/>
    <x v="3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x v="4"/>
    <s v="drama"/>
    <d v="2019-05-12T05:00:00"/>
    <x v="11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x v="3"/>
    <s v="plays"/>
    <d v="2013-08-04T05:00:00"/>
    <x v="1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x v="4"/>
    <s v="television"/>
    <d v="2017-08-29T05:00:00"/>
    <x v="1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x v="7"/>
    <s v="photography books"/>
    <d v="2014-12-18T06:00:00"/>
    <x v="7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x v="4"/>
    <s v="shorts"/>
    <d v="2011-06-28T05:00:00"/>
    <x v="5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x v="5"/>
    <s v="radio &amp; podcasts"/>
    <d v="2012-07-27T05:00:00"/>
    <x v="8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x v="3"/>
    <s v="plays"/>
    <d v="2017-10-14T05:00:00"/>
    <x v="4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x v="4"/>
    <s v="animation"/>
    <d v="2019-02-07T06:00:00"/>
    <x v="1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x v="2"/>
    <s v="web"/>
    <d v="2012-02-12T06:00:00"/>
    <x v="1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x v="1"/>
    <s v="world music"/>
    <d v="2018-12-09T06:00:00"/>
    <x v="7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x v="3"/>
    <s v="plays"/>
    <d v="2010-07-14T05:00:00"/>
    <x v="8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x v="3"/>
    <s v="plays"/>
    <d v="2019-10-31T05:00:00"/>
    <x v="4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x v="3"/>
    <s v="plays"/>
    <d v="2017-09-22T05:00:00"/>
    <x v="3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x v="0"/>
    <s v="food trucks"/>
    <d v="2016-05-12T05:00:00"/>
    <x v="11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x v="3"/>
    <s v="plays"/>
    <d v="2012-07-12T05:00:00"/>
    <x v="8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x v="2"/>
    <s v="web"/>
    <d v="2013-12-29T06:00:00"/>
    <x v="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x v="3"/>
    <s v="plays"/>
    <d v="2017-05-03T05:00:00"/>
    <x v="11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x v="3"/>
    <s v="plays"/>
    <d v="2015-02-25T06:00:00"/>
    <x v="1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x v="3"/>
    <s v="plays"/>
    <d v="2014-06-28T05:00:00"/>
    <x v="5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x v="1"/>
    <s v="rock"/>
    <d v="2014-03-11T05:00:00"/>
    <x v="6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x v="3"/>
    <s v="plays"/>
    <d v="2013-04-08T05:00:00"/>
    <x v="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x v="3"/>
    <s v="plays"/>
    <d v="2016-02-22T06:00:00"/>
    <x v="1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x v="3"/>
    <s v="plays"/>
    <d v="2015-07-24T05:00:00"/>
    <x v="8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x v="3"/>
    <s v="plays"/>
    <d v="2019-07-22T05:00:00"/>
    <x v="8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x v="4"/>
    <s v="documentary"/>
    <d v="2015-11-26T06:00:00"/>
    <x v="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x v="5"/>
    <s v="fiction"/>
    <d v="2018-06-12T05:00:00"/>
    <x v="5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x v="6"/>
    <s v="video games"/>
    <d v="2011-05-07T05:00:00"/>
    <x v="11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x v="2"/>
    <s v="web"/>
    <d v="2012-12-01T06:00:00"/>
    <x v="7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x v="3"/>
    <s v="plays"/>
    <d v="2011-01-09T06:00:00"/>
    <x v="2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x v="3"/>
    <s v="plays"/>
    <d v="2011-01-25T06:00:00"/>
    <x v="2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x v="0"/>
    <s v="food trucks"/>
    <d v="2014-09-24T05:00:00"/>
    <x v="3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x v="7"/>
    <s v="photography books"/>
    <d v="2017-02-10T06:00:00"/>
    <x v="1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x v="7"/>
    <s v="photography books"/>
    <d v="2012-04-05T05:00:00"/>
    <x v="9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x v="3"/>
    <s v="plays"/>
    <d v="2011-06-16T05:00:00"/>
    <x v="5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x v="3"/>
    <s v="plays"/>
    <d v="2014-09-26T05:00:00"/>
    <x v="3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x v="4"/>
    <s v="documentary"/>
    <d v="2014-12-12T06:00:00"/>
    <x v="7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x v="2"/>
    <s v="web"/>
    <d v="2015-04-18T05:00:00"/>
    <x v="9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x v="3"/>
    <s v="plays"/>
    <d v="2019-04-16T05:00:00"/>
    <x v="9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x v="1"/>
    <s v="rock"/>
    <d v="2016-12-26T06:00:00"/>
    <x v="7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x v="4"/>
    <s v="documentary"/>
    <d v="2016-08-09T05:00:00"/>
    <x v="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x v="4"/>
    <s v="science fiction"/>
    <d v="2015-12-20T06:00:00"/>
    <x v="7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x v="2"/>
    <s v="web"/>
    <d v="2012-09-22T05:00:00"/>
    <x v="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x v="3"/>
    <s v="plays"/>
    <d v="2012-11-25T06:00:00"/>
    <x v="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x v="4"/>
    <s v="science fiction"/>
    <d v="2015-12-22T06:00:00"/>
    <x v="7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x v="3"/>
    <s v="plays"/>
    <d v="2012-02-16T06:00:00"/>
    <x v="1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x v="4"/>
    <s v="animation"/>
    <d v="2010-06-21T05:00:00"/>
    <x v="5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x v="5"/>
    <s v="translations"/>
    <d v="2010-06-28T05:00:00"/>
    <x v="5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x v="2"/>
    <s v="web"/>
    <d v="2016-02-08T06:00:00"/>
    <x v="1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x v="5"/>
    <s v="translations"/>
    <d v="2011-02-17T06:00:00"/>
    <x v="1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x v="0"/>
    <s v="food trucks"/>
    <d v="2013-11-14T06:00:00"/>
    <x v="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x v="7"/>
    <s v="photography books"/>
    <d v="2011-03-05T06:00:00"/>
    <x v="6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x v="3"/>
    <s v="plays"/>
    <d v="2015-05-11T05:00:00"/>
    <x v="1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x v="1"/>
    <s v="rock"/>
    <d v="2010-01-25T06:00:00"/>
    <x v="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x v="3"/>
    <s v="plays"/>
    <d v="2017-06-15T05:00:00"/>
    <x v="5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x v="1"/>
    <s v="world music"/>
    <d v="2012-04-06T05:00:00"/>
    <x v="9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x v="0"/>
    <s v="food trucks"/>
    <d v="2011-01-01T06:00:00"/>
    <x v="2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x v="3"/>
    <s v="plays"/>
    <d v="2019-12-22T06:00:00"/>
    <x v="7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x v="3"/>
    <s v="plays"/>
    <d v="2011-05-09T05:00:00"/>
    <x v="11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x v="4"/>
    <s v="television"/>
    <d v="2013-10-08T05:00:00"/>
    <x v="4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x v="2"/>
    <s v="web"/>
    <d v="2014-06-02T05:00:00"/>
    <x v="5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x v="3"/>
    <s v="plays"/>
    <d v="2010-12-10T06:00:00"/>
    <x v="7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x v="1"/>
    <s v="indie rock"/>
    <d v="2013-05-18T05:00:00"/>
    <x v="11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x v="3"/>
    <s v="plays"/>
    <d v="2015-11-29T06:00:00"/>
    <x v="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x v="3"/>
    <s v="plays"/>
    <d v="2011-01-28T06:00:00"/>
    <x v="2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x v="0"/>
    <s v="food trucks"/>
    <d v="2018-02-07T06:00:00"/>
    <x v="1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x v="6"/>
    <s v="video games"/>
    <d v="2016-11-12T06:00:00"/>
    <x v="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x v="3"/>
    <s v="plays"/>
    <d v="2015-03-15T05:00:00"/>
    <x v="6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x v="5"/>
    <s v="nonfiction"/>
    <d v="2015-10-30T05:00:00"/>
    <x v="4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x v="2"/>
    <s v="web"/>
    <d v="2017-12-25T06:00:00"/>
    <x v="7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x v="4"/>
    <s v="documentary"/>
    <d v="2011-07-19T05:00:00"/>
    <x v="8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x v="4"/>
    <s v="documentary"/>
    <d v="2019-08-04T05:00:00"/>
    <x v="1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x v="3"/>
    <s v="plays"/>
    <d v="2019-09-08T05:00:00"/>
    <x v="3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x v="1"/>
    <s v="rock"/>
    <d v="2013-12-06T06:00:00"/>
    <x v="7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x v="1"/>
    <s v="rock"/>
    <d v="2011-04-05T05:00:00"/>
    <x v="9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x v="4"/>
    <s v="documentary"/>
    <d v="2017-04-27T05:00:00"/>
    <x v="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x v="5"/>
    <s v="radio &amp; podcasts"/>
    <d v="2016-11-12T06:00:00"/>
    <x v="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x v="5"/>
    <s v="translations"/>
    <d v="2019-04-16T05:00:00"/>
    <x v="9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x v="4"/>
    <s v="drama"/>
    <d v="2016-03-03T06:00:00"/>
    <x v="6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x v="1"/>
    <s v="rock"/>
    <d v="2014-09-25T05:00:00"/>
    <x v="3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x v="4"/>
    <s v="drama"/>
    <d v="2018-05-07T05:00:00"/>
    <x v="11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x v="7"/>
    <s v="photography books"/>
    <d v="2015-12-24T06:00:00"/>
    <x v="7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x v="5"/>
    <s v="translations"/>
    <d v="2014-10-17T05:00:00"/>
    <x v="4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x v="0"/>
    <s v="food trucks"/>
    <d v="2018-11-04T05:00:00"/>
    <x v="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x v="3"/>
    <s v="plays"/>
    <d v="2013-01-02T06:00:00"/>
    <x v="2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x v="3"/>
    <s v="plays"/>
    <d v="2014-01-20T06:00:00"/>
    <x v="2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x v="1"/>
    <s v="indie rock"/>
    <d v="2010-02-11T06:00:00"/>
    <x v="1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x v="0"/>
    <s v="food trucks"/>
    <d v="2016-06-29T05:00:00"/>
    <x v="5"/>
  </r>
  <r>
    <m/>
    <m/>
    <m/>
    <m/>
    <m/>
    <x v="4"/>
    <m/>
    <m/>
    <m/>
    <m/>
    <m/>
    <m/>
    <m/>
    <m/>
    <x v="9"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D3CF80-9626-4862-B524-186BED74410A}" name="PivotTable2" cacheId="3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F14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hier="8" name="[Range 1].[country].[All]" cap="All"/>
  </pageFields>
  <dataFields count="1">
    <dataField name="Count of outcome" fld="3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O$1001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5E3A2-FB8D-4FE4-BFC7-0E20560BC85A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1" colPageCount="1"/>
  <pivotFields count="16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55BDD-D4E1-42C7-AE61-36C20AF02C48}" name="PivotTable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E17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axis="axisRow" showAll="0">
      <items count="14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x="12"/>
        <item t="default"/>
      </items>
    </pivotField>
  </pivotFields>
  <rowFields count="1">
    <field x="1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4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R1001"/>
  <sheetViews>
    <sheetView topLeftCell="A933" workbookViewId="0">
      <selection activeCell="F2" sqref="F2:F1000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6" width="28" customWidth="1"/>
    <col min="17" max="17" width="12" style="9" customWidth="1"/>
  </cols>
  <sheetData>
    <row r="1" spans="1:18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2069</v>
      </c>
      <c r="P1" s="1" t="s">
        <v>2068</v>
      </c>
      <c r="Q1" s="10" t="s">
        <v>2070</v>
      </c>
      <c r="R1" s="1" t="s">
        <v>2071</v>
      </c>
    </row>
    <row r="2" spans="1:18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t="str">
        <f>LEFT(N2, FIND("/", N2) - 1)</f>
        <v>food</v>
      </c>
      <c r="P2" s="8" t="str">
        <f>MID(N2, FIND("/", N2) + 1, LEN(N2) - FIND("/", N2))</f>
        <v>food trucks</v>
      </c>
      <c r="Q2" s="9">
        <f>(((J2/60)/60)/24)+DATE(1970,1,1)</f>
        <v>42336.25</v>
      </c>
      <c r="R2" t="str">
        <f>TEXT(Q2,"mmm")</f>
        <v>Nov</v>
      </c>
    </row>
    <row r="3" spans="1:18" hidden="1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t="str">
        <f t="shared" ref="O3:O66" si="0">LEFT(N3, FIND("/", N3) - 1)</f>
        <v>music</v>
      </c>
      <c r="P3" s="8" t="str">
        <f t="shared" ref="P3:P66" si="1">MID(N3, FIND("/", N3) + 1, LEN(N3) - FIND("/", N3))</f>
        <v>rock</v>
      </c>
      <c r="Q3" s="9">
        <f t="shared" ref="Q3:Q66" si="2">(((J3/60)/60)/24)+DATE(1970,1,1)</f>
        <v>41870.208333333336</v>
      </c>
      <c r="R3" t="str">
        <f t="shared" ref="R3:R66" si="3">TEXT(Q3,"mmm")</f>
        <v>Aug</v>
      </c>
    </row>
    <row r="4" spans="1:18" ht="31.2" hidden="1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t="str">
        <f t="shared" si="0"/>
        <v>technology</v>
      </c>
      <c r="P4" s="8" t="str">
        <f t="shared" si="1"/>
        <v>web</v>
      </c>
      <c r="Q4" s="9">
        <f t="shared" si="2"/>
        <v>41595.25</v>
      </c>
      <c r="R4" t="str">
        <f t="shared" si="3"/>
        <v>Nov</v>
      </c>
    </row>
    <row r="5" spans="1:18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t="str">
        <f t="shared" si="0"/>
        <v>music</v>
      </c>
      <c r="P5" s="8" t="str">
        <f t="shared" si="1"/>
        <v>rock</v>
      </c>
      <c r="Q5" s="9">
        <f t="shared" si="2"/>
        <v>43688.208333333328</v>
      </c>
      <c r="R5" t="str">
        <f t="shared" si="3"/>
        <v>Aug</v>
      </c>
    </row>
    <row r="6" spans="1:18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t="str">
        <f t="shared" si="0"/>
        <v>theater</v>
      </c>
      <c r="P6" s="8" t="str">
        <f t="shared" si="1"/>
        <v>plays</v>
      </c>
      <c r="Q6" s="9">
        <f t="shared" si="2"/>
        <v>43485.25</v>
      </c>
      <c r="R6" t="str">
        <f t="shared" si="3"/>
        <v>Jan</v>
      </c>
    </row>
    <row r="7" spans="1:18" hidden="1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t="str">
        <f t="shared" si="0"/>
        <v>theater</v>
      </c>
      <c r="P7" s="8" t="str">
        <f t="shared" si="1"/>
        <v>plays</v>
      </c>
      <c r="Q7" s="9">
        <f t="shared" si="2"/>
        <v>41149.208333333336</v>
      </c>
      <c r="R7" t="str">
        <f t="shared" si="3"/>
        <v>Aug</v>
      </c>
    </row>
    <row r="8" spans="1:18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t="str">
        <f t="shared" si="0"/>
        <v>film &amp; video</v>
      </c>
      <c r="P8" s="8" t="str">
        <f t="shared" si="1"/>
        <v>documentary</v>
      </c>
      <c r="Q8" s="9">
        <f t="shared" si="2"/>
        <v>42991.208333333328</v>
      </c>
      <c r="R8" t="str">
        <f t="shared" si="3"/>
        <v>Sep</v>
      </c>
    </row>
    <row r="9" spans="1:18" hidden="1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t="str">
        <f t="shared" si="0"/>
        <v>theater</v>
      </c>
      <c r="P9" s="8" t="str">
        <f t="shared" si="1"/>
        <v>plays</v>
      </c>
      <c r="Q9" s="9">
        <f t="shared" si="2"/>
        <v>42229.208333333328</v>
      </c>
      <c r="R9" t="str">
        <f t="shared" si="3"/>
        <v>Aug</v>
      </c>
    </row>
    <row r="10" spans="1:18" hidden="1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t="str">
        <f t="shared" si="0"/>
        <v>theater</v>
      </c>
      <c r="P10" s="8" t="str">
        <f t="shared" si="1"/>
        <v>plays</v>
      </c>
      <c r="Q10" s="9">
        <f t="shared" si="2"/>
        <v>40399.208333333336</v>
      </c>
      <c r="R10" t="str">
        <f t="shared" si="3"/>
        <v>Aug</v>
      </c>
    </row>
    <row r="11" spans="1:18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t="str">
        <f t="shared" si="0"/>
        <v>music</v>
      </c>
      <c r="P11" s="8" t="str">
        <f t="shared" si="1"/>
        <v>electric music</v>
      </c>
      <c r="Q11" s="9">
        <f t="shared" si="2"/>
        <v>41536.208333333336</v>
      </c>
      <c r="R11" t="str">
        <f t="shared" si="3"/>
        <v>Sep</v>
      </c>
    </row>
    <row r="12" spans="1:18" hidden="1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t="str">
        <f t="shared" si="0"/>
        <v>film &amp; video</v>
      </c>
      <c r="P12" s="8" t="str">
        <f t="shared" si="1"/>
        <v>drama</v>
      </c>
      <c r="Q12" s="9">
        <f t="shared" si="2"/>
        <v>40404.208333333336</v>
      </c>
      <c r="R12" t="str">
        <f t="shared" si="3"/>
        <v>Aug</v>
      </c>
    </row>
    <row r="13" spans="1:18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t="str">
        <f t="shared" si="0"/>
        <v>theater</v>
      </c>
      <c r="P13" s="8" t="str">
        <f t="shared" si="1"/>
        <v>plays</v>
      </c>
      <c r="Q13" s="9">
        <f t="shared" si="2"/>
        <v>40442.208333333336</v>
      </c>
      <c r="R13" t="str">
        <f t="shared" si="3"/>
        <v>Sep</v>
      </c>
    </row>
    <row r="14" spans="1:18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t="str">
        <f t="shared" si="0"/>
        <v>film &amp; video</v>
      </c>
      <c r="P14" s="8" t="str">
        <f t="shared" si="1"/>
        <v>drama</v>
      </c>
      <c r="Q14" s="9">
        <f t="shared" si="2"/>
        <v>43760.208333333328</v>
      </c>
      <c r="R14" t="str">
        <f t="shared" si="3"/>
        <v>Oct</v>
      </c>
    </row>
    <row r="15" spans="1:18" ht="31.2" hidden="1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t="str">
        <f t="shared" si="0"/>
        <v>music</v>
      </c>
      <c r="P15" s="8" t="str">
        <f t="shared" si="1"/>
        <v>indie rock</v>
      </c>
      <c r="Q15" s="9">
        <f t="shared" si="2"/>
        <v>42532.208333333328</v>
      </c>
      <c r="R15" t="str">
        <f t="shared" si="3"/>
        <v>Jun</v>
      </c>
    </row>
    <row r="16" spans="1:18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t="str">
        <f t="shared" si="0"/>
        <v>music</v>
      </c>
      <c r="P16" s="8" t="str">
        <f t="shared" si="1"/>
        <v>indie rock</v>
      </c>
      <c r="Q16" s="9">
        <f t="shared" si="2"/>
        <v>40974.25</v>
      </c>
      <c r="R16" t="str">
        <f t="shared" si="3"/>
        <v>Mar</v>
      </c>
    </row>
    <row r="17" spans="1:18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t="str">
        <f t="shared" si="0"/>
        <v>technology</v>
      </c>
      <c r="P17" s="8" t="str">
        <f t="shared" si="1"/>
        <v>wearables</v>
      </c>
      <c r="Q17" s="9">
        <f t="shared" si="2"/>
        <v>43809.25</v>
      </c>
      <c r="R17" t="str">
        <f t="shared" si="3"/>
        <v>Dec</v>
      </c>
    </row>
    <row r="18" spans="1:18" hidden="1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t="str">
        <f t="shared" si="0"/>
        <v>publishing</v>
      </c>
      <c r="P18" s="8" t="str">
        <f t="shared" si="1"/>
        <v>nonfiction</v>
      </c>
      <c r="Q18" s="9">
        <f t="shared" si="2"/>
        <v>41661.25</v>
      </c>
      <c r="R18" t="str">
        <f t="shared" si="3"/>
        <v>Jan</v>
      </c>
    </row>
    <row r="19" spans="1:18" hidden="1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t="str">
        <f t="shared" si="0"/>
        <v>film &amp; video</v>
      </c>
      <c r="P19" s="8" t="str">
        <f t="shared" si="1"/>
        <v>animation</v>
      </c>
      <c r="Q19" s="9">
        <f t="shared" si="2"/>
        <v>40555.25</v>
      </c>
      <c r="R19" t="str">
        <f t="shared" si="3"/>
        <v>Jan</v>
      </c>
    </row>
    <row r="20" spans="1:18" hidden="1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t="str">
        <f t="shared" si="0"/>
        <v>theater</v>
      </c>
      <c r="P20" s="8" t="str">
        <f t="shared" si="1"/>
        <v>plays</v>
      </c>
      <c r="Q20" s="9">
        <f t="shared" si="2"/>
        <v>43351.208333333328</v>
      </c>
      <c r="R20" t="str">
        <f t="shared" si="3"/>
        <v>Sep</v>
      </c>
    </row>
    <row r="21" spans="1:18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t="str">
        <f t="shared" si="0"/>
        <v>theater</v>
      </c>
      <c r="P21" s="8" t="str">
        <f t="shared" si="1"/>
        <v>plays</v>
      </c>
      <c r="Q21" s="9">
        <f t="shared" si="2"/>
        <v>43528.25</v>
      </c>
      <c r="R21" t="str">
        <f t="shared" si="3"/>
        <v>Mar</v>
      </c>
    </row>
    <row r="22" spans="1:18" hidden="1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t="str">
        <f t="shared" si="0"/>
        <v>film &amp; video</v>
      </c>
      <c r="P22" s="8" t="str">
        <f t="shared" si="1"/>
        <v>drama</v>
      </c>
      <c r="Q22" s="9">
        <f t="shared" si="2"/>
        <v>41848.208333333336</v>
      </c>
      <c r="R22" t="str">
        <f t="shared" si="3"/>
        <v>Jul</v>
      </c>
    </row>
    <row r="23" spans="1:18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t="str">
        <f t="shared" si="0"/>
        <v>theater</v>
      </c>
      <c r="P23" s="8" t="str">
        <f t="shared" si="1"/>
        <v>plays</v>
      </c>
      <c r="Q23" s="9">
        <f t="shared" si="2"/>
        <v>40770.208333333336</v>
      </c>
      <c r="R23" t="str">
        <f t="shared" si="3"/>
        <v>Aug</v>
      </c>
    </row>
    <row r="24" spans="1:18" hidden="1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t="str">
        <f t="shared" si="0"/>
        <v>theater</v>
      </c>
      <c r="P24" s="8" t="str">
        <f t="shared" si="1"/>
        <v>plays</v>
      </c>
      <c r="Q24" s="9">
        <f t="shared" si="2"/>
        <v>43193.208333333328</v>
      </c>
      <c r="R24" t="str">
        <f t="shared" si="3"/>
        <v>Apr</v>
      </c>
    </row>
    <row r="25" spans="1:18" hidden="1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t="str">
        <f t="shared" si="0"/>
        <v>film &amp; video</v>
      </c>
      <c r="P25" s="8" t="str">
        <f t="shared" si="1"/>
        <v>documentary</v>
      </c>
      <c r="Q25" s="9">
        <f t="shared" si="2"/>
        <v>43510.25</v>
      </c>
      <c r="R25" t="str">
        <f t="shared" si="3"/>
        <v>Feb</v>
      </c>
    </row>
    <row r="26" spans="1:18" hidden="1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t="str">
        <f t="shared" si="0"/>
        <v>technology</v>
      </c>
      <c r="P26" s="8" t="str">
        <f t="shared" si="1"/>
        <v>wearables</v>
      </c>
      <c r="Q26" s="9">
        <f t="shared" si="2"/>
        <v>41811.208333333336</v>
      </c>
      <c r="R26" t="str">
        <f t="shared" si="3"/>
        <v>Jun</v>
      </c>
    </row>
    <row r="27" spans="1:18" hidden="1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t="str">
        <f t="shared" si="0"/>
        <v>games</v>
      </c>
      <c r="P27" s="8" t="str">
        <f t="shared" si="1"/>
        <v>video games</v>
      </c>
      <c r="Q27" s="9">
        <f t="shared" si="2"/>
        <v>40681.208333333336</v>
      </c>
      <c r="R27" t="str">
        <f t="shared" si="3"/>
        <v>May</v>
      </c>
    </row>
    <row r="28" spans="1:18" hidden="1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t="str">
        <f t="shared" si="0"/>
        <v>theater</v>
      </c>
      <c r="P28" s="8" t="str">
        <f t="shared" si="1"/>
        <v>plays</v>
      </c>
      <c r="Q28" s="9">
        <f t="shared" si="2"/>
        <v>43312.208333333328</v>
      </c>
      <c r="R28" t="str">
        <f t="shared" si="3"/>
        <v>Jul</v>
      </c>
    </row>
    <row r="29" spans="1:18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t="str">
        <f t="shared" si="0"/>
        <v>music</v>
      </c>
      <c r="P29" s="8" t="str">
        <f t="shared" si="1"/>
        <v>rock</v>
      </c>
      <c r="Q29" s="9">
        <f t="shared" si="2"/>
        <v>42280.208333333328</v>
      </c>
      <c r="R29" t="str">
        <f t="shared" si="3"/>
        <v>Oct</v>
      </c>
    </row>
    <row r="30" spans="1:18" hidden="1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t="str">
        <f t="shared" si="0"/>
        <v>theater</v>
      </c>
      <c r="P30" s="8" t="str">
        <f t="shared" si="1"/>
        <v>plays</v>
      </c>
      <c r="Q30" s="9">
        <f t="shared" si="2"/>
        <v>40218.25</v>
      </c>
      <c r="R30" t="str">
        <f t="shared" si="3"/>
        <v>Feb</v>
      </c>
    </row>
    <row r="31" spans="1:18" hidden="1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t="str">
        <f t="shared" si="0"/>
        <v>film &amp; video</v>
      </c>
      <c r="P31" s="8" t="str">
        <f t="shared" si="1"/>
        <v>shorts</v>
      </c>
      <c r="Q31" s="9">
        <f t="shared" si="2"/>
        <v>43301.208333333328</v>
      </c>
      <c r="R31" t="str">
        <f t="shared" si="3"/>
        <v>Jul</v>
      </c>
    </row>
    <row r="32" spans="1:18" hidden="1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t="str">
        <f t="shared" si="0"/>
        <v>film &amp; video</v>
      </c>
      <c r="P32" s="8" t="str">
        <f t="shared" si="1"/>
        <v>animation</v>
      </c>
      <c r="Q32" s="9">
        <f t="shared" si="2"/>
        <v>43609.208333333328</v>
      </c>
      <c r="R32" t="str">
        <f t="shared" si="3"/>
        <v>May</v>
      </c>
    </row>
    <row r="33" spans="1:18" hidden="1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t="str">
        <f t="shared" si="0"/>
        <v>games</v>
      </c>
      <c r="P33" s="8" t="str">
        <f t="shared" si="1"/>
        <v>video games</v>
      </c>
      <c r="Q33" s="9">
        <f t="shared" si="2"/>
        <v>42374.25</v>
      </c>
      <c r="R33" t="str">
        <f t="shared" si="3"/>
        <v>Jan</v>
      </c>
    </row>
    <row r="34" spans="1:18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t="str">
        <f t="shared" si="0"/>
        <v>film &amp; video</v>
      </c>
      <c r="P34" s="8" t="str">
        <f t="shared" si="1"/>
        <v>documentary</v>
      </c>
      <c r="Q34" s="9">
        <f t="shared" si="2"/>
        <v>43110.25</v>
      </c>
      <c r="R34" t="str">
        <f t="shared" si="3"/>
        <v>Jan</v>
      </c>
    </row>
    <row r="35" spans="1:18" hidden="1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t="str">
        <f t="shared" si="0"/>
        <v>theater</v>
      </c>
      <c r="P35" s="8" t="str">
        <f t="shared" si="1"/>
        <v>plays</v>
      </c>
      <c r="Q35" s="9">
        <f t="shared" si="2"/>
        <v>41917.208333333336</v>
      </c>
      <c r="R35" t="str">
        <f t="shared" si="3"/>
        <v>Oct</v>
      </c>
    </row>
    <row r="36" spans="1:18" ht="31.2" hidden="1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t="str">
        <f t="shared" si="0"/>
        <v>film &amp; video</v>
      </c>
      <c r="P36" s="8" t="str">
        <f t="shared" si="1"/>
        <v>documentary</v>
      </c>
      <c r="Q36" s="9">
        <f t="shared" si="2"/>
        <v>42817.208333333328</v>
      </c>
      <c r="R36" t="str">
        <f t="shared" si="3"/>
        <v>Mar</v>
      </c>
    </row>
    <row r="37" spans="1:18" hidden="1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t="str">
        <f t="shared" si="0"/>
        <v>film &amp; video</v>
      </c>
      <c r="P37" s="8" t="str">
        <f t="shared" si="1"/>
        <v>drama</v>
      </c>
      <c r="Q37" s="9">
        <f t="shared" si="2"/>
        <v>43484.25</v>
      </c>
      <c r="R37" t="str">
        <f t="shared" si="3"/>
        <v>Jan</v>
      </c>
    </row>
    <row r="38" spans="1:18" hidden="1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t="str">
        <f t="shared" si="0"/>
        <v>theater</v>
      </c>
      <c r="P38" s="8" t="str">
        <f t="shared" si="1"/>
        <v>plays</v>
      </c>
      <c r="Q38" s="9">
        <f t="shared" si="2"/>
        <v>40600.25</v>
      </c>
      <c r="R38" t="str">
        <f t="shared" si="3"/>
        <v>Feb</v>
      </c>
    </row>
    <row r="39" spans="1:18" ht="31.2" hidden="1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t="str">
        <f t="shared" si="0"/>
        <v>publishing</v>
      </c>
      <c r="P39" s="8" t="str">
        <f t="shared" si="1"/>
        <v>fiction</v>
      </c>
      <c r="Q39" s="9">
        <f t="shared" si="2"/>
        <v>43744.208333333328</v>
      </c>
      <c r="R39" t="str">
        <f t="shared" si="3"/>
        <v>Oct</v>
      </c>
    </row>
    <row r="40" spans="1:18" hidden="1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t="str">
        <f t="shared" si="0"/>
        <v>photography</v>
      </c>
      <c r="P40" s="8" t="str">
        <f t="shared" si="1"/>
        <v>photography books</v>
      </c>
      <c r="Q40" s="9">
        <f t="shared" si="2"/>
        <v>40469.208333333336</v>
      </c>
      <c r="R40" t="str">
        <f t="shared" si="3"/>
        <v>Oct</v>
      </c>
    </row>
    <row r="41" spans="1:18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t="str">
        <f t="shared" si="0"/>
        <v>theater</v>
      </c>
      <c r="P41" s="8" t="str">
        <f t="shared" si="1"/>
        <v>plays</v>
      </c>
      <c r="Q41" s="9">
        <f t="shared" si="2"/>
        <v>41330.25</v>
      </c>
      <c r="R41" t="str">
        <f t="shared" si="3"/>
        <v>Feb</v>
      </c>
    </row>
    <row r="42" spans="1:18" hidden="1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t="str">
        <f t="shared" si="0"/>
        <v>technology</v>
      </c>
      <c r="P42" s="8" t="str">
        <f t="shared" si="1"/>
        <v>wearables</v>
      </c>
      <c r="Q42" s="9">
        <f t="shared" si="2"/>
        <v>40334.208333333336</v>
      </c>
      <c r="R42" t="str">
        <f t="shared" si="3"/>
        <v>Jun</v>
      </c>
    </row>
    <row r="43" spans="1:18" hidden="1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t="str">
        <f t="shared" si="0"/>
        <v>music</v>
      </c>
      <c r="P43" s="8" t="str">
        <f t="shared" si="1"/>
        <v>rock</v>
      </c>
      <c r="Q43" s="9">
        <f t="shared" si="2"/>
        <v>41156.208333333336</v>
      </c>
      <c r="R43" t="str">
        <f t="shared" si="3"/>
        <v>Sep</v>
      </c>
    </row>
    <row r="44" spans="1:18" hidden="1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t="str">
        <f t="shared" si="0"/>
        <v>food</v>
      </c>
      <c r="P44" s="8" t="str">
        <f t="shared" si="1"/>
        <v>food trucks</v>
      </c>
      <c r="Q44" s="9">
        <f t="shared" si="2"/>
        <v>40728.208333333336</v>
      </c>
      <c r="R44" t="str">
        <f t="shared" si="3"/>
        <v>Jul</v>
      </c>
    </row>
    <row r="45" spans="1:18" hidden="1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t="str">
        <f t="shared" si="0"/>
        <v>publishing</v>
      </c>
      <c r="P45" s="8" t="str">
        <f t="shared" si="1"/>
        <v>radio &amp; podcasts</v>
      </c>
      <c r="Q45" s="9">
        <f t="shared" si="2"/>
        <v>41844.208333333336</v>
      </c>
      <c r="R45" t="str">
        <f t="shared" si="3"/>
        <v>Jul</v>
      </c>
    </row>
    <row r="46" spans="1:18" hidden="1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t="str">
        <f t="shared" si="0"/>
        <v>publishing</v>
      </c>
      <c r="P46" s="8" t="str">
        <f t="shared" si="1"/>
        <v>fiction</v>
      </c>
      <c r="Q46" s="9">
        <f t="shared" si="2"/>
        <v>43541.208333333328</v>
      </c>
      <c r="R46" t="str">
        <f t="shared" si="3"/>
        <v>Mar</v>
      </c>
    </row>
    <row r="47" spans="1:18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t="str">
        <f t="shared" si="0"/>
        <v>theater</v>
      </c>
      <c r="P47" s="8" t="str">
        <f t="shared" si="1"/>
        <v>plays</v>
      </c>
      <c r="Q47" s="9">
        <f t="shared" si="2"/>
        <v>42676.208333333328</v>
      </c>
      <c r="R47" t="str">
        <f t="shared" si="3"/>
        <v>Nov</v>
      </c>
    </row>
    <row r="48" spans="1:18" hidden="1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t="str">
        <f t="shared" si="0"/>
        <v>music</v>
      </c>
      <c r="P48" s="8" t="str">
        <f t="shared" si="1"/>
        <v>rock</v>
      </c>
      <c r="Q48" s="9">
        <f t="shared" si="2"/>
        <v>40367.208333333336</v>
      </c>
      <c r="R48" t="str">
        <f t="shared" si="3"/>
        <v>Jul</v>
      </c>
    </row>
    <row r="49" spans="1:18" hidden="1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t="str">
        <f t="shared" si="0"/>
        <v>theater</v>
      </c>
      <c r="P49" s="8" t="str">
        <f t="shared" si="1"/>
        <v>plays</v>
      </c>
      <c r="Q49" s="9">
        <f t="shared" si="2"/>
        <v>41727.208333333336</v>
      </c>
      <c r="R49" t="str">
        <f t="shared" si="3"/>
        <v>Mar</v>
      </c>
    </row>
    <row r="50" spans="1:18" hidden="1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t="str">
        <f t="shared" si="0"/>
        <v>theater</v>
      </c>
      <c r="P50" s="8" t="str">
        <f t="shared" si="1"/>
        <v>plays</v>
      </c>
      <c r="Q50" s="9">
        <f t="shared" si="2"/>
        <v>42180.208333333328</v>
      </c>
      <c r="R50" t="str">
        <f t="shared" si="3"/>
        <v>Jun</v>
      </c>
    </row>
    <row r="51" spans="1:18" hidden="1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t="str">
        <f t="shared" si="0"/>
        <v>music</v>
      </c>
      <c r="P51" s="8" t="str">
        <f t="shared" si="1"/>
        <v>rock</v>
      </c>
      <c r="Q51" s="9">
        <f t="shared" si="2"/>
        <v>43758.208333333328</v>
      </c>
      <c r="R51" t="str">
        <f t="shared" si="3"/>
        <v>Oct</v>
      </c>
    </row>
    <row r="52" spans="1:18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t="str">
        <f t="shared" si="0"/>
        <v>music</v>
      </c>
      <c r="P52" s="8" t="str">
        <f t="shared" si="1"/>
        <v>metal</v>
      </c>
      <c r="Q52" s="9">
        <f t="shared" si="2"/>
        <v>41487.208333333336</v>
      </c>
      <c r="R52" t="str">
        <f t="shared" si="3"/>
        <v>Aug</v>
      </c>
    </row>
    <row r="53" spans="1:18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t="str">
        <f t="shared" si="0"/>
        <v>technology</v>
      </c>
      <c r="P53" s="8" t="str">
        <f t="shared" si="1"/>
        <v>wearables</v>
      </c>
      <c r="Q53" s="9">
        <f t="shared" si="2"/>
        <v>40995.208333333336</v>
      </c>
      <c r="R53" t="str">
        <f t="shared" si="3"/>
        <v>Mar</v>
      </c>
    </row>
    <row r="54" spans="1:18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t="str">
        <f t="shared" si="0"/>
        <v>theater</v>
      </c>
      <c r="P54" s="8" t="str">
        <f t="shared" si="1"/>
        <v>plays</v>
      </c>
      <c r="Q54" s="9">
        <f t="shared" si="2"/>
        <v>40436.208333333336</v>
      </c>
      <c r="R54" t="str">
        <f t="shared" si="3"/>
        <v>Sep</v>
      </c>
    </row>
    <row r="55" spans="1:18" hidden="1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t="str">
        <f t="shared" si="0"/>
        <v>film &amp; video</v>
      </c>
      <c r="P55" s="8" t="str">
        <f t="shared" si="1"/>
        <v>drama</v>
      </c>
      <c r="Q55" s="9">
        <f t="shared" si="2"/>
        <v>41779.208333333336</v>
      </c>
      <c r="R55" t="str">
        <f t="shared" si="3"/>
        <v>May</v>
      </c>
    </row>
    <row r="56" spans="1:18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t="str">
        <f t="shared" si="0"/>
        <v>technology</v>
      </c>
      <c r="P56" s="8" t="str">
        <f t="shared" si="1"/>
        <v>wearables</v>
      </c>
      <c r="Q56" s="9">
        <f t="shared" si="2"/>
        <v>43170.25</v>
      </c>
      <c r="R56" t="str">
        <f t="shared" si="3"/>
        <v>Mar</v>
      </c>
    </row>
    <row r="57" spans="1:18" ht="31.2" hidden="1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t="str">
        <f t="shared" si="0"/>
        <v>music</v>
      </c>
      <c r="P57" s="8" t="str">
        <f t="shared" si="1"/>
        <v>jazz</v>
      </c>
      <c r="Q57" s="9">
        <f t="shared" si="2"/>
        <v>43311.208333333328</v>
      </c>
      <c r="R57" t="str">
        <f t="shared" si="3"/>
        <v>Jul</v>
      </c>
    </row>
    <row r="58" spans="1:18" ht="31.2" hidden="1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t="str">
        <f t="shared" si="0"/>
        <v>technology</v>
      </c>
      <c r="P58" s="8" t="str">
        <f t="shared" si="1"/>
        <v>wearables</v>
      </c>
      <c r="Q58" s="9">
        <f t="shared" si="2"/>
        <v>42014.25</v>
      </c>
      <c r="R58" t="str">
        <f t="shared" si="3"/>
        <v>Jan</v>
      </c>
    </row>
    <row r="59" spans="1:18" hidden="1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t="str">
        <f t="shared" si="0"/>
        <v>games</v>
      </c>
      <c r="P59" s="8" t="str">
        <f t="shared" si="1"/>
        <v>video games</v>
      </c>
      <c r="Q59" s="9">
        <f t="shared" si="2"/>
        <v>42979.208333333328</v>
      </c>
      <c r="R59" t="str">
        <f t="shared" si="3"/>
        <v>Sep</v>
      </c>
    </row>
    <row r="60" spans="1:18" hidden="1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t="str">
        <f t="shared" si="0"/>
        <v>theater</v>
      </c>
      <c r="P60" s="8" t="str">
        <f t="shared" si="1"/>
        <v>plays</v>
      </c>
      <c r="Q60" s="9">
        <f t="shared" si="2"/>
        <v>42268.208333333328</v>
      </c>
      <c r="R60" t="str">
        <f t="shared" si="3"/>
        <v>Sep</v>
      </c>
    </row>
    <row r="61" spans="1:18" hidden="1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t="str">
        <f t="shared" si="0"/>
        <v>theater</v>
      </c>
      <c r="P61" s="8" t="str">
        <f t="shared" si="1"/>
        <v>plays</v>
      </c>
      <c r="Q61" s="9">
        <f t="shared" si="2"/>
        <v>42898.208333333328</v>
      </c>
      <c r="R61" t="str">
        <f t="shared" si="3"/>
        <v>Jun</v>
      </c>
    </row>
    <row r="62" spans="1:18" hidden="1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t="str">
        <f t="shared" si="0"/>
        <v>theater</v>
      </c>
      <c r="P62" s="8" t="str">
        <f t="shared" si="1"/>
        <v>plays</v>
      </c>
      <c r="Q62" s="9">
        <f t="shared" si="2"/>
        <v>41107.208333333336</v>
      </c>
      <c r="R62" t="str">
        <f t="shared" si="3"/>
        <v>Jul</v>
      </c>
    </row>
    <row r="63" spans="1:18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t="str">
        <f t="shared" si="0"/>
        <v>theater</v>
      </c>
      <c r="P63" s="8" t="str">
        <f t="shared" si="1"/>
        <v>plays</v>
      </c>
      <c r="Q63" s="9">
        <f t="shared" si="2"/>
        <v>40595.25</v>
      </c>
      <c r="R63" t="str">
        <f t="shared" si="3"/>
        <v>Feb</v>
      </c>
    </row>
    <row r="64" spans="1:18" ht="31.2" hidden="1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t="str">
        <f t="shared" si="0"/>
        <v>technology</v>
      </c>
      <c r="P64" s="8" t="str">
        <f t="shared" si="1"/>
        <v>web</v>
      </c>
      <c r="Q64" s="9">
        <f t="shared" si="2"/>
        <v>42160.208333333328</v>
      </c>
      <c r="R64" t="str">
        <f t="shared" si="3"/>
        <v>Jun</v>
      </c>
    </row>
    <row r="65" spans="1:18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t="str">
        <f t="shared" si="0"/>
        <v>theater</v>
      </c>
      <c r="P65" s="8" t="str">
        <f t="shared" si="1"/>
        <v>plays</v>
      </c>
      <c r="Q65" s="9">
        <f t="shared" si="2"/>
        <v>42853.208333333328</v>
      </c>
      <c r="R65" t="str">
        <f t="shared" si="3"/>
        <v>Apr</v>
      </c>
    </row>
    <row r="66" spans="1:18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t="str">
        <f t="shared" si="0"/>
        <v>technology</v>
      </c>
      <c r="P66" s="8" t="str">
        <f t="shared" si="1"/>
        <v>web</v>
      </c>
      <c r="Q66" s="9">
        <f t="shared" si="2"/>
        <v>43283.208333333328</v>
      </c>
      <c r="R66" t="str">
        <f t="shared" si="3"/>
        <v>Jul</v>
      </c>
    </row>
    <row r="67" spans="1:18" hidden="1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t="str">
        <f t="shared" ref="O67:O130" si="4">LEFT(N67, FIND("/", N67) - 1)</f>
        <v>theater</v>
      </c>
      <c r="P67" s="8" t="str">
        <f t="shared" ref="P67:P130" si="5">MID(N67, FIND("/", N67) + 1, LEN(N67) - FIND("/", N67))</f>
        <v>plays</v>
      </c>
      <c r="Q67" s="9">
        <f t="shared" ref="Q67:Q130" si="6">(((J67/60)/60)/24)+DATE(1970,1,1)</f>
        <v>40570.25</v>
      </c>
      <c r="R67" t="str">
        <f t="shared" ref="R67:R130" si="7">TEXT(Q67,"mmm")</f>
        <v>Jan</v>
      </c>
    </row>
    <row r="68" spans="1:18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t="str">
        <f t="shared" si="4"/>
        <v>theater</v>
      </c>
      <c r="P68" s="8" t="str">
        <f t="shared" si="5"/>
        <v>plays</v>
      </c>
      <c r="Q68" s="9">
        <f t="shared" si="6"/>
        <v>42102.208333333328</v>
      </c>
      <c r="R68" t="str">
        <f t="shared" si="7"/>
        <v>Apr</v>
      </c>
    </row>
    <row r="69" spans="1:18" ht="31.2" hidden="1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t="str">
        <f t="shared" si="4"/>
        <v>technology</v>
      </c>
      <c r="P69" s="8" t="str">
        <f t="shared" si="5"/>
        <v>wearables</v>
      </c>
      <c r="Q69" s="9">
        <f t="shared" si="6"/>
        <v>40203.25</v>
      </c>
      <c r="R69" t="str">
        <f t="shared" si="7"/>
        <v>Jan</v>
      </c>
    </row>
    <row r="70" spans="1:18" hidden="1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t="str">
        <f t="shared" si="4"/>
        <v>theater</v>
      </c>
      <c r="P70" s="8" t="str">
        <f t="shared" si="5"/>
        <v>plays</v>
      </c>
      <c r="Q70" s="9">
        <f t="shared" si="6"/>
        <v>42943.208333333328</v>
      </c>
      <c r="R70" t="str">
        <f t="shared" si="7"/>
        <v>Jul</v>
      </c>
    </row>
    <row r="71" spans="1:18" ht="31.2" hidden="1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t="str">
        <f t="shared" si="4"/>
        <v>theater</v>
      </c>
      <c r="P71" s="8" t="str">
        <f t="shared" si="5"/>
        <v>plays</v>
      </c>
      <c r="Q71" s="9">
        <f t="shared" si="6"/>
        <v>40531.25</v>
      </c>
      <c r="R71" t="str">
        <f t="shared" si="7"/>
        <v>Dec</v>
      </c>
    </row>
    <row r="72" spans="1:18" hidden="1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t="str">
        <f t="shared" si="4"/>
        <v>theater</v>
      </c>
      <c r="P72" s="8" t="str">
        <f t="shared" si="5"/>
        <v>plays</v>
      </c>
      <c r="Q72" s="9">
        <f t="shared" si="6"/>
        <v>40484.208333333336</v>
      </c>
      <c r="R72" t="str">
        <f t="shared" si="7"/>
        <v>Nov</v>
      </c>
    </row>
    <row r="73" spans="1:18" ht="31.2" hidden="1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t="str">
        <f t="shared" si="4"/>
        <v>theater</v>
      </c>
      <c r="P73" s="8" t="str">
        <f t="shared" si="5"/>
        <v>plays</v>
      </c>
      <c r="Q73" s="9">
        <f t="shared" si="6"/>
        <v>43799.25</v>
      </c>
      <c r="R73" t="str">
        <f t="shared" si="7"/>
        <v>Nov</v>
      </c>
    </row>
    <row r="74" spans="1:18" hidden="1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t="str">
        <f t="shared" si="4"/>
        <v>film &amp; video</v>
      </c>
      <c r="P74" s="8" t="str">
        <f t="shared" si="5"/>
        <v>animation</v>
      </c>
      <c r="Q74" s="9">
        <f t="shared" si="6"/>
        <v>42186.208333333328</v>
      </c>
      <c r="R74" t="str">
        <f t="shared" si="7"/>
        <v>Jul</v>
      </c>
    </row>
    <row r="75" spans="1:18" hidden="1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t="str">
        <f t="shared" si="4"/>
        <v>music</v>
      </c>
      <c r="P75" s="8" t="str">
        <f t="shared" si="5"/>
        <v>jazz</v>
      </c>
      <c r="Q75" s="9">
        <f t="shared" si="6"/>
        <v>42701.25</v>
      </c>
      <c r="R75" t="str">
        <f t="shared" si="7"/>
        <v>Nov</v>
      </c>
    </row>
    <row r="76" spans="1:18" hidden="1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t="str">
        <f t="shared" si="4"/>
        <v>music</v>
      </c>
      <c r="P76" s="8" t="str">
        <f t="shared" si="5"/>
        <v>metal</v>
      </c>
      <c r="Q76" s="9">
        <f t="shared" si="6"/>
        <v>42456.208333333328</v>
      </c>
      <c r="R76" t="str">
        <f t="shared" si="7"/>
        <v>Mar</v>
      </c>
    </row>
    <row r="77" spans="1:18" hidden="1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t="str">
        <f t="shared" si="4"/>
        <v>photography</v>
      </c>
      <c r="P77" s="8" t="str">
        <f t="shared" si="5"/>
        <v>photography books</v>
      </c>
      <c r="Q77" s="9">
        <f t="shared" si="6"/>
        <v>43296.208333333328</v>
      </c>
      <c r="R77" t="str">
        <f t="shared" si="7"/>
        <v>Jul</v>
      </c>
    </row>
    <row r="78" spans="1:18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t="str">
        <f t="shared" si="4"/>
        <v>theater</v>
      </c>
      <c r="P78" s="8" t="str">
        <f t="shared" si="5"/>
        <v>plays</v>
      </c>
      <c r="Q78" s="9">
        <f t="shared" si="6"/>
        <v>42027.25</v>
      </c>
      <c r="R78" t="str">
        <f t="shared" si="7"/>
        <v>Jan</v>
      </c>
    </row>
    <row r="79" spans="1:18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t="str">
        <f t="shared" si="4"/>
        <v>film &amp; video</v>
      </c>
      <c r="P79" s="8" t="str">
        <f t="shared" si="5"/>
        <v>animation</v>
      </c>
      <c r="Q79" s="9">
        <f t="shared" si="6"/>
        <v>40448.208333333336</v>
      </c>
      <c r="R79" t="str">
        <f t="shared" si="7"/>
        <v>Sep</v>
      </c>
    </row>
    <row r="80" spans="1:18" ht="31.2" hidden="1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t="str">
        <f t="shared" si="4"/>
        <v>publishing</v>
      </c>
      <c r="P80" s="8" t="str">
        <f t="shared" si="5"/>
        <v>translations</v>
      </c>
      <c r="Q80" s="9">
        <f t="shared" si="6"/>
        <v>43206.208333333328</v>
      </c>
      <c r="R80" t="str">
        <f t="shared" si="7"/>
        <v>Apr</v>
      </c>
    </row>
    <row r="81" spans="1:18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t="str">
        <f t="shared" si="4"/>
        <v>theater</v>
      </c>
      <c r="P81" s="8" t="str">
        <f t="shared" si="5"/>
        <v>plays</v>
      </c>
      <c r="Q81" s="9">
        <f t="shared" si="6"/>
        <v>43267.208333333328</v>
      </c>
      <c r="R81" t="str">
        <f t="shared" si="7"/>
        <v>Jun</v>
      </c>
    </row>
    <row r="82" spans="1:18" hidden="1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t="str">
        <f t="shared" si="4"/>
        <v>games</v>
      </c>
      <c r="P82" s="8" t="str">
        <f t="shared" si="5"/>
        <v>video games</v>
      </c>
      <c r="Q82" s="9">
        <f t="shared" si="6"/>
        <v>42976.208333333328</v>
      </c>
      <c r="R82" t="str">
        <f t="shared" si="7"/>
        <v>Aug</v>
      </c>
    </row>
    <row r="83" spans="1:18" hidden="1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t="str">
        <f t="shared" si="4"/>
        <v>music</v>
      </c>
      <c r="P83" s="8" t="str">
        <f t="shared" si="5"/>
        <v>rock</v>
      </c>
      <c r="Q83" s="9">
        <f t="shared" si="6"/>
        <v>43062.25</v>
      </c>
      <c r="R83" t="str">
        <f t="shared" si="7"/>
        <v>Nov</v>
      </c>
    </row>
    <row r="84" spans="1:18" hidden="1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t="str">
        <f t="shared" si="4"/>
        <v>games</v>
      </c>
      <c r="P84" s="8" t="str">
        <f t="shared" si="5"/>
        <v>video games</v>
      </c>
      <c r="Q84" s="9">
        <f t="shared" si="6"/>
        <v>43482.25</v>
      </c>
      <c r="R84" t="str">
        <f t="shared" si="7"/>
        <v>Jan</v>
      </c>
    </row>
    <row r="85" spans="1:18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t="str">
        <f t="shared" si="4"/>
        <v>music</v>
      </c>
      <c r="P85" s="8" t="str">
        <f t="shared" si="5"/>
        <v>electric music</v>
      </c>
      <c r="Q85" s="9">
        <f t="shared" si="6"/>
        <v>42579.208333333328</v>
      </c>
      <c r="R85" t="str">
        <f t="shared" si="7"/>
        <v>Jul</v>
      </c>
    </row>
    <row r="86" spans="1:18" ht="31.2" hidden="1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t="str">
        <f t="shared" si="4"/>
        <v>technology</v>
      </c>
      <c r="P86" s="8" t="str">
        <f t="shared" si="5"/>
        <v>wearables</v>
      </c>
      <c r="Q86" s="9">
        <f t="shared" si="6"/>
        <v>41118.208333333336</v>
      </c>
      <c r="R86" t="str">
        <f t="shared" si="7"/>
        <v>Jul</v>
      </c>
    </row>
    <row r="87" spans="1:18" hidden="1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t="str">
        <f t="shared" si="4"/>
        <v>music</v>
      </c>
      <c r="P87" s="8" t="str">
        <f t="shared" si="5"/>
        <v>indie rock</v>
      </c>
      <c r="Q87" s="9">
        <f t="shared" si="6"/>
        <v>40797.208333333336</v>
      </c>
      <c r="R87" t="str">
        <f t="shared" si="7"/>
        <v>Sep</v>
      </c>
    </row>
    <row r="88" spans="1:18" hidden="1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t="str">
        <f t="shared" si="4"/>
        <v>theater</v>
      </c>
      <c r="P88" s="8" t="str">
        <f t="shared" si="5"/>
        <v>plays</v>
      </c>
      <c r="Q88" s="9">
        <f t="shared" si="6"/>
        <v>42128.208333333328</v>
      </c>
      <c r="R88" t="str">
        <f t="shared" si="7"/>
        <v>May</v>
      </c>
    </row>
    <row r="89" spans="1:18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t="str">
        <f t="shared" si="4"/>
        <v>music</v>
      </c>
      <c r="P89" s="8" t="str">
        <f t="shared" si="5"/>
        <v>rock</v>
      </c>
      <c r="Q89" s="9">
        <f t="shared" si="6"/>
        <v>40610.25</v>
      </c>
      <c r="R89" t="str">
        <f t="shared" si="7"/>
        <v>Mar</v>
      </c>
    </row>
    <row r="90" spans="1:18" hidden="1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t="str">
        <f t="shared" si="4"/>
        <v>publishing</v>
      </c>
      <c r="P90" s="8" t="str">
        <f t="shared" si="5"/>
        <v>translations</v>
      </c>
      <c r="Q90" s="9">
        <f t="shared" si="6"/>
        <v>42110.208333333328</v>
      </c>
      <c r="R90" t="str">
        <f t="shared" si="7"/>
        <v>Apr</v>
      </c>
    </row>
    <row r="91" spans="1:18" hidden="1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t="str">
        <f t="shared" si="4"/>
        <v>theater</v>
      </c>
      <c r="P91" s="8" t="str">
        <f t="shared" si="5"/>
        <v>plays</v>
      </c>
      <c r="Q91" s="9">
        <f t="shared" si="6"/>
        <v>40283.208333333336</v>
      </c>
      <c r="R91" t="str">
        <f t="shared" si="7"/>
        <v>Apr</v>
      </c>
    </row>
    <row r="92" spans="1:18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t="str">
        <f t="shared" si="4"/>
        <v>theater</v>
      </c>
      <c r="P92" s="8" t="str">
        <f t="shared" si="5"/>
        <v>plays</v>
      </c>
      <c r="Q92" s="9">
        <f t="shared" si="6"/>
        <v>42425.25</v>
      </c>
      <c r="R92" t="str">
        <f t="shared" si="7"/>
        <v>Feb</v>
      </c>
    </row>
    <row r="93" spans="1:18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t="str">
        <f t="shared" si="4"/>
        <v>publishing</v>
      </c>
      <c r="P93" s="8" t="str">
        <f t="shared" si="5"/>
        <v>translations</v>
      </c>
      <c r="Q93" s="9">
        <f t="shared" si="6"/>
        <v>42588.208333333328</v>
      </c>
      <c r="R93" t="str">
        <f t="shared" si="7"/>
        <v>Aug</v>
      </c>
    </row>
    <row r="94" spans="1:18" ht="31.2" hidden="1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t="str">
        <f t="shared" si="4"/>
        <v>games</v>
      </c>
      <c r="P94" s="8" t="str">
        <f t="shared" si="5"/>
        <v>video games</v>
      </c>
      <c r="Q94" s="9">
        <f t="shared" si="6"/>
        <v>40352.208333333336</v>
      </c>
      <c r="R94" t="str">
        <f t="shared" si="7"/>
        <v>Jun</v>
      </c>
    </row>
    <row r="95" spans="1:18" hidden="1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t="str">
        <f t="shared" si="4"/>
        <v>theater</v>
      </c>
      <c r="P95" s="8" t="str">
        <f t="shared" si="5"/>
        <v>plays</v>
      </c>
      <c r="Q95" s="9">
        <f t="shared" si="6"/>
        <v>41202.208333333336</v>
      </c>
      <c r="R95" t="str">
        <f t="shared" si="7"/>
        <v>Oct</v>
      </c>
    </row>
    <row r="96" spans="1:18" hidden="1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t="str">
        <f t="shared" si="4"/>
        <v>technology</v>
      </c>
      <c r="P96" s="8" t="str">
        <f t="shared" si="5"/>
        <v>web</v>
      </c>
      <c r="Q96" s="9">
        <f t="shared" si="6"/>
        <v>43562.208333333328</v>
      </c>
      <c r="R96" t="str">
        <f t="shared" si="7"/>
        <v>Apr</v>
      </c>
    </row>
    <row r="97" spans="1:18" ht="31.2" hidden="1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t="str">
        <f t="shared" si="4"/>
        <v>film &amp; video</v>
      </c>
      <c r="P97" s="8" t="str">
        <f t="shared" si="5"/>
        <v>documentary</v>
      </c>
      <c r="Q97" s="9">
        <f t="shared" si="6"/>
        <v>43752.208333333328</v>
      </c>
      <c r="R97" t="str">
        <f t="shared" si="7"/>
        <v>Oct</v>
      </c>
    </row>
    <row r="98" spans="1:18" hidden="1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t="str">
        <f t="shared" si="4"/>
        <v>theater</v>
      </c>
      <c r="P98" s="8" t="str">
        <f t="shared" si="5"/>
        <v>plays</v>
      </c>
      <c r="Q98" s="9">
        <f t="shared" si="6"/>
        <v>40612.25</v>
      </c>
      <c r="R98" t="str">
        <f t="shared" si="7"/>
        <v>Mar</v>
      </c>
    </row>
    <row r="99" spans="1:18" hidden="1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t="str">
        <f t="shared" si="4"/>
        <v>food</v>
      </c>
      <c r="P99" s="8" t="str">
        <f t="shared" si="5"/>
        <v>food trucks</v>
      </c>
      <c r="Q99" s="9">
        <f t="shared" si="6"/>
        <v>42180.208333333328</v>
      </c>
      <c r="R99" t="str">
        <f t="shared" si="7"/>
        <v>Jun</v>
      </c>
    </row>
    <row r="100" spans="1:18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t="str">
        <f t="shared" si="4"/>
        <v>games</v>
      </c>
      <c r="P100" s="8" t="str">
        <f t="shared" si="5"/>
        <v>video games</v>
      </c>
      <c r="Q100" s="9">
        <f t="shared" si="6"/>
        <v>42212.208333333328</v>
      </c>
      <c r="R100" t="str">
        <f t="shared" si="7"/>
        <v>Jul</v>
      </c>
    </row>
    <row r="101" spans="1:18" ht="31.2" hidden="1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t="str">
        <f t="shared" si="4"/>
        <v>theater</v>
      </c>
      <c r="P101" s="8" t="str">
        <f t="shared" si="5"/>
        <v>plays</v>
      </c>
      <c r="Q101" s="9">
        <f t="shared" si="6"/>
        <v>41968.25</v>
      </c>
      <c r="R101" t="str">
        <f t="shared" si="7"/>
        <v>Nov</v>
      </c>
    </row>
    <row r="102" spans="1:18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t="str">
        <f t="shared" si="4"/>
        <v>theater</v>
      </c>
      <c r="P102" s="8" t="str">
        <f t="shared" si="5"/>
        <v>plays</v>
      </c>
      <c r="Q102" s="9">
        <f t="shared" si="6"/>
        <v>40835.208333333336</v>
      </c>
      <c r="R102" t="str">
        <f t="shared" si="7"/>
        <v>Oct</v>
      </c>
    </row>
    <row r="103" spans="1:18" hidden="1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t="str">
        <f t="shared" si="4"/>
        <v>music</v>
      </c>
      <c r="P103" s="8" t="str">
        <f t="shared" si="5"/>
        <v>electric music</v>
      </c>
      <c r="Q103" s="9">
        <f t="shared" si="6"/>
        <v>42056.25</v>
      </c>
      <c r="R103" t="str">
        <f t="shared" si="7"/>
        <v>Feb</v>
      </c>
    </row>
    <row r="104" spans="1:18" hidden="1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t="str">
        <f t="shared" si="4"/>
        <v>technology</v>
      </c>
      <c r="P104" s="8" t="str">
        <f t="shared" si="5"/>
        <v>wearables</v>
      </c>
      <c r="Q104" s="9">
        <f t="shared" si="6"/>
        <v>43234.208333333328</v>
      </c>
      <c r="R104" t="str">
        <f t="shared" si="7"/>
        <v>May</v>
      </c>
    </row>
    <row r="105" spans="1:18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t="str">
        <f t="shared" si="4"/>
        <v>music</v>
      </c>
      <c r="P105" s="8" t="str">
        <f t="shared" si="5"/>
        <v>electric music</v>
      </c>
      <c r="Q105" s="9">
        <f t="shared" si="6"/>
        <v>40475.208333333336</v>
      </c>
      <c r="R105" t="str">
        <f t="shared" si="7"/>
        <v>Oct</v>
      </c>
    </row>
    <row r="106" spans="1:18" hidden="1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t="str">
        <f t="shared" si="4"/>
        <v>music</v>
      </c>
      <c r="P106" s="8" t="str">
        <f t="shared" si="5"/>
        <v>indie rock</v>
      </c>
      <c r="Q106" s="9">
        <f t="shared" si="6"/>
        <v>42878.208333333328</v>
      </c>
      <c r="R106" t="str">
        <f t="shared" si="7"/>
        <v>May</v>
      </c>
    </row>
    <row r="107" spans="1:18" hidden="1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t="str">
        <f t="shared" si="4"/>
        <v>technology</v>
      </c>
      <c r="P107" s="8" t="str">
        <f t="shared" si="5"/>
        <v>web</v>
      </c>
      <c r="Q107" s="9">
        <f t="shared" si="6"/>
        <v>41366.208333333336</v>
      </c>
      <c r="R107" t="str">
        <f t="shared" si="7"/>
        <v>Apr</v>
      </c>
    </row>
    <row r="108" spans="1:18" hidden="1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t="str">
        <f t="shared" si="4"/>
        <v>theater</v>
      </c>
      <c r="P108" s="8" t="str">
        <f t="shared" si="5"/>
        <v>plays</v>
      </c>
      <c r="Q108" s="9">
        <f t="shared" si="6"/>
        <v>43716.208333333328</v>
      </c>
      <c r="R108" t="str">
        <f t="shared" si="7"/>
        <v>Sep</v>
      </c>
    </row>
    <row r="109" spans="1:18" ht="31.2" hidden="1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t="str">
        <f t="shared" si="4"/>
        <v>theater</v>
      </c>
      <c r="P109" s="8" t="str">
        <f t="shared" si="5"/>
        <v>plays</v>
      </c>
      <c r="Q109" s="9">
        <f t="shared" si="6"/>
        <v>43213.208333333328</v>
      </c>
      <c r="R109" t="str">
        <f t="shared" si="7"/>
        <v>Apr</v>
      </c>
    </row>
    <row r="110" spans="1:18" ht="31.2" hidden="1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t="str">
        <f t="shared" si="4"/>
        <v>film &amp; video</v>
      </c>
      <c r="P110" s="8" t="str">
        <f t="shared" si="5"/>
        <v>documentary</v>
      </c>
      <c r="Q110" s="9">
        <f t="shared" si="6"/>
        <v>41005.208333333336</v>
      </c>
      <c r="R110" t="str">
        <f t="shared" si="7"/>
        <v>Apr</v>
      </c>
    </row>
    <row r="111" spans="1:18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t="str">
        <f t="shared" si="4"/>
        <v>film &amp; video</v>
      </c>
      <c r="P111" s="8" t="str">
        <f t="shared" si="5"/>
        <v>television</v>
      </c>
      <c r="Q111" s="9">
        <f t="shared" si="6"/>
        <v>41651.25</v>
      </c>
      <c r="R111" t="str">
        <f t="shared" si="7"/>
        <v>Jan</v>
      </c>
    </row>
    <row r="112" spans="1:18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t="str">
        <f t="shared" si="4"/>
        <v>food</v>
      </c>
      <c r="P112" s="8" t="str">
        <f t="shared" si="5"/>
        <v>food trucks</v>
      </c>
      <c r="Q112" s="9">
        <f t="shared" si="6"/>
        <v>43354.208333333328</v>
      </c>
      <c r="R112" t="str">
        <f t="shared" si="7"/>
        <v>Sep</v>
      </c>
    </row>
    <row r="113" spans="1:18" hidden="1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t="str">
        <f t="shared" si="4"/>
        <v>publishing</v>
      </c>
      <c r="P113" s="8" t="str">
        <f t="shared" si="5"/>
        <v>radio &amp; podcasts</v>
      </c>
      <c r="Q113" s="9">
        <f t="shared" si="6"/>
        <v>41174.208333333336</v>
      </c>
      <c r="R113" t="str">
        <f t="shared" si="7"/>
        <v>Sep</v>
      </c>
    </row>
    <row r="114" spans="1:18" hidden="1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t="str">
        <f t="shared" si="4"/>
        <v>technology</v>
      </c>
      <c r="P114" s="8" t="str">
        <f t="shared" si="5"/>
        <v>web</v>
      </c>
      <c r="Q114" s="9">
        <f t="shared" si="6"/>
        <v>41875.208333333336</v>
      </c>
      <c r="R114" t="str">
        <f t="shared" si="7"/>
        <v>Aug</v>
      </c>
    </row>
    <row r="115" spans="1:18" hidden="1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t="str">
        <f t="shared" si="4"/>
        <v>food</v>
      </c>
      <c r="P115" s="8" t="str">
        <f t="shared" si="5"/>
        <v>food trucks</v>
      </c>
      <c r="Q115" s="9">
        <f t="shared" si="6"/>
        <v>42990.208333333328</v>
      </c>
      <c r="R115" t="str">
        <f t="shared" si="7"/>
        <v>Sep</v>
      </c>
    </row>
    <row r="116" spans="1:18" hidden="1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t="str">
        <f t="shared" si="4"/>
        <v>technology</v>
      </c>
      <c r="P116" s="8" t="str">
        <f t="shared" si="5"/>
        <v>wearables</v>
      </c>
      <c r="Q116" s="9">
        <f t="shared" si="6"/>
        <v>43564.208333333328</v>
      </c>
      <c r="R116" t="str">
        <f t="shared" si="7"/>
        <v>Apr</v>
      </c>
    </row>
    <row r="117" spans="1:18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t="str">
        <f t="shared" si="4"/>
        <v>publishing</v>
      </c>
      <c r="P117" s="8" t="str">
        <f t="shared" si="5"/>
        <v>fiction</v>
      </c>
      <c r="Q117" s="9">
        <f t="shared" si="6"/>
        <v>43056.25</v>
      </c>
      <c r="R117" t="str">
        <f t="shared" si="7"/>
        <v>Nov</v>
      </c>
    </row>
    <row r="118" spans="1:18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t="str">
        <f t="shared" si="4"/>
        <v>theater</v>
      </c>
      <c r="P118" s="8" t="str">
        <f t="shared" si="5"/>
        <v>plays</v>
      </c>
      <c r="Q118" s="9">
        <f t="shared" si="6"/>
        <v>42265.208333333328</v>
      </c>
      <c r="R118" t="str">
        <f t="shared" si="7"/>
        <v>Sep</v>
      </c>
    </row>
    <row r="119" spans="1:18" hidden="1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t="str">
        <f t="shared" si="4"/>
        <v>film &amp; video</v>
      </c>
      <c r="P119" s="8" t="str">
        <f t="shared" si="5"/>
        <v>television</v>
      </c>
      <c r="Q119" s="9">
        <f t="shared" si="6"/>
        <v>40808.208333333336</v>
      </c>
      <c r="R119" t="str">
        <f t="shared" si="7"/>
        <v>Sep</v>
      </c>
    </row>
    <row r="120" spans="1:18" hidden="1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t="str">
        <f t="shared" si="4"/>
        <v>photography</v>
      </c>
      <c r="P120" s="8" t="str">
        <f t="shared" si="5"/>
        <v>photography books</v>
      </c>
      <c r="Q120" s="9">
        <f t="shared" si="6"/>
        <v>41665.25</v>
      </c>
      <c r="R120" t="str">
        <f t="shared" si="7"/>
        <v>Jan</v>
      </c>
    </row>
    <row r="121" spans="1:18" ht="31.2" hidden="1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t="str">
        <f t="shared" si="4"/>
        <v>film &amp; video</v>
      </c>
      <c r="P121" s="8" t="str">
        <f t="shared" si="5"/>
        <v>documentary</v>
      </c>
      <c r="Q121" s="9">
        <f t="shared" si="6"/>
        <v>41806.208333333336</v>
      </c>
      <c r="R121" t="str">
        <f t="shared" si="7"/>
        <v>Jun</v>
      </c>
    </row>
    <row r="122" spans="1:18" hidden="1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t="str">
        <f t="shared" si="4"/>
        <v>games</v>
      </c>
      <c r="P122" s="8" t="str">
        <f t="shared" si="5"/>
        <v>mobile games</v>
      </c>
      <c r="Q122" s="9">
        <f t="shared" si="6"/>
        <v>42111.208333333328</v>
      </c>
      <c r="R122" t="str">
        <f t="shared" si="7"/>
        <v>Apr</v>
      </c>
    </row>
    <row r="123" spans="1:18" hidden="1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t="str">
        <f t="shared" si="4"/>
        <v>games</v>
      </c>
      <c r="P123" s="8" t="str">
        <f t="shared" si="5"/>
        <v>video games</v>
      </c>
      <c r="Q123" s="9">
        <f t="shared" si="6"/>
        <v>41917.208333333336</v>
      </c>
      <c r="R123" t="str">
        <f t="shared" si="7"/>
        <v>Oct</v>
      </c>
    </row>
    <row r="124" spans="1:18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t="str">
        <f t="shared" si="4"/>
        <v>publishing</v>
      </c>
      <c r="P124" s="8" t="str">
        <f t="shared" si="5"/>
        <v>fiction</v>
      </c>
      <c r="Q124" s="9">
        <f t="shared" si="6"/>
        <v>41970.25</v>
      </c>
      <c r="R124" t="str">
        <f t="shared" si="7"/>
        <v>Nov</v>
      </c>
    </row>
    <row r="125" spans="1:18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t="str">
        <f t="shared" si="4"/>
        <v>theater</v>
      </c>
      <c r="P125" s="8" t="str">
        <f t="shared" si="5"/>
        <v>plays</v>
      </c>
      <c r="Q125" s="9">
        <f t="shared" si="6"/>
        <v>42332.25</v>
      </c>
      <c r="R125" t="str">
        <f t="shared" si="7"/>
        <v>Nov</v>
      </c>
    </row>
    <row r="126" spans="1:18" hidden="1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t="str">
        <f t="shared" si="4"/>
        <v>photography</v>
      </c>
      <c r="P126" s="8" t="str">
        <f t="shared" si="5"/>
        <v>photography books</v>
      </c>
      <c r="Q126" s="9">
        <f t="shared" si="6"/>
        <v>43598.208333333328</v>
      </c>
      <c r="R126" t="str">
        <f t="shared" si="7"/>
        <v>May</v>
      </c>
    </row>
    <row r="127" spans="1:18" hidden="1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t="str">
        <f t="shared" si="4"/>
        <v>theater</v>
      </c>
      <c r="P127" s="8" t="str">
        <f t="shared" si="5"/>
        <v>plays</v>
      </c>
      <c r="Q127" s="9">
        <f t="shared" si="6"/>
        <v>43362.208333333328</v>
      </c>
      <c r="R127" t="str">
        <f t="shared" si="7"/>
        <v>Sep</v>
      </c>
    </row>
    <row r="128" spans="1:18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t="str">
        <f t="shared" si="4"/>
        <v>theater</v>
      </c>
      <c r="P128" s="8" t="str">
        <f t="shared" si="5"/>
        <v>plays</v>
      </c>
      <c r="Q128" s="9">
        <f t="shared" si="6"/>
        <v>42596.208333333328</v>
      </c>
      <c r="R128" t="str">
        <f t="shared" si="7"/>
        <v>Aug</v>
      </c>
    </row>
    <row r="129" spans="1:18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t="str">
        <f t="shared" si="4"/>
        <v>theater</v>
      </c>
      <c r="P129" s="8" t="str">
        <f t="shared" si="5"/>
        <v>plays</v>
      </c>
      <c r="Q129" s="9">
        <f t="shared" si="6"/>
        <v>40310.208333333336</v>
      </c>
      <c r="R129" t="str">
        <f t="shared" si="7"/>
        <v>May</v>
      </c>
    </row>
    <row r="130" spans="1:18" hidden="1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t="str">
        <f t="shared" si="4"/>
        <v>music</v>
      </c>
      <c r="P130" s="8" t="str">
        <f t="shared" si="5"/>
        <v>rock</v>
      </c>
      <c r="Q130" s="9">
        <f t="shared" si="6"/>
        <v>40417.208333333336</v>
      </c>
      <c r="R130" t="str">
        <f t="shared" si="7"/>
        <v>Aug</v>
      </c>
    </row>
    <row r="131" spans="1:18" hidden="1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t="str">
        <f t="shared" ref="O131:O194" si="8">LEFT(N131, FIND("/", N131) - 1)</f>
        <v>food</v>
      </c>
      <c r="P131" s="8" t="str">
        <f t="shared" ref="P131:P194" si="9">MID(N131, FIND("/", N131) + 1, LEN(N131) - FIND("/", N131))</f>
        <v>food trucks</v>
      </c>
      <c r="Q131" s="9">
        <f t="shared" ref="Q131:Q194" si="10">(((J131/60)/60)/24)+DATE(1970,1,1)</f>
        <v>42038.25</v>
      </c>
      <c r="R131" t="str">
        <f t="shared" ref="R131:R194" si="11">TEXT(Q131,"mmm")</f>
        <v>Feb</v>
      </c>
    </row>
    <row r="132" spans="1:18" hidden="1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t="str">
        <f t="shared" si="8"/>
        <v>film &amp; video</v>
      </c>
      <c r="P132" s="8" t="str">
        <f t="shared" si="9"/>
        <v>drama</v>
      </c>
      <c r="Q132" s="9">
        <f t="shared" si="10"/>
        <v>40842.208333333336</v>
      </c>
      <c r="R132" t="str">
        <f t="shared" si="11"/>
        <v>Oct</v>
      </c>
    </row>
    <row r="133" spans="1:18" ht="31.2" hidden="1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t="str">
        <f t="shared" si="8"/>
        <v>technology</v>
      </c>
      <c r="P133" s="8" t="str">
        <f t="shared" si="9"/>
        <v>web</v>
      </c>
      <c r="Q133" s="9">
        <f t="shared" si="10"/>
        <v>41607.25</v>
      </c>
      <c r="R133" t="str">
        <f t="shared" si="11"/>
        <v>Nov</v>
      </c>
    </row>
    <row r="134" spans="1:18" hidden="1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t="str">
        <f t="shared" si="8"/>
        <v>theater</v>
      </c>
      <c r="P134" s="8" t="str">
        <f t="shared" si="9"/>
        <v>plays</v>
      </c>
      <c r="Q134" s="9">
        <f t="shared" si="10"/>
        <v>43112.25</v>
      </c>
      <c r="R134" t="str">
        <f t="shared" si="11"/>
        <v>Jan</v>
      </c>
    </row>
    <row r="135" spans="1:18" hidden="1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t="str">
        <f t="shared" si="8"/>
        <v>music</v>
      </c>
      <c r="P135" s="8" t="str">
        <f t="shared" si="9"/>
        <v>world music</v>
      </c>
      <c r="Q135" s="9">
        <f t="shared" si="10"/>
        <v>40767.208333333336</v>
      </c>
      <c r="R135" t="str">
        <f t="shared" si="11"/>
        <v>Aug</v>
      </c>
    </row>
    <row r="136" spans="1:18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t="str">
        <f t="shared" si="8"/>
        <v>film &amp; video</v>
      </c>
      <c r="P136" s="8" t="str">
        <f t="shared" si="9"/>
        <v>documentary</v>
      </c>
      <c r="Q136" s="9">
        <f t="shared" si="10"/>
        <v>40713.208333333336</v>
      </c>
      <c r="R136" t="str">
        <f t="shared" si="11"/>
        <v>Jun</v>
      </c>
    </row>
    <row r="137" spans="1:18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t="str">
        <f t="shared" si="8"/>
        <v>theater</v>
      </c>
      <c r="P137" s="8" t="str">
        <f t="shared" si="9"/>
        <v>plays</v>
      </c>
      <c r="Q137" s="9">
        <f t="shared" si="10"/>
        <v>41340.25</v>
      </c>
      <c r="R137" t="str">
        <f t="shared" si="11"/>
        <v>Mar</v>
      </c>
    </row>
    <row r="138" spans="1:18" ht="31.2" hidden="1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t="str">
        <f t="shared" si="8"/>
        <v>film &amp; video</v>
      </c>
      <c r="P138" s="8" t="str">
        <f t="shared" si="9"/>
        <v>drama</v>
      </c>
      <c r="Q138" s="9">
        <f t="shared" si="10"/>
        <v>41797.208333333336</v>
      </c>
      <c r="R138" t="str">
        <f t="shared" si="11"/>
        <v>Jun</v>
      </c>
    </row>
    <row r="139" spans="1:18" hidden="1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t="str">
        <f t="shared" si="8"/>
        <v>publishing</v>
      </c>
      <c r="P139" s="8" t="str">
        <f t="shared" si="9"/>
        <v>nonfiction</v>
      </c>
      <c r="Q139" s="9">
        <f t="shared" si="10"/>
        <v>40457.208333333336</v>
      </c>
      <c r="R139" t="str">
        <f t="shared" si="11"/>
        <v>Oct</v>
      </c>
    </row>
    <row r="140" spans="1:18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t="str">
        <f t="shared" si="8"/>
        <v>games</v>
      </c>
      <c r="P140" s="8" t="str">
        <f t="shared" si="9"/>
        <v>mobile games</v>
      </c>
      <c r="Q140" s="9">
        <f t="shared" si="10"/>
        <v>41180.208333333336</v>
      </c>
      <c r="R140" t="str">
        <f t="shared" si="11"/>
        <v>Sep</v>
      </c>
    </row>
    <row r="141" spans="1:18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t="str">
        <f t="shared" si="8"/>
        <v>technology</v>
      </c>
      <c r="P141" s="8" t="str">
        <f t="shared" si="9"/>
        <v>wearables</v>
      </c>
      <c r="Q141" s="9">
        <f t="shared" si="10"/>
        <v>42115.208333333328</v>
      </c>
      <c r="R141" t="str">
        <f t="shared" si="11"/>
        <v>Apr</v>
      </c>
    </row>
    <row r="142" spans="1:18" ht="31.2" hidden="1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t="str">
        <f t="shared" si="8"/>
        <v>film &amp; video</v>
      </c>
      <c r="P142" s="8" t="str">
        <f t="shared" si="9"/>
        <v>documentary</v>
      </c>
      <c r="Q142" s="9">
        <f t="shared" si="10"/>
        <v>43156.25</v>
      </c>
      <c r="R142" t="str">
        <f t="shared" si="11"/>
        <v>Feb</v>
      </c>
    </row>
    <row r="143" spans="1:18" hidden="1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t="str">
        <f t="shared" si="8"/>
        <v>technology</v>
      </c>
      <c r="P143" s="8" t="str">
        <f t="shared" si="9"/>
        <v>web</v>
      </c>
      <c r="Q143" s="9">
        <f t="shared" si="10"/>
        <v>42167.208333333328</v>
      </c>
      <c r="R143" t="str">
        <f t="shared" si="11"/>
        <v>Jun</v>
      </c>
    </row>
    <row r="144" spans="1:18" ht="31.2" hidden="1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t="str">
        <f t="shared" si="8"/>
        <v>technology</v>
      </c>
      <c r="P144" s="8" t="str">
        <f t="shared" si="9"/>
        <v>web</v>
      </c>
      <c r="Q144" s="9">
        <f t="shared" si="10"/>
        <v>41005.208333333336</v>
      </c>
      <c r="R144" t="str">
        <f t="shared" si="11"/>
        <v>Apr</v>
      </c>
    </row>
    <row r="145" spans="1:18" hidden="1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t="str">
        <f t="shared" si="8"/>
        <v>music</v>
      </c>
      <c r="P145" s="8" t="str">
        <f t="shared" si="9"/>
        <v>indie rock</v>
      </c>
      <c r="Q145" s="9">
        <f t="shared" si="10"/>
        <v>40357.208333333336</v>
      </c>
      <c r="R145" t="str">
        <f t="shared" si="11"/>
        <v>Jun</v>
      </c>
    </row>
    <row r="146" spans="1:18" hidden="1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t="str">
        <f t="shared" si="8"/>
        <v>theater</v>
      </c>
      <c r="P146" s="8" t="str">
        <f t="shared" si="9"/>
        <v>plays</v>
      </c>
      <c r="Q146" s="9">
        <f t="shared" si="10"/>
        <v>43633.208333333328</v>
      </c>
      <c r="R146" t="str">
        <f t="shared" si="11"/>
        <v>Jun</v>
      </c>
    </row>
    <row r="147" spans="1:18" hidden="1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t="str">
        <f t="shared" si="8"/>
        <v>technology</v>
      </c>
      <c r="P147" s="8" t="str">
        <f t="shared" si="9"/>
        <v>wearables</v>
      </c>
      <c r="Q147" s="9">
        <f t="shared" si="10"/>
        <v>41889.208333333336</v>
      </c>
      <c r="R147" t="str">
        <f t="shared" si="11"/>
        <v>Sep</v>
      </c>
    </row>
    <row r="148" spans="1:18" ht="31.2" hidden="1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t="str">
        <f t="shared" si="8"/>
        <v>theater</v>
      </c>
      <c r="P148" s="8" t="str">
        <f t="shared" si="9"/>
        <v>plays</v>
      </c>
      <c r="Q148" s="9">
        <f t="shared" si="10"/>
        <v>40855.25</v>
      </c>
      <c r="R148" t="str">
        <f t="shared" si="11"/>
        <v>Nov</v>
      </c>
    </row>
    <row r="149" spans="1:18" ht="31.2" hidden="1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t="str">
        <f t="shared" si="8"/>
        <v>theater</v>
      </c>
      <c r="P149" s="8" t="str">
        <f t="shared" si="9"/>
        <v>plays</v>
      </c>
      <c r="Q149" s="9">
        <f t="shared" si="10"/>
        <v>42534.208333333328</v>
      </c>
      <c r="R149" t="str">
        <f t="shared" si="11"/>
        <v>Jun</v>
      </c>
    </row>
    <row r="150" spans="1:18" hidden="1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t="str">
        <f t="shared" si="8"/>
        <v>technology</v>
      </c>
      <c r="P150" s="8" t="str">
        <f t="shared" si="9"/>
        <v>wearables</v>
      </c>
      <c r="Q150" s="9">
        <f t="shared" si="10"/>
        <v>42941.208333333328</v>
      </c>
      <c r="R150" t="str">
        <f t="shared" si="11"/>
        <v>Jul</v>
      </c>
    </row>
    <row r="151" spans="1:18" hidden="1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t="str">
        <f t="shared" si="8"/>
        <v>music</v>
      </c>
      <c r="P151" s="8" t="str">
        <f t="shared" si="9"/>
        <v>indie rock</v>
      </c>
      <c r="Q151" s="9">
        <f t="shared" si="10"/>
        <v>41275.25</v>
      </c>
      <c r="R151" t="str">
        <f t="shared" si="11"/>
        <v>Jan</v>
      </c>
    </row>
    <row r="152" spans="1:18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t="str">
        <f t="shared" si="8"/>
        <v>music</v>
      </c>
      <c r="P152" s="8" t="str">
        <f t="shared" si="9"/>
        <v>rock</v>
      </c>
      <c r="Q152" s="9">
        <f t="shared" si="10"/>
        <v>43450.25</v>
      </c>
      <c r="R152" t="str">
        <f t="shared" si="11"/>
        <v>Dec</v>
      </c>
    </row>
    <row r="153" spans="1:18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t="str">
        <f t="shared" si="8"/>
        <v>music</v>
      </c>
      <c r="P153" s="8" t="str">
        <f t="shared" si="9"/>
        <v>electric music</v>
      </c>
      <c r="Q153" s="9">
        <f t="shared" si="10"/>
        <v>41799.208333333336</v>
      </c>
      <c r="R153" t="str">
        <f t="shared" si="11"/>
        <v>Jun</v>
      </c>
    </row>
    <row r="154" spans="1:18" hidden="1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t="str">
        <f t="shared" si="8"/>
        <v>music</v>
      </c>
      <c r="P154" s="8" t="str">
        <f t="shared" si="9"/>
        <v>indie rock</v>
      </c>
      <c r="Q154" s="9">
        <f t="shared" si="10"/>
        <v>42783.25</v>
      </c>
      <c r="R154" t="str">
        <f t="shared" si="11"/>
        <v>Feb</v>
      </c>
    </row>
    <row r="155" spans="1:18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t="str">
        <f t="shared" si="8"/>
        <v>theater</v>
      </c>
      <c r="P155" s="8" t="str">
        <f t="shared" si="9"/>
        <v>plays</v>
      </c>
      <c r="Q155" s="9">
        <f t="shared" si="10"/>
        <v>41201.208333333336</v>
      </c>
      <c r="R155" t="str">
        <f t="shared" si="11"/>
        <v>Oct</v>
      </c>
    </row>
    <row r="156" spans="1:18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t="str">
        <f t="shared" si="8"/>
        <v>music</v>
      </c>
      <c r="P156" s="8" t="str">
        <f t="shared" si="9"/>
        <v>indie rock</v>
      </c>
      <c r="Q156" s="9">
        <f t="shared" si="10"/>
        <v>42502.208333333328</v>
      </c>
      <c r="R156" t="str">
        <f t="shared" si="11"/>
        <v>May</v>
      </c>
    </row>
    <row r="157" spans="1:18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t="str">
        <f t="shared" si="8"/>
        <v>theater</v>
      </c>
      <c r="P157" s="8" t="str">
        <f t="shared" si="9"/>
        <v>plays</v>
      </c>
      <c r="Q157" s="9">
        <f t="shared" si="10"/>
        <v>40262.208333333336</v>
      </c>
      <c r="R157" t="str">
        <f t="shared" si="11"/>
        <v>Mar</v>
      </c>
    </row>
    <row r="158" spans="1:18" hidden="1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t="str">
        <f t="shared" si="8"/>
        <v>music</v>
      </c>
      <c r="P158" s="8" t="str">
        <f t="shared" si="9"/>
        <v>rock</v>
      </c>
      <c r="Q158" s="9">
        <f t="shared" si="10"/>
        <v>43743.208333333328</v>
      </c>
      <c r="R158" t="str">
        <f t="shared" si="11"/>
        <v>Oct</v>
      </c>
    </row>
    <row r="159" spans="1:18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t="str">
        <f t="shared" si="8"/>
        <v>photography</v>
      </c>
      <c r="P159" s="8" t="str">
        <f t="shared" si="9"/>
        <v>photography books</v>
      </c>
      <c r="Q159" s="9">
        <f t="shared" si="10"/>
        <v>41638.25</v>
      </c>
      <c r="R159" t="str">
        <f t="shared" si="11"/>
        <v>Dec</v>
      </c>
    </row>
    <row r="160" spans="1:18" hidden="1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t="str">
        <f t="shared" si="8"/>
        <v>music</v>
      </c>
      <c r="P160" s="8" t="str">
        <f t="shared" si="9"/>
        <v>rock</v>
      </c>
      <c r="Q160" s="9">
        <f t="shared" si="10"/>
        <v>42346.25</v>
      </c>
      <c r="R160" t="str">
        <f t="shared" si="11"/>
        <v>Dec</v>
      </c>
    </row>
    <row r="161" spans="1:18" hidden="1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t="str">
        <f t="shared" si="8"/>
        <v>theater</v>
      </c>
      <c r="P161" s="8" t="str">
        <f t="shared" si="9"/>
        <v>plays</v>
      </c>
      <c r="Q161" s="9">
        <f t="shared" si="10"/>
        <v>43551.208333333328</v>
      </c>
      <c r="R161" t="str">
        <f t="shared" si="11"/>
        <v>Mar</v>
      </c>
    </row>
    <row r="162" spans="1:18" hidden="1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t="str">
        <f t="shared" si="8"/>
        <v>technology</v>
      </c>
      <c r="P162" s="8" t="str">
        <f t="shared" si="9"/>
        <v>wearables</v>
      </c>
      <c r="Q162" s="9">
        <f t="shared" si="10"/>
        <v>43582.208333333328</v>
      </c>
      <c r="R162" t="str">
        <f t="shared" si="11"/>
        <v>Apr</v>
      </c>
    </row>
    <row r="163" spans="1:18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t="str">
        <f t="shared" si="8"/>
        <v>technology</v>
      </c>
      <c r="P163" s="8" t="str">
        <f t="shared" si="9"/>
        <v>web</v>
      </c>
      <c r="Q163" s="9">
        <f t="shared" si="10"/>
        <v>42270.208333333328</v>
      </c>
      <c r="R163" t="str">
        <f t="shared" si="11"/>
        <v>Sep</v>
      </c>
    </row>
    <row r="164" spans="1:18" ht="31.2" hidden="1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t="str">
        <f t="shared" si="8"/>
        <v>music</v>
      </c>
      <c r="P164" s="8" t="str">
        <f t="shared" si="9"/>
        <v>rock</v>
      </c>
      <c r="Q164" s="9">
        <f t="shared" si="10"/>
        <v>43442.25</v>
      </c>
      <c r="R164" t="str">
        <f t="shared" si="11"/>
        <v>Dec</v>
      </c>
    </row>
    <row r="165" spans="1:18" hidden="1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t="str">
        <f t="shared" si="8"/>
        <v>photography</v>
      </c>
      <c r="P165" s="8" t="str">
        <f t="shared" si="9"/>
        <v>photography books</v>
      </c>
      <c r="Q165" s="9">
        <f t="shared" si="10"/>
        <v>43028.208333333328</v>
      </c>
      <c r="R165" t="str">
        <f t="shared" si="11"/>
        <v>Oct</v>
      </c>
    </row>
    <row r="166" spans="1:18" hidden="1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t="str">
        <f t="shared" si="8"/>
        <v>theater</v>
      </c>
      <c r="P166" s="8" t="str">
        <f t="shared" si="9"/>
        <v>plays</v>
      </c>
      <c r="Q166" s="9">
        <f t="shared" si="10"/>
        <v>43016.208333333328</v>
      </c>
      <c r="R166" t="str">
        <f t="shared" si="11"/>
        <v>Oct</v>
      </c>
    </row>
    <row r="167" spans="1:18" hidden="1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t="str">
        <f t="shared" si="8"/>
        <v>technology</v>
      </c>
      <c r="P167" s="8" t="str">
        <f t="shared" si="9"/>
        <v>web</v>
      </c>
      <c r="Q167" s="9">
        <f t="shared" si="10"/>
        <v>42948.208333333328</v>
      </c>
      <c r="R167" t="str">
        <f t="shared" si="11"/>
        <v>Aug</v>
      </c>
    </row>
    <row r="168" spans="1:18" hidden="1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t="str">
        <f t="shared" si="8"/>
        <v>photography</v>
      </c>
      <c r="P168" s="8" t="str">
        <f t="shared" si="9"/>
        <v>photography books</v>
      </c>
      <c r="Q168" s="9">
        <f t="shared" si="10"/>
        <v>40534.25</v>
      </c>
      <c r="R168" t="str">
        <f t="shared" si="11"/>
        <v>Dec</v>
      </c>
    </row>
    <row r="169" spans="1:18" hidden="1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t="str">
        <f t="shared" si="8"/>
        <v>theater</v>
      </c>
      <c r="P169" s="8" t="str">
        <f t="shared" si="9"/>
        <v>plays</v>
      </c>
      <c r="Q169" s="9">
        <f t="shared" si="10"/>
        <v>41435.208333333336</v>
      </c>
      <c r="R169" t="str">
        <f t="shared" si="11"/>
        <v>Jun</v>
      </c>
    </row>
    <row r="170" spans="1:18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t="str">
        <f t="shared" si="8"/>
        <v>music</v>
      </c>
      <c r="P170" s="8" t="str">
        <f t="shared" si="9"/>
        <v>indie rock</v>
      </c>
      <c r="Q170" s="9">
        <f t="shared" si="10"/>
        <v>43518.25</v>
      </c>
      <c r="R170" t="str">
        <f t="shared" si="11"/>
        <v>Feb</v>
      </c>
    </row>
    <row r="171" spans="1:18" hidden="1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t="str">
        <f t="shared" si="8"/>
        <v>film &amp; video</v>
      </c>
      <c r="P171" s="8" t="str">
        <f t="shared" si="9"/>
        <v>shorts</v>
      </c>
      <c r="Q171" s="9">
        <f t="shared" si="10"/>
        <v>41077.208333333336</v>
      </c>
      <c r="R171" t="str">
        <f t="shared" si="11"/>
        <v>Jun</v>
      </c>
    </row>
    <row r="172" spans="1:18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t="str">
        <f t="shared" si="8"/>
        <v>music</v>
      </c>
      <c r="P172" s="8" t="str">
        <f t="shared" si="9"/>
        <v>indie rock</v>
      </c>
      <c r="Q172" s="9">
        <f t="shared" si="10"/>
        <v>42950.208333333328</v>
      </c>
      <c r="R172" t="str">
        <f t="shared" si="11"/>
        <v>Aug</v>
      </c>
    </row>
    <row r="173" spans="1:18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t="str">
        <f t="shared" si="8"/>
        <v>publishing</v>
      </c>
      <c r="P173" s="8" t="str">
        <f t="shared" si="9"/>
        <v>translations</v>
      </c>
      <c r="Q173" s="9">
        <f t="shared" si="10"/>
        <v>41718.208333333336</v>
      </c>
      <c r="R173" t="str">
        <f t="shared" si="11"/>
        <v>Mar</v>
      </c>
    </row>
    <row r="174" spans="1:18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t="str">
        <f t="shared" si="8"/>
        <v>film &amp; video</v>
      </c>
      <c r="P174" s="8" t="str">
        <f t="shared" si="9"/>
        <v>documentary</v>
      </c>
      <c r="Q174" s="9">
        <f t="shared" si="10"/>
        <v>41839.208333333336</v>
      </c>
      <c r="R174" t="str">
        <f t="shared" si="11"/>
        <v>Jul</v>
      </c>
    </row>
    <row r="175" spans="1:18" ht="31.2" hidden="1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t="str">
        <f t="shared" si="8"/>
        <v>theater</v>
      </c>
      <c r="P175" s="8" t="str">
        <f t="shared" si="9"/>
        <v>plays</v>
      </c>
      <c r="Q175" s="9">
        <f t="shared" si="10"/>
        <v>41412.208333333336</v>
      </c>
      <c r="R175" t="str">
        <f t="shared" si="11"/>
        <v>May</v>
      </c>
    </row>
    <row r="176" spans="1:18" hidden="1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t="str">
        <f t="shared" si="8"/>
        <v>technology</v>
      </c>
      <c r="P176" s="8" t="str">
        <f t="shared" si="9"/>
        <v>wearables</v>
      </c>
      <c r="Q176" s="9">
        <f t="shared" si="10"/>
        <v>42282.208333333328</v>
      </c>
      <c r="R176" t="str">
        <f t="shared" si="11"/>
        <v>Oct</v>
      </c>
    </row>
    <row r="177" spans="1:18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t="str">
        <f t="shared" si="8"/>
        <v>theater</v>
      </c>
      <c r="P177" s="8" t="str">
        <f t="shared" si="9"/>
        <v>plays</v>
      </c>
      <c r="Q177" s="9">
        <f t="shared" si="10"/>
        <v>42613.208333333328</v>
      </c>
      <c r="R177" t="str">
        <f t="shared" si="11"/>
        <v>Aug</v>
      </c>
    </row>
    <row r="178" spans="1:18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t="str">
        <f t="shared" si="8"/>
        <v>theater</v>
      </c>
      <c r="P178" s="8" t="str">
        <f t="shared" si="9"/>
        <v>plays</v>
      </c>
      <c r="Q178" s="9">
        <f t="shared" si="10"/>
        <v>42616.208333333328</v>
      </c>
      <c r="R178" t="str">
        <f t="shared" si="11"/>
        <v>Sep</v>
      </c>
    </row>
    <row r="179" spans="1:18" hidden="1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t="str">
        <f t="shared" si="8"/>
        <v>theater</v>
      </c>
      <c r="P179" s="8" t="str">
        <f t="shared" si="9"/>
        <v>plays</v>
      </c>
      <c r="Q179" s="9">
        <f t="shared" si="10"/>
        <v>40497.25</v>
      </c>
      <c r="R179" t="str">
        <f t="shared" si="11"/>
        <v>Nov</v>
      </c>
    </row>
    <row r="180" spans="1:18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t="str">
        <f t="shared" si="8"/>
        <v>food</v>
      </c>
      <c r="P180" s="8" t="str">
        <f t="shared" si="9"/>
        <v>food trucks</v>
      </c>
      <c r="Q180" s="9">
        <f t="shared" si="10"/>
        <v>42999.208333333328</v>
      </c>
      <c r="R180" t="str">
        <f t="shared" si="11"/>
        <v>Sep</v>
      </c>
    </row>
    <row r="181" spans="1:18" ht="31.2" hidden="1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t="str">
        <f t="shared" si="8"/>
        <v>theater</v>
      </c>
      <c r="P181" s="8" t="str">
        <f t="shared" si="9"/>
        <v>plays</v>
      </c>
      <c r="Q181" s="9">
        <f t="shared" si="10"/>
        <v>41350.208333333336</v>
      </c>
      <c r="R181" t="str">
        <f t="shared" si="11"/>
        <v>Mar</v>
      </c>
    </row>
    <row r="182" spans="1:18" hidden="1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t="str">
        <f t="shared" si="8"/>
        <v>technology</v>
      </c>
      <c r="P182" s="8" t="str">
        <f t="shared" si="9"/>
        <v>wearables</v>
      </c>
      <c r="Q182" s="9">
        <f t="shared" si="10"/>
        <v>40259.208333333336</v>
      </c>
      <c r="R182" t="str">
        <f t="shared" si="11"/>
        <v>Mar</v>
      </c>
    </row>
    <row r="183" spans="1:18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t="str">
        <f t="shared" si="8"/>
        <v>technology</v>
      </c>
      <c r="P183" s="8" t="str">
        <f t="shared" si="9"/>
        <v>web</v>
      </c>
      <c r="Q183" s="9">
        <f t="shared" si="10"/>
        <v>43012.208333333328</v>
      </c>
      <c r="R183" t="str">
        <f t="shared" si="11"/>
        <v>Oct</v>
      </c>
    </row>
    <row r="184" spans="1:18" ht="31.2" hidden="1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t="str">
        <f t="shared" si="8"/>
        <v>theater</v>
      </c>
      <c r="P184" s="8" t="str">
        <f t="shared" si="9"/>
        <v>plays</v>
      </c>
      <c r="Q184" s="9">
        <f t="shared" si="10"/>
        <v>43631.208333333328</v>
      </c>
      <c r="R184" t="str">
        <f t="shared" si="11"/>
        <v>Jun</v>
      </c>
    </row>
    <row r="185" spans="1:18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t="str">
        <f t="shared" si="8"/>
        <v>music</v>
      </c>
      <c r="P185" s="8" t="str">
        <f t="shared" si="9"/>
        <v>rock</v>
      </c>
      <c r="Q185" s="9">
        <f t="shared" si="10"/>
        <v>40430.208333333336</v>
      </c>
      <c r="R185" t="str">
        <f t="shared" si="11"/>
        <v>Sep</v>
      </c>
    </row>
    <row r="186" spans="1:18" hidden="1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t="str">
        <f t="shared" si="8"/>
        <v>theater</v>
      </c>
      <c r="P186" s="8" t="str">
        <f t="shared" si="9"/>
        <v>plays</v>
      </c>
      <c r="Q186" s="9">
        <f t="shared" si="10"/>
        <v>43588.208333333328</v>
      </c>
      <c r="R186" t="str">
        <f t="shared" si="11"/>
        <v>May</v>
      </c>
    </row>
    <row r="187" spans="1:18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t="str">
        <f t="shared" si="8"/>
        <v>film &amp; video</v>
      </c>
      <c r="P187" s="8" t="str">
        <f t="shared" si="9"/>
        <v>television</v>
      </c>
      <c r="Q187" s="9">
        <f t="shared" si="10"/>
        <v>43233.208333333328</v>
      </c>
      <c r="R187" t="str">
        <f t="shared" si="11"/>
        <v>May</v>
      </c>
    </row>
    <row r="188" spans="1:18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t="str">
        <f t="shared" si="8"/>
        <v>theater</v>
      </c>
      <c r="P188" s="8" t="str">
        <f t="shared" si="9"/>
        <v>plays</v>
      </c>
      <c r="Q188" s="9">
        <f t="shared" si="10"/>
        <v>41782.208333333336</v>
      </c>
      <c r="R188" t="str">
        <f t="shared" si="11"/>
        <v>May</v>
      </c>
    </row>
    <row r="189" spans="1:18" hidden="1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t="str">
        <f t="shared" si="8"/>
        <v>film &amp; video</v>
      </c>
      <c r="P189" s="8" t="str">
        <f t="shared" si="9"/>
        <v>shorts</v>
      </c>
      <c r="Q189" s="9">
        <f t="shared" si="10"/>
        <v>41328.25</v>
      </c>
      <c r="R189" t="str">
        <f t="shared" si="11"/>
        <v>Feb</v>
      </c>
    </row>
    <row r="190" spans="1:18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t="str">
        <f t="shared" si="8"/>
        <v>theater</v>
      </c>
      <c r="P190" s="8" t="str">
        <f t="shared" si="9"/>
        <v>plays</v>
      </c>
      <c r="Q190" s="9">
        <f t="shared" si="10"/>
        <v>41975.25</v>
      </c>
      <c r="R190" t="str">
        <f t="shared" si="11"/>
        <v>Dec</v>
      </c>
    </row>
    <row r="191" spans="1:18" hidden="1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t="str">
        <f t="shared" si="8"/>
        <v>theater</v>
      </c>
      <c r="P191" s="8" t="str">
        <f t="shared" si="9"/>
        <v>plays</v>
      </c>
      <c r="Q191" s="9">
        <f t="shared" si="10"/>
        <v>42433.25</v>
      </c>
      <c r="R191" t="str">
        <f t="shared" si="11"/>
        <v>Mar</v>
      </c>
    </row>
    <row r="192" spans="1:18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t="str">
        <f t="shared" si="8"/>
        <v>theater</v>
      </c>
      <c r="P192" s="8" t="str">
        <f t="shared" si="9"/>
        <v>plays</v>
      </c>
      <c r="Q192" s="9">
        <f t="shared" si="10"/>
        <v>41429.208333333336</v>
      </c>
      <c r="R192" t="str">
        <f t="shared" si="11"/>
        <v>Jun</v>
      </c>
    </row>
    <row r="193" spans="1:18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t="str">
        <f t="shared" si="8"/>
        <v>theater</v>
      </c>
      <c r="P193" s="8" t="str">
        <f t="shared" si="9"/>
        <v>plays</v>
      </c>
      <c r="Q193" s="9">
        <f t="shared" si="10"/>
        <v>43536.208333333328</v>
      </c>
      <c r="R193" t="str">
        <f t="shared" si="11"/>
        <v>Mar</v>
      </c>
    </row>
    <row r="194" spans="1:18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t="str">
        <f t="shared" si="8"/>
        <v>music</v>
      </c>
      <c r="P194" s="8" t="str">
        <f t="shared" si="9"/>
        <v>rock</v>
      </c>
      <c r="Q194" s="9">
        <f t="shared" si="10"/>
        <v>41817.208333333336</v>
      </c>
      <c r="R194" t="str">
        <f t="shared" si="11"/>
        <v>Jun</v>
      </c>
    </row>
    <row r="195" spans="1:18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t="str">
        <f t="shared" ref="O195:O258" si="12">LEFT(N195, FIND("/", N195) - 1)</f>
        <v>music</v>
      </c>
      <c r="P195" s="8" t="str">
        <f t="shared" ref="P195:P258" si="13">MID(N195, FIND("/", N195) + 1, LEN(N195) - FIND("/", N195))</f>
        <v>indie rock</v>
      </c>
      <c r="Q195" s="9">
        <f t="shared" ref="Q195:Q258" si="14">(((J195/60)/60)/24)+DATE(1970,1,1)</f>
        <v>43198.208333333328</v>
      </c>
      <c r="R195" t="str">
        <f t="shared" ref="R195:R258" si="15">TEXT(Q195,"mmm")</f>
        <v>Apr</v>
      </c>
    </row>
    <row r="196" spans="1:18" hidden="1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t="str">
        <f t="shared" si="12"/>
        <v>music</v>
      </c>
      <c r="P196" s="8" t="str">
        <f t="shared" si="13"/>
        <v>metal</v>
      </c>
      <c r="Q196" s="9">
        <f t="shared" si="14"/>
        <v>42261.208333333328</v>
      </c>
      <c r="R196" t="str">
        <f t="shared" si="15"/>
        <v>Sep</v>
      </c>
    </row>
    <row r="197" spans="1:18" hidden="1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t="str">
        <f t="shared" si="12"/>
        <v>music</v>
      </c>
      <c r="P197" s="8" t="str">
        <f t="shared" si="13"/>
        <v>electric music</v>
      </c>
      <c r="Q197" s="9">
        <f t="shared" si="14"/>
        <v>43310.208333333328</v>
      </c>
      <c r="R197" t="str">
        <f t="shared" si="15"/>
        <v>Jul</v>
      </c>
    </row>
    <row r="198" spans="1:18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t="str">
        <f t="shared" si="12"/>
        <v>technology</v>
      </c>
      <c r="P198" s="8" t="str">
        <f t="shared" si="13"/>
        <v>wearables</v>
      </c>
      <c r="Q198" s="9">
        <f t="shared" si="14"/>
        <v>42616.208333333328</v>
      </c>
      <c r="R198" t="str">
        <f t="shared" si="15"/>
        <v>Sep</v>
      </c>
    </row>
    <row r="199" spans="1:18" hidden="1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t="str">
        <f t="shared" si="12"/>
        <v>film &amp; video</v>
      </c>
      <c r="P199" s="8" t="str">
        <f t="shared" si="13"/>
        <v>drama</v>
      </c>
      <c r="Q199" s="9">
        <f t="shared" si="14"/>
        <v>42909.208333333328</v>
      </c>
      <c r="R199" t="str">
        <f t="shared" si="15"/>
        <v>Jun</v>
      </c>
    </row>
    <row r="200" spans="1:18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t="str">
        <f t="shared" si="12"/>
        <v>music</v>
      </c>
      <c r="P200" s="8" t="str">
        <f t="shared" si="13"/>
        <v>electric music</v>
      </c>
      <c r="Q200" s="9">
        <f t="shared" si="14"/>
        <v>40396.208333333336</v>
      </c>
      <c r="R200" t="str">
        <f t="shared" si="15"/>
        <v>Aug</v>
      </c>
    </row>
    <row r="201" spans="1:18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t="str">
        <f t="shared" si="12"/>
        <v>music</v>
      </c>
      <c r="P201" s="8" t="str">
        <f t="shared" si="13"/>
        <v>rock</v>
      </c>
      <c r="Q201" s="9">
        <f t="shared" si="14"/>
        <v>42192.208333333328</v>
      </c>
      <c r="R201" t="str">
        <f t="shared" si="15"/>
        <v>Jul</v>
      </c>
    </row>
    <row r="202" spans="1:18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t="str">
        <f t="shared" si="12"/>
        <v>theater</v>
      </c>
      <c r="P202" s="8" t="str">
        <f t="shared" si="13"/>
        <v>plays</v>
      </c>
      <c r="Q202" s="9">
        <f t="shared" si="14"/>
        <v>40262.208333333336</v>
      </c>
      <c r="R202" t="str">
        <f t="shared" si="15"/>
        <v>Mar</v>
      </c>
    </row>
    <row r="203" spans="1:18" ht="31.2" hidden="1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t="str">
        <f t="shared" si="12"/>
        <v>technology</v>
      </c>
      <c r="P203" s="8" t="str">
        <f t="shared" si="13"/>
        <v>web</v>
      </c>
      <c r="Q203" s="9">
        <f t="shared" si="14"/>
        <v>41845.208333333336</v>
      </c>
      <c r="R203" t="str">
        <f t="shared" si="15"/>
        <v>Jul</v>
      </c>
    </row>
    <row r="204" spans="1:18" hidden="1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t="str">
        <f t="shared" si="12"/>
        <v>food</v>
      </c>
      <c r="P204" s="8" t="str">
        <f t="shared" si="13"/>
        <v>food trucks</v>
      </c>
      <c r="Q204" s="9">
        <f t="shared" si="14"/>
        <v>40818.208333333336</v>
      </c>
      <c r="R204" t="str">
        <f t="shared" si="15"/>
        <v>Oct</v>
      </c>
    </row>
    <row r="205" spans="1:18" ht="31.2" hidden="1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t="str">
        <f t="shared" si="12"/>
        <v>theater</v>
      </c>
      <c r="P205" s="8" t="str">
        <f t="shared" si="13"/>
        <v>plays</v>
      </c>
      <c r="Q205" s="9">
        <f t="shared" si="14"/>
        <v>42752.25</v>
      </c>
      <c r="R205" t="str">
        <f t="shared" si="15"/>
        <v>Jan</v>
      </c>
    </row>
    <row r="206" spans="1:18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t="str">
        <f t="shared" si="12"/>
        <v>music</v>
      </c>
      <c r="P206" s="8" t="str">
        <f t="shared" si="13"/>
        <v>jazz</v>
      </c>
      <c r="Q206" s="9">
        <f t="shared" si="14"/>
        <v>40636.208333333336</v>
      </c>
      <c r="R206" t="str">
        <f t="shared" si="15"/>
        <v>Apr</v>
      </c>
    </row>
    <row r="207" spans="1:18" hidden="1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t="str">
        <f t="shared" si="12"/>
        <v>theater</v>
      </c>
      <c r="P207" s="8" t="str">
        <f t="shared" si="13"/>
        <v>plays</v>
      </c>
      <c r="Q207" s="9">
        <f t="shared" si="14"/>
        <v>43390.208333333328</v>
      </c>
      <c r="R207" t="str">
        <f t="shared" si="15"/>
        <v>Oct</v>
      </c>
    </row>
    <row r="208" spans="1:18" hidden="1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t="str">
        <f t="shared" si="12"/>
        <v>publishing</v>
      </c>
      <c r="P208" s="8" t="str">
        <f t="shared" si="13"/>
        <v>fiction</v>
      </c>
      <c r="Q208" s="9">
        <f t="shared" si="14"/>
        <v>40236.25</v>
      </c>
      <c r="R208" t="str">
        <f t="shared" si="15"/>
        <v>Feb</v>
      </c>
    </row>
    <row r="209" spans="1:18" ht="31.2" hidden="1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t="str">
        <f t="shared" si="12"/>
        <v>music</v>
      </c>
      <c r="P209" s="8" t="str">
        <f t="shared" si="13"/>
        <v>rock</v>
      </c>
      <c r="Q209" s="9">
        <f t="shared" si="14"/>
        <v>43340.208333333328</v>
      </c>
      <c r="R209" t="str">
        <f t="shared" si="15"/>
        <v>Aug</v>
      </c>
    </row>
    <row r="210" spans="1:18" hidden="1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t="str">
        <f t="shared" si="12"/>
        <v>film &amp; video</v>
      </c>
      <c r="P210" s="8" t="str">
        <f t="shared" si="13"/>
        <v>documentary</v>
      </c>
      <c r="Q210" s="9">
        <f t="shared" si="14"/>
        <v>43048.25</v>
      </c>
      <c r="R210" t="str">
        <f t="shared" si="15"/>
        <v>Nov</v>
      </c>
    </row>
    <row r="211" spans="1:18" ht="31.2" hidden="1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t="str">
        <f t="shared" si="12"/>
        <v>film &amp; video</v>
      </c>
      <c r="P211" s="8" t="str">
        <f t="shared" si="13"/>
        <v>documentary</v>
      </c>
      <c r="Q211" s="9">
        <f t="shared" si="14"/>
        <v>42496.208333333328</v>
      </c>
      <c r="R211" t="str">
        <f t="shared" si="15"/>
        <v>May</v>
      </c>
    </row>
    <row r="212" spans="1:18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t="str">
        <f t="shared" si="12"/>
        <v>film &amp; video</v>
      </c>
      <c r="P212" s="8" t="str">
        <f t="shared" si="13"/>
        <v>science fiction</v>
      </c>
      <c r="Q212" s="9">
        <f t="shared" si="14"/>
        <v>42797.25</v>
      </c>
      <c r="R212" t="str">
        <f t="shared" si="15"/>
        <v>Mar</v>
      </c>
    </row>
    <row r="213" spans="1:18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t="str">
        <f t="shared" si="12"/>
        <v>theater</v>
      </c>
      <c r="P213" s="8" t="str">
        <f t="shared" si="13"/>
        <v>plays</v>
      </c>
      <c r="Q213" s="9">
        <f t="shared" si="14"/>
        <v>41513.208333333336</v>
      </c>
      <c r="R213" t="str">
        <f t="shared" si="15"/>
        <v>Aug</v>
      </c>
    </row>
    <row r="214" spans="1:18" ht="31.2" hidden="1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t="str">
        <f t="shared" si="12"/>
        <v>theater</v>
      </c>
      <c r="P214" s="8" t="str">
        <f t="shared" si="13"/>
        <v>plays</v>
      </c>
      <c r="Q214" s="9">
        <f t="shared" si="14"/>
        <v>43814.25</v>
      </c>
      <c r="R214" t="str">
        <f t="shared" si="15"/>
        <v>Dec</v>
      </c>
    </row>
    <row r="215" spans="1:18" ht="31.2" hidden="1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t="str">
        <f t="shared" si="12"/>
        <v>music</v>
      </c>
      <c r="P215" s="8" t="str">
        <f t="shared" si="13"/>
        <v>indie rock</v>
      </c>
      <c r="Q215" s="9">
        <f t="shared" si="14"/>
        <v>40488.208333333336</v>
      </c>
      <c r="R215" t="str">
        <f t="shared" si="15"/>
        <v>Nov</v>
      </c>
    </row>
    <row r="216" spans="1:18" hidden="1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t="str">
        <f t="shared" si="12"/>
        <v>music</v>
      </c>
      <c r="P216" s="8" t="str">
        <f t="shared" si="13"/>
        <v>rock</v>
      </c>
      <c r="Q216" s="9">
        <f t="shared" si="14"/>
        <v>40409.208333333336</v>
      </c>
      <c r="R216" t="str">
        <f t="shared" si="15"/>
        <v>Aug</v>
      </c>
    </row>
    <row r="217" spans="1:18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t="str">
        <f t="shared" si="12"/>
        <v>theater</v>
      </c>
      <c r="P217" s="8" t="str">
        <f t="shared" si="13"/>
        <v>plays</v>
      </c>
      <c r="Q217" s="9">
        <f t="shared" si="14"/>
        <v>43509.25</v>
      </c>
      <c r="R217" t="str">
        <f t="shared" si="15"/>
        <v>Feb</v>
      </c>
    </row>
    <row r="218" spans="1:18" hidden="1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t="str">
        <f t="shared" si="12"/>
        <v>theater</v>
      </c>
      <c r="P218" s="8" t="str">
        <f t="shared" si="13"/>
        <v>plays</v>
      </c>
      <c r="Q218" s="9">
        <f t="shared" si="14"/>
        <v>40869.25</v>
      </c>
      <c r="R218" t="str">
        <f t="shared" si="15"/>
        <v>Nov</v>
      </c>
    </row>
    <row r="219" spans="1:18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t="str">
        <f t="shared" si="12"/>
        <v>film &amp; video</v>
      </c>
      <c r="P219" s="8" t="str">
        <f t="shared" si="13"/>
        <v>science fiction</v>
      </c>
      <c r="Q219" s="9">
        <f t="shared" si="14"/>
        <v>43583.208333333328</v>
      </c>
      <c r="R219" t="str">
        <f t="shared" si="15"/>
        <v>Apr</v>
      </c>
    </row>
    <row r="220" spans="1:18" hidden="1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t="str">
        <f t="shared" si="12"/>
        <v>film &amp; video</v>
      </c>
      <c r="P220" s="8" t="str">
        <f t="shared" si="13"/>
        <v>shorts</v>
      </c>
      <c r="Q220" s="9">
        <f t="shared" si="14"/>
        <v>40858.25</v>
      </c>
      <c r="R220" t="str">
        <f t="shared" si="15"/>
        <v>Nov</v>
      </c>
    </row>
    <row r="221" spans="1:18" hidden="1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t="str">
        <f t="shared" si="12"/>
        <v>film &amp; video</v>
      </c>
      <c r="P221" s="8" t="str">
        <f t="shared" si="13"/>
        <v>animation</v>
      </c>
      <c r="Q221" s="9">
        <f t="shared" si="14"/>
        <v>41137.208333333336</v>
      </c>
      <c r="R221" t="str">
        <f t="shared" si="15"/>
        <v>Aug</v>
      </c>
    </row>
    <row r="222" spans="1:18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t="str">
        <f t="shared" si="12"/>
        <v>theater</v>
      </c>
      <c r="P222" s="8" t="str">
        <f t="shared" si="13"/>
        <v>plays</v>
      </c>
      <c r="Q222" s="9">
        <f t="shared" si="14"/>
        <v>40725.208333333336</v>
      </c>
      <c r="R222" t="str">
        <f t="shared" si="15"/>
        <v>Jul</v>
      </c>
    </row>
    <row r="223" spans="1:18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t="str">
        <f t="shared" si="12"/>
        <v>food</v>
      </c>
      <c r="P223" s="8" t="str">
        <f t="shared" si="13"/>
        <v>food trucks</v>
      </c>
      <c r="Q223" s="9">
        <f t="shared" si="14"/>
        <v>41081.208333333336</v>
      </c>
      <c r="R223" t="str">
        <f t="shared" si="15"/>
        <v>Jun</v>
      </c>
    </row>
    <row r="224" spans="1:18" hidden="1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t="str">
        <f t="shared" si="12"/>
        <v>photography</v>
      </c>
      <c r="P224" s="8" t="str">
        <f t="shared" si="13"/>
        <v>photography books</v>
      </c>
      <c r="Q224" s="9">
        <f t="shared" si="14"/>
        <v>41914.208333333336</v>
      </c>
      <c r="R224" t="str">
        <f t="shared" si="15"/>
        <v>Oct</v>
      </c>
    </row>
    <row r="225" spans="1:18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t="str">
        <f t="shared" si="12"/>
        <v>theater</v>
      </c>
      <c r="P225" s="8" t="str">
        <f t="shared" si="13"/>
        <v>plays</v>
      </c>
      <c r="Q225" s="9">
        <f t="shared" si="14"/>
        <v>42445.208333333328</v>
      </c>
      <c r="R225" t="str">
        <f t="shared" si="15"/>
        <v>Mar</v>
      </c>
    </row>
    <row r="226" spans="1:18" hidden="1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t="str">
        <f t="shared" si="12"/>
        <v>film &amp; video</v>
      </c>
      <c r="P226" s="8" t="str">
        <f t="shared" si="13"/>
        <v>science fiction</v>
      </c>
      <c r="Q226" s="9">
        <f t="shared" si="14"/>
        <v>41906.208333333336</v>
      </c>
      <c r="R226" t="str">
        <f t="shared" si="15"/>
        <v>Sep</v>
      </c>
    </row>
    <row r="227" spans="1:18" hidden="1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t="str">
        <f t="shared" si="12"/>
        <v>music</v>
      </c>
      <c r="P227" s="8" t="str">
        <f t="shared" si="13"/>
        <v>rock</v>
      </c>
      <c r="Q227" s="9">
        <f t="shared" si="14"/>
        <v>41762.208333333336</v>
      </c>
      <c r="R227" t="str">
        <f t="shared" si="15"/>
        <v>May</v>
      </c>
    </row>
    <row r="228" spans="1:18" hidden="1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t="str">
        <f t="shared" si="12"/>
        <v>photography</v>
      </c>
      <c r="P228" s="8" t="str">
        <f t="shared" si="13"/>
        <v>photography books</v>
      </c>
      <c r="Q228" s="9">
        <f t="shared" si="14"/>
        <v>40276.208333333336</v>
      </c>
      <c r="R228" t="str">
        <f t="shared" si="15"/>
        <v>Apr</v>
      </c>
    </row>
    <row r="229" spans="1:18" ht="31.2" hidden="1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t="str">
        <f t="shared" si="12"/>
        <v>games</v>
      </c>
      <c r="P229" s="8" t="str">
        <f t="shared" si="13"/>
        <v>mobile games</v>
      </c>
      <c r="Q229" s="9">
        <f t="shared" si="14"/>
        <v>42139.208333333328</v>
      </c>
      <c r="R229" t="str">
        <f t="shared" si="15"/>
        <v>May</v>
      </c>
    </row>
    <row r="230" spans="1:18" hidden="1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t="str">
        <f t="shared" si="12"/>
        <v>film &amp; video</v>
      </c>
      <c r="P230" s="8" t="str">
        <f t="shared" si="13"/>
        <v>animation</v>
      </c>
      <c r="Q230" s="9">
        <f t="shared" si="14"/>
        <v>42613.208333333328</v>
      </c>
      <c r="R230" t="str">
        <f t="shared" si="15"/>
        <v>Aug</v>
      </c>
    </row>
    <row r="231" spans="1:18" hidden="1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t="str">
        <f t="shared" si="12"/>
        <v>games</v>
      </c>
      <c r="P231" s="8" t="str">
        <f t="shared" si="13"/>
        <v>mobile games</v>
      </c>
      <c r="Q231" s="9">
        <f t="shared" si="14"/>
        <v>42887.208333333328</v>
      </c>
      <c r="R231" t="str">
        <f t="shared" si="15"/>
        <v>Jun</v>
      </c>
    </row>
    <row r="232" spans="1:18" hidden="1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t="str">
        <f t="shared" si="12"/>
        <v>games</v>
      </c>
      <c r="P232" s="8" t="str">
        <f t="shared" si="13"/>
        <v>video games</v>
      </c>
      <c r="Q232" s="9">
        <f t="shared" si="14"/>
        <v>43805.25</v>
      </c>
      <c r="R232" t="str">
        <f t="shared" si="15"/>
        <v>Dec</v>
      </c>
    </row>
    <row r="233" spans="1:18" hidden="1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t="str">
        <f t="shared" si="12"/>
        <v>theater</v>
      </c>
      <c r="P233" s="8" t="str">
        <f t="shared" si="13"/>
        <v>plays</v>
      </c>
      <c r="Q233" s="9">
        <f t="shared" si="14"/>
        <v>41415.208333333336</v>
      </c>
      <c r="R233" t="str">
        <f t="shared" si="15"/>
        <v>May</v>
      </c>
    </row>
    <row r="234" spans="1:18" hidden="1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t="str">
        <f t="shared" si="12"/>
        <v>theater</v>
      </c>
      <c r="P234" s="8" t="str">
        <f t="shared" si="13"/>
        <v>plays</v>
      </c>
      <c r="Q234" s="9">
        <f t="shared" si="14"/>
        <v>42576.208333333328</v>
      </c>
      <c r="R234" t="str">
        <f t="shared" si="15"/>
        <v>Jul</v>
      </c>
    </row>
    <row r="235" spans="1:18" hidden="1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t="str">
        <f t="shared" si="12"/>
        <v>film &amp; video</v>
      </c>
      <c r="P235" s="8" t="str">
        <f t="shared" si="13"/>
        <v>animation</v>
      </c>
      <c r="Q235" s="9">
        <f t="shared" si="14"/>
        <v>40706.208333333336</v>
      </c>
      <c r="R235" t="str">
        <f t="shared" si="15"/>
        <v>Jun</v>
      </c>
    </row>
    <row r="236" spans="1:18" hidden="1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t="str">
        <f t="shared" si="12"/>
        <v>games</v>
      </c>
      <c r="P236" s="8" t="str">
        <f t="shared" si="13"/>
        <v>video games</v>
      </c>
      <c r="Q236" s="9">
        <f t="shared" si="14"/>
        <v>42969.208333333328</v>
      </c>
      <c r="R236" t="str">
        <f t="shared" si="15"/>
        <v>Aug</v>
      </c>
    </row>
    <row r="237" spans="1:18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t="str">
        <f t="shared" si="12"/>
        <v>film &amp; video</v>
      </c>
      <c r="P237" s="8" t="str">
        <f t="shared" si="13"/>
        <v>animation</v>
      </c>
      <c r="Q237" s="9">
        <f t="shared" si="14"/>
        <v>42779.25</v>
      </c>
      <c r="R237" t="str">
        <f t="shared" si="15"/>
        <v>Feb</v>
      </c>
    </row>
    <row r="238" spans="1:18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t="str">
        <f t="shared" si="12"/>
        <v>music</v>
      </c>
      <c r="P238" s="8" t="str">
        <f t="shared" si="13"/>
        <v>rock</v>
      </c>
      <c r="Q238" s="9">
        <f t="shared" si="14"/>
        <v>43641.208333333328</v>
      </c>
      <c r="R238" t="str">
        <f t="shared" si="15"/>
        <v>Jun</v>
      </c>
    </row>
    <row r="239" spans="1:18" ht="31.2" hidden="1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t="str">
        <f t="shared" si="12"/>
        <v>film &amp; video</v>
      </c>
      <c r="P239" s="8" t="str">
        <f t="shared" si="13"/>
        <v>animation</v>
      </c>
      <c r="Q239" s="9">
        <f t="shared" si="14"/>
        <v>41754.208333333336</v>
      </c>
      <c r="R239" t="str">
        <f t="shared" si="15"/>
        <v>Apr</v>
      </c>
    </row>
    <row r="240" spans="1:18" hidden="1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t="str">
        <f t="shared" si="12"/>
        <v>theater</v>
      </c>
      <c r="P240" s="8" t="str">
        <f t="shared" si="13"/>
        <v>plays</v>
      </c>
      <c r="Q240" s="9">
        <f t="shared" si="14"/>
        <v>43083.25</v>
      </c>
      <c r="R240" t="str">
        <f t="shared" si="15"/>
        <v>Dec</v>
      </c>
    </row>
    <row r="241" spans="1:18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t="str">
        <f t="shared" si="12"/>
        <v>technology</v>
      </c>
      <c r="P241" s="8" t="str">
        <f t="shared" si="13"/>
        <v>wearables</v>
      </c>
      <c r="Q241" s="9">
        <f t="shared" si="14"/>
        <v>42245.208333333328</v>
      </c>
      <c r="R241" t="str">
        <f t="shared" si="15"/>
        <v>Aug</v>
      </c>
    </row>
    <row r="242" spans="1:18" hidden="1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t="str">
        <f t="shared" si="12"/>
        <v>theater</v>
      </c>
      <c r="P242" s="8" t="str">
        <f t="shared" si="13"/>
        <v>plays</v>
      </c>
      <c r="Q242" s="9">
        <f t="shared" si="14"/>
        <v>40396.208333333336</v>
      </c>
      <c r="R242" t="str">
        <f t="shared" si="15"/>
        <v>Aug</v>
      </c>
    </row>
    <row r="243" spans="1:18" ht="31.2" hidden="1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t="str">
        <f t="shared" si="12"/>
        <v>publishing</v>
      </c>
      <c r="P243" s="8" t="str">
        <f t="shared" si="13"/>
        <v>nonfiction</v>
      </c>
      <c r="Q243" s="9">
        <f t="shared" si="14"/>
        <v>41742.208333333336</v>
      </c>
      <c r="R243" t="str">
        <f t="shared" si="15"/>
        <v>Apr</v>
      </c>
    </row>
    <row r="244" spans="1:18" hidden="1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t="str">
        <f t="shared" si="12"/>
        <v>music</v>
      </c>
      <c r="P244" s="8" t="str">
        <f t="shared" si="13"/>
        <v>rock</v>
      </c>
      <c r="Q244" s="9">
        <f t="shared" si="14"/>
        <v>42865.208333333328</v>
      </c>
      <c r="R244" t="str">
        <f t="shared" si="15"/>
        <v>May</v>
      </c>
    </row>
    <row r="245" spans="1:18" ht="31.2" hidden="1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t="str">
        <f t="shared" si="12"/>
        <v>theater</v>
      </c>
      <c r="P245" s="8" t="str">
        <f t="shared" si="13"/>
        <v>plays</v>
      </c>
      <c r="Q245" s="9">
        <f t="shared" si="14"/>
        <v>43163.25</v>
      </c>
      <c r="R245" t="str">
        <f t="shared" si="15"/>
        <v>Mar</v>
      </c>
    </row>
    <row r="246" spans="1:18" ht="31.2" hidden="1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t="str">
        <f t="shared" si="12"/>
        <v>theater</v>
      </c>
      <c r="P246" s="8" t="str">
        <f t="shared" si="13"/>
        <v>plays</v>
      </c>
      <c r="Q246" s="9">
        <f t="shared" si="14"/>
        <v>41834.208333333336</v>
      </c>
      <c r="R246" t="str">
        <f t="shared" si="15"/>
        <v>Jul</v>
      </c>
    </row>
    <row r="247" spans="1:18" hidden="1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t="str">
        <f t="shared" si="12"/>
        <v>theater</v>
      </c>
      <c r="P247" s="8" t="str">
        <f t="shared" si="13"/>
        <v>plays</v>
      </c>
      <c r="Q247" s="9">
        <f t="shared" si="14"/>
        <v>41736.208333333336</v>
      </c>
      <c r="R247" t="str">
        <f t="shared" si="15"/>
        <v>Apr</v>
      </c>
    </row>
    <row r="248" spans="1:18" ht="31.2" hidden="1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t="str">
        <f t="shared" si="12"/>
        <v>technology</v>
      </c>
      <c r="P248" s="8" t="str">
        <f t="shared" si="13"/>
        <v>web</v>
      </c>
      <c r="Q248" s="9">
        <f t="shared" si="14"/>
        <v>41491.208333333336</v>
      </c>
      <c r="R248" t="str">
        <f t="shared" si="15"/>
        <v>Aug</v>
      </c>
    </row>
    <row r="249" spans="1:18" hidden="1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t="str">
        <f t="shared" si="12"/>
        <v>publishing</v>
      </c>
      <c r="P249" s="8" t="str">
        <f t="shared" si="13"/>
        <v>fiction</v>
      </c>
      <c r="Q249" s="9">
        <f t="shared" si="14"/>
        <v>42726.25</v>
      </c>
      <c r="R249" t="str">
        <f t="shared" si="15"/>
        <v>Dec</v>
      </c>
    </row>
    <row r="250" spans="1:18" hidden="1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t="str">
        <f t="shared" si="12"/>
        <v>games</v>
      </c>
      <c r="P250" s="8" t="str">
        <f t="shared" si="13"/>
        <v>mobile games</v>
      </c>
      <c r="Q250" s="9">
        <f t="shared" si="14"/>
        <v>42004.25</v>
      </c>
      <c r="R250" t="str">
        <f t="shared" si="15"/>
        <v>Dec</v>
      </c>
    </row>
    <row r="251" spans="1:18" hidden="1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t="str">
        <f t="shared" si="12"/>
        <v>publishing</v>
      </c>
      <c r="P251" s="8" t="str">
        <f t="shared" si="13"/>
        <v>translations</v>
      </c>
      <c r="Q251" s="9">
        <f t="shared" si="14"/>
        <v>42006.25</v>
      </c>
      <c r="R251" t="str">
        <f t="shared" si="15"/>
        <v>Jan</v>
      </c>
    </row>
    <row r="252" spans="1:18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t="str">
        <f t="shared" si="12"/>
        <v>music</v>
      </c>
      <c r="P252" s="8" t="str">
        <f t="shared" si="13"/>
        <v>rock</v>
      </c>
      <c r="Q252" s="9">
        <f t="shared" si="14"/>
        <v>40203.25</v>
      </c>
      <c r="R252" t="str">
        <f t="shared" si="15"/>
        <v>Jan</v>
      </c>
    </row>
    <row r="253" spans="1:18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t="str">
        <f t="shared" si="12"/>
        <v>theater</v>
      </c>
      <c r="P253" s="8" t="str">
        <f t="shared" si="13"/>
        <v>plays</v>
      </c>
      <c r="Q253" s="9">
        <f t="shared" si="14"/>
        <v>41252.25</v>
      </c>
      <c r="R253" t="str">
        <f t="shared" si="15"/>
        <v>Dec</v>
      </c>
    </row>
    <row r="254" spans="1:18" ht="31.2" hidden="1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t="str">
        <f t="shared" si="12"/>
        <v>theater</v>
      </c>
      <c r="P254" s="8" t="str">
        <f t="shared" si="13"/>
        <v>plays</v>
      </c>
      <c r="Q254" s="9">
        <f t="shared" si="14"/>
        <v>41572.208333333336</v>
      </c>
      <c r="R254" t="str">
        <f t="shared" si="15"/>
        <v>Oct</v>
      </c>
    </row>
    <row r="255" spans="1:18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t="str">
        <f t="shared" si="12"/>
        <v>film &amp; video</v>
      </c>
      <c r="P255" s="8" t="str">
        <f t="shared" si="13"/>
        <v>drama</v>
      </c>
      <c r="Q255" s="9">
        <f t="shared" si="14"/>
        <v>40641.208333333336</v>
      </c>
      <c r="R255" t="str">
        <f t="shared" si="15"/>
        <v>Apr</v>
      </c>
    </row>
    <row r="256" spans="1:18" ht="31.2" hidden="1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t="str">
        <f t="shared" si="12"/>
        <v>publishing</v>
      </c>
      <c r="P256" s="8" t="str">
        <f t="shared" si="13"/>
        <v>nonfiction</v>
      </c>
      <c r="Q256" s="9">
        <f t="shared" si="14"/>
        <v>42787.25</v>
      </c>
      <c r="R256" t="str">
        <f t="shared" si="15"/>
        <v>Feb</v>
      </c>
    </row>
    <row r="257" spans="1:18" ht="31.2" hidden="1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t="str">
        <f t="shared" si="12"/>
        <v>music</v>
      </c>
      <c r="P257" s="8" t="str">
        <f t="shared" si="13"/>
        <v>rock</v>
      </c>
      <c r="Q257" s="9">
        <f t="shared" si="14"/>
        <v>40590.25</v>
      </c>
      <c r="R257" t="str">
        <f t="shared" si="15"/>
        <v>Feb</v>
      </c>
    </row>
    <row r="258" spans="1:18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t="str">
        <f t="shared" si="12"/>
        <v>music</v>
      </c>
      <c r="P258" s="8" t="str">
        <f t="shared" si="13"/>
        <v>rock</v>
      </c>
      <c r="Q258" s="9">
        <f t="shared" si="14"/>
        <v>42393.25</v>
      </c>
      <c r="R258" t="str">
        <f t="shared" si="15"/>
        <v>Jan</v>
      </c>
    </row>
    <row r="259" spans="1:18" hidden="1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t="str">
        <f t="shared" ref="O259:O322" si="16">LEFT(N259, FIND("/", N259) - 1)</f>
        <v>theater</v>
      </c>
      <c r="P259" s="8" t="str">
        <f t="shared" ref="P259:P322" si="17">MID(N259, FIND("/", N259) + 1, LEN(N259) - FIND("/", N259))</f>
        <v>plays</v>
      </c>
      <c r="Q259" s="9">
        <f t="shared" ref="Q259:Q322" si="18">(((J259/60)/60)/24)+DATE(1970,1,1)</f>
        <v>41338.25</v>
      </c>
      <c r="R259" t="str">
        <f t="shared" ref="R259:R322" si="19">TEXT(Q259,"mmm")</f>
        <v>Mar</v>
      </c>
    </row>
    <row r="260" spans="1:18" hidden="1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t="str">
        <f t="shared" si="16"/>
        <v>theater</v>
      </c>
      <c r="P260" s="8" t="str">
        <f t="shared" si="17"/>
        <v>plays</v>
      </c>
      <c r="Q260" s="9">
        <f t="shared" si="18"/>
        <v>42712.25</v>
      </c>
      <c r="R260" t="str">
        <f t="shared" si="19"/>
        <v>Dec</v>
      </c>
    </row>
    <row r="261" spans="1:18" ht="31.2" hidden="1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t="str">
        <f t="shared" si="16"/>
        <v>photography</v>
      </c>
      <c r="P261" s="8" t="str">
        <f t="shared" si="17"/>
        <v>photography books</v>
      </c>
      <c r="Q261" s="9">
        <f t="shared" si="18"/>
        <v>41251.25</v>
      </c>
      <c r="R261" t="str">
        <f t="shared" si="19"/>
        <v>Dec</v>
      </c>
    </row>
    <row r="262" spans="1:18" hidden="1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t="str">
        <f t="shared" si="16"/>
        <v>music</v>
      </c>
      <c r="P262" s="8" t="str">
        <f t="shared" si="17"/>
        <v>rock</v>
      </c>
      <c r="Q262" s="9">
        <f t="shared" si="18"/>
        <v>41180.208333333336</v>
      </c>
      <c r="R262" t="str">
        <f t="shared" si="19"/>
        <v>Sep</v>
      </c>
    </row>
    <row r="263" spans="1:18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t="str">
        <f t="shared" si="16"/>
        <v>music</v>
      </c>
      <c r="P263" s="8" t="str">
        <f t="shared" si="17"/>
        <v>rock</v>
      </c>
      <c r="Q263" s="9">
        <f t="shared" si="18"/>
        <v>40415.208333333336</v>
      </c>
      <c r="R263" t="str">
        <f t="shared" si="19"/>
        <v>Aug</v>
      </c>
    </row>
    <row r="264" spans="1:18" hidden="1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t="str">
        <f t="shared" si="16"/>
        <v>music</v>
      </c>
      <c r="P264" s="8" t="str">
        <f t="shared" si="17"/>
        <v>indie rock</v>
      </c>
      <c r="Q264" s="9">
        <f t="shared" si="18"/>
        <v>40638.208333333336</v>
      </c>
      <c r="R264" t="str">
        <f t="shared" si="19"/>
        <v>Apr</v>
      </c>
    </row>
    <row r="265" spans="1:18" hidden="1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t="str">
        <f t="shared" si="16"/>
        <v>photography</v>
      </c>
      <c r="P265" s="8" t="str">
        <f t="shared" si="17"/>
        <v>photography books</v>
      </c>
      <c r="Q265" s="9">
        <f t="shared" si="18"/>
        <v>40187.25</v>
      </c>
      <c r="R265" t="str">
        <f t="shared" si="19"/>
        <v>Jan</v>
      </c>
    </row>
    <row r="266" spans="1:18" hidden="1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t="str">
        <f t="shared" si="16"/>
        <v>theater</v>
      </c>
      <c r="P266" s="8" t="str">
        <f t="shared" si="17"/>
        <v>plays</v>
      </c>
      <c r="Q266" s="9">
        <f t="shared" si="18"/>
        <v>41317.25</v>
      </c>
      <c r="R266" t="str">
        <f t="shared" si="19"/>
        <v>Feb</v>
      </c>
    </row>
    <row r="267" spans="1:18" hidden="1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t="str">
        <f t="shared" si="16"/>
        <v>theater</v>
      </c>
      <c r="P267" s="8" t="str">
        <f t="shared" si="17"/>
        <v>plays</v>
      </c>
      <c r="Q267" s="9">
        <f t="shared" si="18"/>
        <v>42372.25</v>
      </c>
      <c r="R267" t="str">
        <f t="shared" si="19"/>
        <v>Jan</v>
      </c>
    </row>
    <row r="268" spans="1:18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t="str">
        <f t="shared" si="16"/>
        <v>music</v>
      </c>
      <c r="P268" s="8" t="str">
        <f t="shared" si="17"/>
        <v>jazz</v>
      </c>
      <c r="Q268" s="9">
        <f t="shared" si="18"/>
        <v>41950.25</v>
      </c>
      <c r="R268" t="str">
        <f t="shared" si="19"/>
        <v>Nov</v>
      </c>
    </row>
    <row r="269" spans="1:18" hidden="1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t="str">
        <f t="shared" si="16"/>
        <v>theater</v>
      </c>
      <c r="P269" s="8" t="str">
        <f t="shared" si="17"/>
        <v>plays</v>
      </c>
      <c r="Q269" s="9">
        <f t="shared" si="18"/>
        <v>41206.208333333336</v>
      </c>
      <c r="R269" t="str">
        <f t="shared" si="19"/>
        <v>Oct</v>
      </c>
    </row>
    <row r="270" spans="1:18" hidden="1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t="str">
        <f t="shared" si="16"/>
        <v>film &amp; video</v>
      </c>
      <c r="P270" s="8" t="str">
        <f t="shared" si="17"/>
        <v>documentary</v>
      </c>
      <c r="Q270" s="9">
        <f t="shared" si="18"/>
        <v>41186.208333333336</v>
      </c>
      <c r="R270" t="str">
        <f t="shared" si="19"/>
        <v>Oct</v>
      </c>
    </row>
    <row r="271" spans="1:18" hidden="1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t="str">
        <f t="shared" si="16"/>
        <v>film &amp; video</v>
      </c>
      <c r="P271" s="8" t="str">
        <f t="shared" si="17"/>
        <v>television</v>
      </c>
      <c r="Q271" s="9">
        <f t="shared" si="18"/>
        <v>43496.25</v>
      </c>
      <c r="R271" t="str">
        <f t="shared" si="19"/>
        <v>Jan</v>
      </c>
    </row>
    <row r="272" spans="1:18" hidden="1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t="str">
        <f t="shared" si="16"/>
        <v>games</v>
      </c>
      <c r="P272" s="8" t="str">
        <f t="shared" si="17"/>
        <v>video games</v>
      </c>
      <c r="Q272" s="9">
        <f t="shared" si="18"/>
        <v>40514.25</v>
      </c>
      <c r="R272" t="str">
        <f t="shared" si="19"/>
        <v>Dec</v>
      </c>
    </row>
    <row r="273" spans="1:18" ht="31.2" hidden="1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t="str">
        <f t="shared" si="16"/>
        <v>photography</v>
      </c>
      <c r="P273" s="8" t="str">
        <f t="shared" si="17"/>
        <v>photography books</v>
      </c>
      <c r="Q273" s="9">
        <f t="shared" si="18"/>
        <v>42345.25</v>
      </c>
      <c r="R273" t="str">
        <f t="shared" si="19"/>
        <v>Dec</v>
      </c>
    </row>
    <row r="274" spans="1:18" hidden="1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t="str">
        <f t="shared" si="16"/>
        <v>theater</v>
      </c>
      <c r="P274" s="8" t="str">
        <f t="shared" si="17"/>
        <v>plays</v>
      </c>
      <c r="Q274" s="9">
        <f t="shared" si="18"/>
        <v>43656.208333333328</v>
      </c>
      <c r="R274" t="str">
        <f t="shared" si="19"/>
        <v>Jul</v>
      </c>
    </row>
    <row r="275" spans="1:18" hidden="1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t="str">
        <f t="shared" si="16"/>
        <v>theater</v>
      </c>
      <c r="P275" s="8" t="str">
        <f t="shared" si="17"/>
        <v>plays</v>
      </c>
      <c r="Q275" s="9">
        <f t="shared" si="18"/>
        <v>42995.208333333328</v>
      </c>
      <c r="R275" t="str">
        <f t="shared" si="19"/>
        <v>Sep</v>
      </c>
    </row>
    <row r="276" spans="1:18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t="str">
        <f t="shared" si="16"/>
        <v>theater</v>
      </c>
      <c r="P276" s="8" t="str">
        <f t="shared" si="17"/>
        <v>plays</v>
      </c>
      <c r="Q276" s="9">
        <f t="shared" si="18"/>
        <v>43045.25</v>
      </c>
      <c r="R276" t="str">
        <f t="shared" si="19"/>
        <v>Nov</v>
      </c>
    </row>
    <row r="277" spans="1:18" ht="31.2" hidden="1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t="str">
        <f t="shared" si="16"/>
        <v>publishing</v>
      </c>
      <c r="P277" s="8" t="str">
        <f t="shared" si="17"/>
        <v>translations</v>
      </c>
      <c r="Q277" s="9">
        <f t="shared" si="18"/>
        <v>43561.208333333328</v>
      </c>
      <c r="R277" t="str">
        <f t="shared" si="19"/>
        <v>Apr</v>
      </c>
    </row>
    <row r="278" spans="1:18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t="str">
        <f t="shared" si="16"/>
        <v>games</v>
      </c>
      <c r="P278" s="8" t="str">
        <f t="shared" si="17"/>
        <v>video games</v>
      </c>
      <c r="Q278" s="9">
        <f t="shared" si="18"/>
        <v>41018.208333333336</v>
      </c>
      <c r="R278" t="str">
        <f t="shared" si="19"/>
        <v>Apr</v>
      </c>
    </row>
    <row r="279" spans="1:18" ht="31.2" hidden="1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t="str">
        <f t="shared" si="16"/>
        <v>theater</v>
      </c>
      <c r="P279" s="8" t="str">
        <f t="shared" si="17"/>
        <v>plays</v>
      </c>
      <c r="Q279" s="9">
        <f t="shared" si="18"/>
        <v>40378.208333333336</v>
      </c>
      <c r="R279" t="str">
        <f t="shared" si="19"/>
        <v>Jul</v>
      </c>
    </row>
    <row r="280" spans="1:18" hidden="1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t="str">
        <f t="shared" si="16"/>
        <v>technology</v>
      </c>
      <c r="P280" s="8" t="str">
        <f t="shared" si="17"/>
        <v>web</v>
      </c>
      <c r="Q280" s="9">
        <f t="shared" si="18"/>
        <v>41239.25</v>
      </c>
      <c r="R280" t="str">
        <f t="shared" si="19"/>
        <v>Nov</v>
      </c>
    </row>
    <row r="281" spans="1:18" ht="31.2" hidden="1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t="str">
        <f t="shared" si="16"/>
        <v>theater</v>
      </c>
      <c r="P281" s="8" t="str">
        <f t="shared" si="17"/>
        <v>plays</v>
      </c>
      <c r="Q281" s="9">
        <f t="shared" si="18"/>
        <v>43346.208333333328</v>
      </c>
      <c r="R281" t="str">
        <f t="shared" si="19"/>
        <v>Sep</v>
      </c>
    </row>
    <row r="282" spans="1:18" ht="31.2" hidden="1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t="str">
        <f t="shared" si="16"/>
        <v>film &amp; video</v>
      </c>
      <c r="P282" s="8" t="str">
        <f t="shared" si="17"/>
        <v>animation</v>
      </c>
      <c r="Q282" s="9">
        <f t="shared" si="18"/>
        <v>43060.25</v>
      </c>
      <c r="R282" t="str">
        <f t="shared" si="19"/>
        <v>Nov</v>
      </c>
    </row>
    <row r="283" spans="1:18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t="str">
        <f t="shared" si="16"/>
        <v>theater</v>
      </c>
      <c r="P283" s="8" t="str">
        <f t="shared" si="17"/>
        <v>plays</v>
      </c>
      <c r="Q283" s="9">
        <f t="shared" si="18"/>
        <v>40979.25</v>
      </c>
      <c r="R283" t="str">
        <f t="shared" si="19"/>
        <v>Mar</v>
      </c>
    </row>
    <row r="284" spans="1:18" hidden="1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t="str">
        <f t="shared" si="16"/>
        <v>film &amp; video</v>
      </c>
      <c r="P284" s="8" t="str">
        <f t="shared" si="17"/>
        <v>television</v>
      </c>
      <c r="Q284" s="9">
        <f t="shared" si="18"/>
        <v>42701.25</v>
      </c>
      <c r="R284" t="str">
        <f t="shared" si="19"/>
        <v>Nov</v>
      </c>
    </row>
    <row r="285" spans="1:18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t="str">
        <f t="shared" si="16"/>
        <v>music</v>
      </c>
      <c r="P285" s="8" t="str">
        <f t="shared" si="17"/>
        <v>rock</v>
      </c>
      <c r="Q285" s="9">
        <f t="shared" si="18"/>
        <v>42520.208333333328</v>
      </c>
      <c r="R285" t="str">
        <f t="shared" si="19"/>
        <v>May</v>
      </c>
    </row>
    <row r="286" spans="1:18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t="str">
        <f t="shared" si="16"/>
        <v>technology</v>
      </c>
      <c r="P286" s="8" t="str">
        <f t="shared" si="17"/>
        <v>web</v>
      </c>
      <c r="Q286" s="9">
        <f t="shared" si="18"/>
        <v>41030.208333333336</v>
      </c>
      <c r="R286" t="str">
        <f t="shared" si="19"/>
        <v>May</v>
      </c>
    </row>
    <row r="287" spans="1:18" hidden="1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t="str">
        <f t="shared" si="16"/>
        <v>theater</v>
      </c>
      <c r="P287" s="8" t="str">
        <f t="shared" si="17"/>
        <v>plays</v>
      </c>
      <c r="Q287" s="9">
        <f t="shared" si="18"/>
        <v>42623.208333333328</v>
      </c>
      <c r="R287" t="str">
        <f t="shared" si="19"/>
        <v>Sep</v>
      </c>
    </row>
    <row r="288" spans="1:18" hidden="1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t="str">
        <f t="shared" si="16"/>
        <v>theater</v>
      </c>
      <c r="P288" s="8" t="str">
        <f t="shared" si="17"/>
        <v>plays</v>
      </c>
      <c r="Q288" s="9">
        <f t="shared" si="18"/>
        <v>42697.25</v>
      </c>
      <c r="R288" t="str">
        <f t="shared" si="19"/>
        <v>Nov</v>
      </c>
    </row>
    <row r="289" spans="1:18" hidden="1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t="str">
        <f t="shared" si="16"/>
        <v>music</v>
      </c>
      <c r="P289" s="8" t="str">
        <f t="shared" si="17"/>
        <v>electric music</v>
      </c>
      <c r="Q289" s="9">
        <f t="shared" si="18"/>
        <v>42122.208333333328</v>
      </c>
      <c r="R289" t="str">
        <f t="shared" si="19"/>
        <v>Apr</v>
      </c>
    </row>
    <row r="290" spans="1:18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t="str">
        <f t="shared" si="16"/>
        <v>music</v>
      </c>
      <c r="P290" s="8" t="str">
        <f t="shared" si="17"/>
        <v>metal</v>
      </c>
      <c r="Q290" s="9">
        <f t="shared" si="18"/>
        <v>40982.208333333336</v>
      </c>
      <c r="R290" t="str">
        <f t="shared" si="19"/>
        <v>Mar</v>
      </c>
    </row>
    <row r="291" spans="1:18" hidden="1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t="str">
        <f t="shared" si="16"/>
        <v>theater</v>
      </c>
      <c r="P291" s="8" t="str">
        <f t="shared" si="17"/>
        <v>plays</v>
      </c>
      <c r="Q291" s="9">
        <f t="shared" si="18"/>
        <v>42219.208333333328</v>
      </c>
      <c r="R291" t="str">
        <f t="shared" si="19"/>
        <v>Aug</v>
      </c>
    </row>
    <row r="292" spans="1:18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t="str">
        <f t="shared" si="16"/>
        <v>film &amp; video</v>
      </c>
      <c r="P292" s="8" t="str">
        <f t="shared" si="17"/>
        <v>documentary</v>
      </c>
      <c r="Q292" s="9">
        <f t="shared" si="18"/>
        <v>41404.208333333336</v>
      </c>
      <c r="R292" t="str">
        <f t="shared" si="19"/>
        <v>May</v>
      </c>
    </row>
    <row r="293" spans="1:18" hidden="1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t="str">
        <f t="shared" si="16"/>
        <v>technology</v>
      </c>
      <c r="P293" s="8" t="str">
        <f t="shared" si="17"/>
        <v>web</v>
      </c>
      <c r="Q293" s="9">
        <f t="shared" si="18"/>
        <v>40831.208333333336</v>
      </c>
      <c r="R293" t="str">
        <f t="shared" si="19"/>
        <v>Oct</v>
      </c>
    </row>
    <row r="294" spans="1:18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t="str">
        <f t="shared" si="16"/>
        <v>food</v>
      </c>
      <c r="P294" s="8" t="str">
        <f t="shared" si="17"/>
        <v>food trucks</v>
      </c>
      <c r="Q294" s="9">
        <f t="shared" si="18"/>
        <v>40984.208333333336</v>
      </c>
      <c r="R294" t="str">
        <f t="shared" si="19"/>
        <v>Mar</v>
      </c>
    </row>
    <row r="295" spans="1:18" hidden="1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t="str">
        <f t="shared" si="16"/>
        <v>theater</v>
      </c>
      <c r="P295" s="8" t="str">
        <f t="shared" si="17"/>
        <v>plays</v>
      </c>
      <c r="Q295" s="9">
        <f t="shared" si="18"/>
        <v>40456.208333333336</v>
      </c>
      <c r="R295" t="str">
        <f t="shared" si="19"/>
        <v>Oct</v>
      </c>
    </row>
    <row r="296" spans="1:18" hidden="1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t="str">
        <f t="shared" si="16"/>
        <v>theater</v>
      </c>
      <c r="P296" s="8" t="str">
        <f t="shared" si="17"/>
        <v>plays</v>
      </c>
      <c r="Q296" s="9">
        <f t="shared" si="18"/>
        <v>43399.208333333328</v>
      </c>
      <c r="R296" t="str">
        <f t="shared" si="19"/>
        <v>Oct</v>
      </c>
    </row>
    <row r="297" spans="1:18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t="str">
        <f t="shared" si="16"/>
        <v>theater</v>
      </c>
      <c r="P297" s="8" t="str">
        <f t="shared" si="17"/>
        <v>plays</v>
      </c>
      <c r="Q297" s="9">
        <f t="shared" si="18"/>
        <v>41562.208333333336</v>
      </c>
      <c r="R297" t="str">
        <f t="shared" si="19"/>
        <v>Oct</v>
      </c>
    </row>
    <row r="298" spans="1:18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t="str">
        <f t="shared" si="16"/>
        <v>theater</v>
      </c>
      <c r="P298" s="8" t="str">
        <f t="shared" si="17"/>
        <v>plays</v>
      </c>
      <c r="Q298" s="9">
        <f t="shared" si="18"/>
        <v>43493.25</v>
      </c>
      <c r="R298" t="str">
        <f t="shared" si="19"/>
        <v>Jan</v>
      </c>
    </row>
    <row r="299" spans="1:18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t="str">
        <f t="shared" si="16"/>
        <v>theater</v>
      </c>
      <c r="P299" s="8" t="str">
        <f t="shared" si="17"/>
        <v>plays</v>
      </c>
      <c r="Q299" s="9">
        <f t="shared" si="18"/>
        <v>41653.25</v>
      </c>
      <c r="R299" t="str">
        <f t="shared" si="19"/>
        <v>Jan</v>
      </c>
    </row>
    <row r="300" spans="1:18" hidden="1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t="str">
        <f t="shared" si="16"/>
        <v>music</v>
      </c>
      <c r="P300" s="8" t="str">
        <f t="shared" si="17"/>
        <v>rock</v>
      </c>
      <c r="Q300" s="9">
        <f t="shared" si="18"/>
        <v>42426.25</v>
      </c>
      <c r="R300" t="str">
        <f t="shared" si="19"/>
        <v>Feb</v>
      </c>
    </row>
    <row r="301" spans="1:18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t="str">
        <f t="shared" si="16"/>
        <v>food</v>
      </c>
      <c r="P301" s="8" t="str">
        <f t="shared" si="17"/>
        <v>food trucks</v>
      </c>
      <c r="Q301" s="9">
        <f t="shared" si="18"/>
        <v>42432.25</v>
      </c>
      <c r="R301" t="str">
        <f t="shared" si="19"/>
        <v>Mar</v>
      </c>
    </row>
    <row r="302" spans="1:18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t="str">
        <f t="shared" si="16"/>
        <v>publishing</v>
      </c>
      <c r="P302" s="8" t="str">
        <f t="shared" si="17"/>
        <v>nonfiction</v>
      </c>
      <c r="Q302" s="9">
        <f t="shared" si="18"/>
        <v>42977.208333333328</v>
      </c>
      <c r="R302" t="str">
        <f t="shared" si="19"/>
        <v>Aug</v>
      </c>
    </row>
    <row r="303" spans="1:18" ht="31.2" hidden="1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t="str">
        <f t="shared" si="16"/>
        <v>film &amp; video</v>
      </c>
      <c r="P303" s="8" t="str">
        <f t="shared" si="17"/>
        <v>documentary</v>
      </c>
      <c r="Q303" s="9">
        <f t="shared" si="18"/>
        <v>42061.25</v>
      </c>
      <c r="R303" t="str">
        <f t="shared" si="19"/>
        <v>Feb</v>
      </c>
    </row>
    <row r="304" spans="1:18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t="str">
        <f t="shared" si="16"/>
        <v>theater</v>
      </c>
      <c r="P304" s="8" t="str">
        <f t="shared" si="17"/>
        <v>plays</v>
      </c>
      <c r="Q304" s="9">
        <f t="shared" si="18"/>
        <v>43345.208333333328</v>
      </c>
      <c r="R304" t="str">
        <f t="shared" si="19"/>
        <v>Sep</v>
      </c>
    </row>
    <row r="305" spans="1:18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t="str">
        <f t="shared" si="16"/>
        <v>music</v>
      </c>
      <c r="P305" s="8" t="str">
        <f t="shared" si="17"/>
        <v>indie rock</v>
      </c>
      <c r="Q305" s="9">
        <f t="shared" si="18"/>
        <v>42376.25</v>
      </c>
      <c r="R305" t="str">
        <f t="shared" si="19"/>
        <v>Jan</v>
      </c>
    </row>
    <row r="306" spans="1:18" hidden="1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t="str">
        <f t="shared" si="16"/>
        <v>film &amp; video</v>
      </c>
      <c r="P306" s="8" t="str">
        <f t="shared" si="17"/>
        <v>documentary</v>
      </c>
      <c r="Q306" s="9">
        <f t="shared" si="18"/>
        <v>42589.208333333328</v>
      </c>
      <c r="R306" t="str">
        <f t="shared" si="19"/>
        <v>Aug</v>
      </c>
    </row>
    <row r="307" spans="1:18" hidden="1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t="str">
        <f t="shared" si="16"/>
        <v>theater</v>
      </c>
      <c r="P307" s="8" t="str">
        <f t="shared" si="17"/>
        <v>plays</v>
      </c>
      <c r="Q307" s="9">
        <f t="shared" si="18"/>
        <v>42448.208333333328</v>
      </c>
      <c r="R307" t="str">
        <f t="shared" si="19"/>
        <v>Mar</v>
      </c>
    </row>
    <row r="308" spans="1:18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t="str">
        <f t="shared" si="16"/>
        <v>theater</v>
      </c>
      <c r="P308" s="8" t="str">
        <f t="shared" si="17"/>
        <v>plays</v>
      </c>
      <c r="Q308" s="9">
        <f t="shared" si="18"/>
        <v>42930.208333333328</v>
      </c>
      <c r="R308" t="str">
        <f t="shared" si="19"/>
        <v>Jul</v>
      </c>
    </row>
    <row r="309" spans="1:18" ht="31.2" hidden="1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t="str">
        <f t="shared" si="16"/>
        <v>publishing</v>
      </c>
      <c r="P309" s="8" t="str">
        <f t="shared" si="17"/>
        <v>fiction</v>
      </c>
      <c r="Q309" s="9">
        <f t="shared" si="18"/>
        <v>41066.208333333336</v>
      </c>
      <c r="R309" t="str">
        <f t="shared" si="19"/>
        <v>Jun</v>
      </c>
    </row>
    <row r="310" spans="1:18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t="str">
        <f t="shared" si="16"/>
        <v>theater</v>
      </c>
      <c r="P310" s="8" t="str">
        <f t="shared" si="17"/>
        <v>plays</v>
      </c>
      <c r="Q310" s="9">
        <f t="shared" si="18"/>
        <v>40651.208333333336</v>
      </c>
      <c r="R310" t="str">
        <f t="shared" si="19"/>
        <v>Apr</v>
      </c>
    </row>
    <row r="311" spans="1:18" hidden="1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t="str">
        <f t="shared" si="16"/>
        <v>music</v>
      </c>
      <c r="P311" s="8" t="str">
        <f t="shared" si="17"/>
        <v>indie rock</v>
      </c>
      <c r="Q311" s="9">
        <f t="shared" si="18"/>
        <v>40807.208333333336</v>
      </c>
      <c r="R311" t="str">
        <f t="shared" si="19"/>
        <v>Sep</v>
      </c>
    </row>
    <row r="312" spans="1:18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t="str">
        <f t="shared" si="16"/>
        <v>games</v>
      </c>
      <c r="P312" s="8" t="str">
        <f t="shared" si="17"/>
        <v>video games</v>
      </c>
      <c r="Q312" s="9">
        <f t="shared" si="18"/>
        <v>40277.208333333336</v>
      </c>
      <c r="R312" t="str">
        <f t="shared" si="19"/>
        <v>Apr</v>
      </c>
    </row>
    <row r="313" spans="1:18" hidden="1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t="str">
        <f t="shared" si="16"/>
        <v>theater</v>
      </c>
      <c r="P313" s="8" t="str">
        <f t="shared" si="17"/>
        <v>plays</v>
      </c>
      <c r="Q313" s="9">
        <f t="shared" si="18"/>
        <v>40590.25</v>
      </c>
      <c r="R313" t="str">
        <f t="shared" si="19"/>
        <v>Feb</v>
      </c>
    </row>
    <row r="314" spans="1:18" hidden="1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t="str">
        <f t="shared" si="16"/>
        <v>theater</v>
      </c>
      <c r="P314" s="8" t="str">
        <f t="shared" si="17"/>
        <v>plays</v>
      </c>
      <c r="Q314" s="9">
        <f t="shared" si="18"/>
        <v>41572.208333333336</v>
      </c>
      <c r="R314" t="str">
        <f t="shared" si="19"/>
        <v>Oct</v>
      </c>
    </row>
    <row r="315" spans="1:18" hidden="1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t="str">
        <f t="shared" si="16"/>
        <v>music</v>
      </c>
      <c r="P315" s="8" t="str">
        <f t="shared" si="17"/>
        <v>rock</v>
      </c>
      <c r="Q315" s="9">
        <f t="shared" si="18"/>
        <v>40966.25</v>
      </c>
      <c r="R315" t="str">
        <f t="shared" si="19"/>
        <v>Feb</v>
      </c>
    </row>
    <row r="316" spans="1:18" hidden="1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t="str">
        <f t="shared" si="16"/>
        <v>film &amp; video</v>
      </c>
      <c r="P316" s="8" t="str">
        <f t="shared" si="17"/>
        <v>documentary</v>
      </c>
      <c r="Q316" s="9">
        <f t="shared" si="18"/>
        <v>43536.208333333328</v>
      </c>
      <c r="R316" t="str">
        <f t="shared" si="19"/>
        <v>Mar</v>
      </c>
    </row>
    <row r="317" spans="1:18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t="str">
        <f t="shared" si="16"/>
        <v>theater</v>
      </c>
      <c r="P317" s="8" t="str">
        <f t="shared" si="17"/>
        <v>plays</v>
      </c>
      <c r="Q317" s="9">
        <f t="shared" si="18"/>
        <v>41783.208333333336</v>
      </c>
      <c r="R317" t="str">
        <f t="shared" si="19"/>
        <v>May</v>
      </c>
    </row>
    <row r="318" spans="1:18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t="str">
        <f t="shared" si="16"/>
        <v>food</v>
      </c>
      <c r="P318" s="8" t="str">
        <f t="shared" si="17"/>
        <v>food trucks</v>
      </c>
      <c r="Q318" s="9">
        <f t="shared" si="18"/>
        <v>43788.25</v>
      </c>
      <c r="R318" t="str">
        <f t="shared" si="19"/>
        <v>Nov</v>
      </c>
    </row>
    <row r="319" spans="1:18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t="str">
        <f t="shared" si="16"/>
        <v>theater</v>
      </c>
      <c r="P319" s="8" t="str">
        <f t="shared" si="17"/>
        <v>plays</v>
      </c>
      <c r="Q319" s="9">
        <f t="shared" si="18"/>
        <v>42869.208333333328</v>
      </c>
      <c r="R319" t="str">
        <f t="shared" si="19"/>
        <v>May</v>
      </c>
    </row>
    <row r="320" spans="1:18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t="str">
        <f t="shared" si="16"/>
        <v>music</v>
      </c>
      <c r="P320" s="8" t="str">
        <f t="shared" si="17"/>
        <v>rock</v>
      </c>
      <c r="Q320" s="9">
        <f t="shared" si="18"/>
        <v>41684.25</v>
      </c>
      <c r="R320" t="str">
        <f t="shared" si="19"/>
        <v>Feb</v>
      </c>
    </row>
    <row r="321" spans="1:18" hidden="1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t="str">
        <f t="shared" si="16"/>
        <v>technology</v>
      </c>
      <c r="P321" s="8" t="str">
        <f t="shared" si="17"/>
        <v>web</v>
      </c>
      <c r="Q321" s="9">
        <f t="shared" si="18"/>
        <v>40402.208333333336</v>
      </c>
      <c r="R321" t="str">
        <f t="shared" si="19"/>
        <v>Aug</v>
      </c>
    </row>
    <row r="322" spans="1:18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t="str">
        <f t="shared" si="16"/>
        <v>publishing</v>
      </c>
      <c r="P322" s="8" t="str">
        <f t="shared" si="17"/>
        <v>fiction</v>
      </c>
      <c r="Q322" s="9">
        <f t="shared" si="18"/>
        <v>40673.208333333336</v>
      </c>
      <c r="R322" t="str">
        <f t="shared" si="19"/>
        <v>May</v>
      </c>
    </row>
    <row r="323" spans="1:18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t="str">
        <f t="shared" ref="O323:O386" si="20">LEFT(N323, FIND("/", N323) - 1)</f>
        <v>film &amp; video</v>
      </c>
      <c r="P323" s="8" t="str">
        <f t="shared" ref="P323:P386" si="21">MID(N323, FIND("/", N323) + 1, LEN(N323) - FIND("/", N323))</f>
        <v>shorts</v>
      </c>
      <c r="Q323" s="9">
        <f t="shared" ref="Q323:Q386" si="22">(((J323/60)/60)/24)+DATE(1970,1,1)</f>
        <v>40634.208333333336</v>
      </c>
      <c r="R323" t="str">
        <f t="shared" ref="R323:R386" si="23">TEXT(Q323,"mmm")</f>
        <v>Apr</v>
      </c>
    </row>
    <row r="324" spans="1:18" ht="31.2" hidden="1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t="str">
        <f t="shared" si="20"/>
        <v>theater</v>
      </c>
      <c r="P324" s="8" t="str">
        <f t="shared" si="21"/>
        <v>plays</v>
      </c>
      <c r="Q324" s="9">
        <f t="shared" si="22"/>
        <v>40507.25</v>
      </c>
      <c r="R324" t="str">
        <f t="shared" si="23"/>
        <v>Nov</v>
      </c>
    </row>
    <row r="325" spans="1:18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t="str">
        <f t="shared" si="20"/>
        <v>film &amp; video</v>
      </c>
      <c r="P325" s="8" t="str">
        <f t="shared" si="21"/>
        <v>documentary</v>
      </c>
      <c r="Q325" s="9">
        <f t="shared" si="22"/>
        <v>41725.208333333336</v>
      </c>
      <c r="R325" t="str">
        <f t="shared" si="23"/>
        <v>Mar</v>
      </c>
    </row>
    <row r="326" spans="1:18" hidden="1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t="str">
        <f t="shared" si="20"/>
        <v>theater</v>
      </c>
      <c r="P326" s="8" t="str">
        <f t="shared" si="21"/>
        <v>plays</v>
      </c>
      <c r="Q326" s="9">
        <f t="shared" si="22"/>
        <v>42176.208333333328</v>
      </c>
      <c r="R326" t="str">
        <f t="shared" si="23"/>
        <v>Jun</v>
      </c>
    </row>
    <row r="327" spans="1:18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t="str">
        <f t="shared" si="20"/>
        <v>theater</v>
      </c>
      <c r="P327" s="8" t="str">
        <f t="shared" si="21"/>
        <v>plays</v>
      </c>
      <c r="Q327" s="9">
        <f t="shared" si="22"/>
        <v>43267.208333333328</v>
      </c>
      <c r="R327" t="str">
        <f t="shared" si="23"/>
        <v>Jun</v>
      </c>
    </row>
    <row r="328" spans="1:18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t="str">
        <f t="shared" si="20"/>
        <v>film &amp; video</v>
      </c>
      <c r="P328" s="8" t="str">
        <f t="shared" si="21"/>
        <v>animation</v>
      </c>
      <c r="Q328" s="9">
        <f t="shared" si="22"/>
        <v>42364.25</v>
      </c>
      <c r="R328" t="str">
        <f t="shared" si="23"/>
        <v>Dec</v>
      </c>
    </row>
    <row r="329" spans="1:18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t="str">
        <f t="shared" si="20"/>
        <v>theater</v>
      </c>
      <c r="P329" s="8" t="str">
        <f t="shared" si="21"/>
        <v>plays</v>
      </c>
      <c r="Q329" s="9">
        <f t="shared" si="22"/>
        <v>43705.208333333328</v>
      </c>
      <c r="R329" t="str">
        <f t="shared" si="23"/>
        <v>Aug</v>
      </c>
    </row>
    <row r="330" spans="1:18" ht="31.2" hidden="1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t="str">
        <f t="shared" si="20"/>
        <v>music</v>
      </c>
      <c r="P330" s="8" t="str">
        <f t="shared" si="21"/>
        <v>rock</v>
      </c>
      <c r="Q330" s="9">
        <f t="shared" si="22"/>
        <v>43434.25</v>
      </c>
      <c r="R330" t="str">
        <f t="shared" si="23"/>
        <v>Nov</v>
      </c>
    </row>
    <row r="331" spans="1:18" hidden="1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t="str">
        <f t="shared" si="20"/>
        <v>games</v>
      </c>
      <c r="P331" s="8" t="str">
        <f t="shared" si="21"/>
        <v>video games</v>
      </c>
      <c r="Q331" s="9">
        <f t="shared" si="22"/>
        <v>42716.25</v>
      </c>
      <c r="R331" t="str">
        <f t="shared" si="23"/>
        <v>Dec</v>
      </c>
    </row>
    <row r="332" spans="1:18" ht="31.2" hidden="1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t="str">
        <f t="shared" si="20"/>
        <v>film &amp; video</v>
      </c>
      <c r="P332" s="8" t="str">
        <f t="shared" si="21"/>
        <v>documentary</v>
      </c>
      <c r="Q332" s="9">
        <f t="shared" si="22"/>
        <v>43077.25</v>
      </c>
      <c r="R332" t="str">
        <f t="shared" si="23"/>
        <v>Dec</v>
      </c>
    </row>
    <row r="333" spans="1:18" hidden="1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t="str">
        <f t="shared" si="20"/>
        <v>food</v>
      </c>
      <c r="P333" s="8" t="str">
        <f t="shared" si="21"/>
        <v>food trucks</v>
      </c>
      <c r="Q333" s="9">
        <f t="shared" si="22"/>
        <v>40896.25</v>
      </c>
      <c r="R333" t="str">
        <f t="shared" si="23"/>
        <v>Dec</v>
      </c>
    </row>
    <row r="334" spans="1:18" ht="31.2" hidden="1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t="str">
        <f t="shared" si="20"/>
        <v>technology</v>
      </c>
      <c r="P334" s="8" t="str">
        <f t="shared" si="21"/>
        <v>wearables</v>
      </c>
      <c r="Q334" s="9">
        <f t="shared" si="22"/>
        <v>41361.208333333336</v>
      </c>
      <c r="R334" t="str">
        <f t="shared" si="23"/>
        <v>Mar</v>
      </c>
    </row>
    <row r="335" spans="1:18" hidden="1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t="str">
        <f t="shared" si="20"/>
        <v>theater</v>
      </c>
      <c r="P335" s="8" t="str">
        <f t="shared" si="21"/>
        <v>plays</v>
      </c>
      <c r="Q335" s="9">
        <f t="shared" si="22"/>
        <v>43424.25</v>
      </c>
      <c r="R335" t="str">
        <f t="shared" si="23"/>
        <v>Nov</v>
      </c>
    </row>
    <row r="336" spans="1:18" hidden="1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t="str">
        <f t="shared" si="20"/>
        <v>music</v>
      </c>
      <c r="P336" s="8" t="str">
        <f t="shared" si="21"/>
        <v>rock</v>
      </c>
      <c r="Q336" s="9">
        <f t="shared" si="22"/>
        <v>43110.25</v>
      </c>
      <c r="R336" t="str">
        <f t="shared" si="23"/>
        <v>Jan</v>
      </c>
    </row>
    <row r="337" spans="1:18" hidden="1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t="str">
        <f t="shared" si="20"/>
        <v>music</v>
      </c>
      <c r="P337" s="8" t="str">
        <f t="shared" si="21"/>
        <v>rock</v>
      </c>
      <c r="Q337" s="9">
        <f t="shared" si="22"/>
        <v>43784.25</v>
      </c>
      <c r="R337" t="str">
        <f t="shared" si="23"/>
        <v>Nov</v>
      </c>
    </row>
    <row r="338" spans="1:18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t="str">
        <f t="shared" si="20"/>
        <v>music</v>
      </c>
      <c r="P338" s="8" t="str">
        <f t="shared" si="21"/>
        <v>rock</v>
      </c>
      <c r="Q338" s="9">
        <f t="shared" si="22"/>
        <v>40527.25</v>
      </c>
      <c r="R338" t="str">
        <f t="shared" si="23"/>
        <v>Dec</v>
      </c>
    </row>
    <row r="339" spans="1:18" hidden="1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t="str">
        <f t="shared" si="20"/>
        <v>theater</v>
      </c>
      <c r="P339" s="8" t="str">
        <f t="shared" si="21"/>
        <v>plays</v>
      </c>
      <c r="Q339" s="9">
        <f t="shared" si="22"/>
        <v>43780.25</v>
      </c>
      <c r="R339" t="str">
        <f t="shared" si="23"/>
        <v>Nov</v>
      </c>
    </row>
    <row r="340" spans="1:18" hidden="1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t="str">
        <f t="shared" si="20"/>
        <v>theater</v>
      </c>
      <c r="P340" s="8" t="str">
        <f t="shared" si="21"/>
        <v>plays</v>
      </c>
      <c r="Q340" s="9">
        <f t="shared" si="22"/>
        <v>40821.208333333336</v>
      </c>
      <c r="R340" t="str">
        <f t="shared" si="23"/>
        <v>Oct</v>
      </c>
    </row>
    <row r="341" spans="1:18" hidden="1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t="str">
        <f t="shared" si="20"/>
        <v>theater</v>
      </c>
      <c r="P341" s="8" t="str">
        <f t="shared" si="21"/>
        <v>plays</v>
      </c>
      <c r="Q341" s="9">
        <f t="shared" si="22"/>
        <v>42949.208333333328</v>
      </c>
      <c r="R341" t="str">
        <f t="shared" si="23"/>
        <v>Aug</v>
      </c>
    </row>
    <row r="342" spans="1:18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t="str">
        <f t="shared" si="20"/>
        <v>photography</v>
      </c>
      <c r="P342" s="8" t="str">
        <f t="shared" si="21"/>
        <v>photography books</v>
      </c>
      <c r="Q342" s="9">
        <f t="shared" si="22"/>
        <v>40889.25</v>
      </c>
      <c r="R342" t="str">
        <f t="shared" si="23"/>
        <v>Dec</v>
      </c>
    </row>
    <row r="343" spans="1:18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t="str">
        <f t="shared" si="20"/>
        <v>music</v>
      </c>
      <c r="P343" s="8" t="str">
        <f t="shared" si="21"/>
        <v>indie rock</v>
      </c>
      <c r="Q343" s="9">
        <f t="shared" si="22"/>
        <v>42244.208333333328</v>
      </c>
      <c r="R343" t="str">
        <f t="shared" si="23"/>
        <v>Aug</v>
      </c>
    </row>
    <row r="344" spans="1:18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t="str">
        <f t="shared" si="20"/>
        <v>theater</v>
      </c>
      <c r="P344" s="8" t="str">
        <f t="shared" si="21"/>
        <v>plays</v>
      </c>
      <c r="Q344" s="9">
        <f t="shared" si="22"/>
        <v>41475.208333333336</v>
      </c>
      <c r="R344" t="str">
        <f t="shared" si="23"/>
        <v>Jul</v>
      </c>
    </row>
    <row r="345" spans="1:18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t="str">
        <f t="shared" si="20"/>
        <v>theater</v>
      </c>
      <c r="P345" s="8" t="str">
        <f t="shared" si="21"/>
        <v>plays</v>
      </c>
      <c r="Q345" s="9">
        <f t="shared" si="22"/>
        <v>41597.25</v>
      </c>
      <c r="R345" t="str">
        <f t="shared" si="23"/>
        <v>Nov</v>
      </c>
    </row>
    <row r="346" spans="1:18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t="str">
        <f t="shared" si="20"/>
        <v>games</v>
      </c>
      <c r="P346" s="8" t="str">
        <f t="shared" si="21"/>
        <v>video games</v>
      </c>
      <c r="Q346" s="9">
        <f t="shared" si="22"/>
        <v>43122.25</v>
      </c>
      <c r="R346" t="str">
        <f t="shared" si="23"/>
        <v>Jan</v>
      </c>
    </row>
    <row r="347" spans="1:18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t="str">
        <f t="shared" si="20"/>
        <v>film &amp; video</v>
      </c>
      <c r="P347" s="8" t="str">
        <f t="shared" si="21"/>
        <v>drama</v>
      </c>
      <c r="Q347" s="9">
        <f t="shared" si="22"/>
        <v>42194.208333333328</v>
      </c>
      <c r="R347" t="str">
        <f t="shared" si="23"/>
        <v>Jul</v>
      </c>
    </row>
    <row r="348" spans="1:18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t="str">
        <f t="shared" si="20"/>
        <v>music</v>
      </c>
      <c r="P348" s="8" t="str">
        <f t="shared" si="21"/>
        <v>indie rock</v>
      </c>
      <c r="Q348" s="9">
        <f t="shared" si="22"/>
        <v>42971.208333333328</v>
      </c>
      <c r="R348" t="str">
        <f t="shared" si="23"/>
        <v>Aug</v>
      </c>
    </row>
    <row r="349" spans="1:18" hidden="1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t="str">
        <f t="shared" si="20"/>
        <v>technology</v>
      </c>
      <c r="P349" s="8" t="str">
        <f t="shared" si="21"/>
        <v>web</v>
      </c>
      <c r="Q349" s="9">
        <f t="shared" si="22"/>
        <v>42046.25</v>
      </c>
      <c r="R349" t="str">
        <f t="shared" si="23"/>
        <v>Feb</v>
      </c>
    </row>
    <row r="350" spans="1:18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t="str">
        <f t="shared" si="20"/>
        <v>food</v>
      </c>
      <c r="P350" s="8" t="str">
        <f t="shared" si="21"/>
        <v>food trucks</v>
      </c>
      <c r="Q350" s="9">
        <f t="shared" si="22"/>
        <v>42782.25</v>
      </c>
      <c r="R350" t="str">
        <f t="shared" si="23"/>
        <v>Feb</v>
      </c>
    </row>
    <row r="351" spans="1:18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t="str">
        <f t="shared" si="20"/>
        <v>theater</v>
      </c>
      <c r="P351" s="8" t="str">
        <f t="shared" si="21"/>
        <v>plays</v>
      </c>
      <c r="Q351" s="9">
        <f t="shared" si="22"/>
        <v>42930.208333333328</v>
      </c>
      <c r="R351" t="str">
        <f t="shared" si="23"/>
        <v>Jul</v>
      </c>
    </row>
    <row r="352" spans="1:18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t="str">
        <f t="shared" si="20"/>
        <v>music</v>
      </c>
      <c r="P352" s="8" t="str">
        <f t="shared" si="21"/>
        <v>jazz</v>
      </c>
      <c r="Q352" s="9">
        <f t="shared" si="22"/>
        <v>42144.208333333328</v>
      </c>
      <c r="R352" t="str">
        <f t="shared" si="23"/>
        <v>May</v>
      </c>
    </row>
    <row r="353" spans="1:18" hidden="1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t="str">
        <f t="shared" si="20"/>
        <v>music</v>
      </c>
      <c r="P353" s="8" t="str">
        <f t="shared" si="21"/>
        <v>rock</v>
      </c>
      <c r="Q353" s="9">
        <f t="shared" si="22"/>
        <v>42240.208333333328</v>
      </c>
      <c r="R353" t="str">
        <f t="shared" si="23"/>
        <v>Aug</v>
      </c>
    </row>
    <row r="354" spans="1:18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t="str">
        <f t="shared" si="20"/>
        <v>theater</v>
      </c>
      <c r="P354" s="8" t="str">
        <f t="shared" si="21"/>
        <v>plays</v>
      </c>
      <c r="Q354" s="9">
        <f t="shared" si="22"/>
        <v>42315.25</v>
      </c>
      <c r="R354" t="str">
        <f t="shared" si="23"/>
        <v>Nov</v>
      </c>
    </row>
    <row r="355" spans="1:18" hidden="1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t="str">
        <f t="shared" si="20"/>
        <v>theater</v>
      </c>
      <c r="P355" s="8" t="str">
        <f t="shared" si="21"/>
        <v>plays</v>
      </c>
      <c r="Q355" s="9">
        <f t="shared" si="22"/>
        <v>43651.208333333328</v>
      </c>
      <c r="R355" t="str">
        <f t="shared" si="23"/>
        <v>Jul</v>
      </c>
    </row>
    <row r="356" spans="1:18" hidden="1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t="str">
        <f t="shared" si="20"/>
        <v>film &amp; video</v>
      </c>
      <c r="P356" s="8" t="str">
        <f t="shared" si="21"/>
        <v>documentary</v>
      </c>
      <c r="Q356" s="9">
        <f t="shared" si="22"/>
        <v>41520.208333333336</v>
      </c>
      <c r="R356" t="str">
        <f t="shared" si="23"/>
        <v>Sep</v>
      </c>
    </row>
    <row r="357" spans="1:18" hidden="1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t="str">
        <f t="shared" si="20"/>
        <v>technology</v>
      </c>
      <c r="P357" s="8" t="str">
        <f t="shared" si="21"/>
        <v>wearables</v>
      </c>
      <c r="Q357" s="9">
        <f t="shared" si="22"/>
        <v>42757.25</v>
      </c>
      <c r="R357" t="str">
        <f t="shared" si="23"/>
        <v>Jan</v>
      </c>
    </row>
    <row r="358" spans="1:18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t="str">
        <f t="shared" si="20"/>
        <v>theater</v>
      </c>
      <c r="P358" s="8" t="str">
        <f t="shared" si="21"/>
        <v>plays</v>
      </c>
      <c r="Q358" s="9">
        <f t="shared" si="22"/>
        <v>40922.25</v>
      </c>
      <c r="R358" t="str">
        <f t="shared" si="23"/>
        <v>Jan</v>
      </c>
    </row>
    <row r="359" spans="1:18" hidden="1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t="str">
        <f t="shared" si="20"/>
        <v>games</v>
      </c>
      <c r="P359" s="8" t="str">
        <f t="shared" si="21"/>
        <v>video games</v>
      </c>
      <c r="Q359" s="9">
        <f t="shared" si="22"/>
        <v>42250.208333333328</v>
      </c>
      <c r="R359" t="str">
        <f t="shared" si="23"/>
        <v>Sep</v>
      </c>
    </row>
    <row r="360" spans="1:18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t="str">
        <f t="shared" si="20"/>
        <v>photography</v>
      </c>
      <c r="P360" s="8" t="str">
        <f t="shared" si="21"/>
        <v>photography books</v>
      </c>
      <c r="Q360" s="9">
        <f t="shared" si="22"/>
        <v>43322.208333333328</v>
      </c>
      <c r="R360" t="str">
        <f t="shared" si="23"/>
        <v>Aug</v>
      </c>
    </row>
    <row r="361" spans="1:18" hidden="1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t="str">
        <f t="shared" si="20"/>
        <v>film &amp; video</v>
      </c>
      <c r="P361" s="8" t="str">
        <f t="shared" si="21"/>
        <v>animation</v>
      </c>
      <c r="Q361" s="9">
        <f t="shared" si="22"/>
        <v>40782.208333333336</v>
      </c>
      <c r="R361" t="str">
        <f t="shared" si="23"/>
        <v>Aug</v>
      </c>
    </row>
    <row r="362" spans="1:18" hidden="1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t="str">
        <f t="shared" si="20"/>
        <v>theater</v>
      </c>
      <c r="P362" s="8" t="str">
        <f t="shared" si="21"/>
        <v>plays</v>
      </c>
      <c r="Q362" s="9">
        <f t="shared" si="22"/>
        <v>40544.25</v>
      </c>
      <c r="R362" t="str">
        <f t="shared" si="23"/>
        <v>Jan</v>
      </c>
    </row>
    <row r="363" spans="1:18" hidden="1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t="str">
        <f t="shared" si="20"/>
        <v>theater</v>
      </c>
      <c r="P363" s="8" t="str">
        <f t="shared" si="21"/>
        <v>plays</v>
      </c>
      <c r="Q363" s="9">
        <f t="shared" si="22"/>
        <v>43015.208333333328</v>
      </c>
      <c r="R363" t="str">
        <f t="shared" si="23"/>
        <v>Oct</v>
      </c>
    </row>
    <row r="364" spans="1:18" hidden="1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t="str">
        <f t="shared" si="20"/>
        <v>music</v>
      </c>
      <c r="P364" s="8" t="str">
        <f t="shared" si="21"/>
        <v>rock</v>
      </c>
      <c r="Q364" s="9">
        <f t="shared" si="22"/>
        <v>40570.25</v>
      </c>
      <c r="R364" t="str">
        <f t="shared" si="23"/>
        <v>Jan</v>
      </c>
    </row>
    <row r="365" spans="1:18" hidden="1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t="str">
        <f t="shared" si="20"/>
        <v>music</v>
      </c>
      <c r="P365" s="8" t="str">
        <f t="shared" si="21"/>
        <v>rock</v>
      </c>
      <c r="Q365" s="9">
        <f t="shared" si="22"/>
        <v>40904.25</v>
      </c>
      <c r="R365" t="str">
        <f t="shared" si="23"/>
        <v>Dec</v>
      </c>
    </row>
    <row r="366" spans="1:18" hidden="1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t="str">
        <f t="shared" si="20"/>
        <v>music</v>
      </c>
      <c r="P366" s="8" t="str">
        <f t="shared" si="21"/>
        <v>indie rock</v>
      </c>
      <c r="Q366" s="9">
        <f t="shared" si="22"/>
        <v>43164.25</v>
      </c>
      <c r="R366" t="str">
        <f t="shared" si="23"/>
        <v>Mar</v>
      </c>
    </row>
    <row r="367" spans="1:18" hidden="1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t="str">
        <f t="shared" si="20"/>
        <v>theater</v>
      </c>
      <c r="P367" s="8" t="str">
        <f t="shared" si="21"/>
        <v>plays</v>
      </c>
      <c r="Q367" s="9">
        <f t="shared" si="22"/>
        <v>42733.25</v>
      </c>
      <c r="R367" t="str">
        <f t="shared" si="23"/>
        <v>Dec</v>
      </c>
    </row>
    <row r="368" spans="1:18" hidden="1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t="str">
        <f t="shared" si="20"/>
        <v>theater</v>
      </c>
      <c r="P368" s="8" t="str">
        <f t="shared" si="21"/>
        <v>plays</v>
      </c>
      <c r="Q368" s="9">
        <f t="shared" si="22"/>
        <v>40546.25</v>
      </c>
      <c r="R368" t="str">
        <f t="shared" si="23"/>
        <v>Jan</v>
      </c>
    </row>
    <row r="369" spans="1:18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t="str">
        <f t="shared" si="20"/>
        <v>theater</v>
      </c>
      <c r="P369" s="8" t="str">
        <f t="shared" si="21"/>
        <v>plays</v>
      </c>
      <c r="Q369" s="9">
        <f t="shared" si="22"/>
        <v>41930.208333333336</v>
      </c>
      <c r="R369" t="str">
        <f t="shared" si="23"/>
        <v>Oct</v>
      </c>
    </row>
    <row r="370" spans="1:18" hidden="1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t="str">
        <f t="shared" si="20"/>
        <v>film &amp; video</v>
      </c>
      <c r="P370" s="8" t="str">
        <f t="shared" si="21"/>
        <v>documentary</v>
      </c>
      <c r="Q370" s="9">
        <f t="shared" si="22"/>
        <v>40464.208333333336</v>
      </c>
      <c r="R370" t="str">
        <f t="shared" si="23"/>
        <v>Oct</v>
      </c>
    </row>
    <row r="371" spans="1:18" hidden="1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t="str">
        <f t="shared" si="20"/>
        <v>film &amp; video</v>
      </c>
      <c r="P371" s="8" t="str">
        <f t="shared" si="21"/>
        <v>television</v>
      </c>
      <c r="Q371" s="9">
        <f t="shared" si="22"/>
        <v>41308.25</v>
      </c>
      <c r="R371" t="str">
        <f t="shared" si="23"/>
        <v>Feb</v>
      </c>
    </row>
    <row r="372" spans="1:18" hidden="1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t="str">
        <f t="shared" si="20"/>
        <v>theater</v>
      </c>
      <c r="P372" s="8" t="str">
        <f t="shared" si="21"/>
        <v>plays</v>
      </c>
      <c r="Q372" s="9">
        <f t="shared" si="22"/>
        <v>43570.208333333328</v>
      </c>
      <c r="R372" t="str">
        <f t="shared" si="23"/>
        <v>Apr</v>
      </c>
    </row>
    <row r="373" spans="1:18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t="str">
        <f t="shared" si="20"/>
        <v>theater</v>
      </c>
      <c r="P373" s="8" t="str">
        <f t="shared" si="21"/>
        <v>plays</v>
      </c>
      <c r="Q373" s="9">
        <f t="shared" si="22"/>
        <v>42043.25</v>
      </c>
      <c r="R373" t="str">
        <f t="shared" si="23"/>
        <v>Feb</v>
      </c>
    </row>
    <row r="374" spans="1:18" ht="31.2" hidden="1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t="str">
        <f t="shared" si="20"/>
        <v>film &amp; video</v>
      </c>
      <c r="P374" s="8" t="str">
        <f t="shared" si="21"/>
        <v>documentary</v>
      </c>
      <c r="Q374" s="9">
        <f t="shared" si="22"/>
        <v>42012.25</v>
      </c>
      <c r="R374" t="str">
        <f t="shared" si="23"/>
        <v>Jan</v>
      </c>
    </row>
    <row r="375" spans="1:18" hidden="1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t="str">
        <f t="shared" si="20"/>
        <v>theater</v>
      </c>
      <c r="P375" s="8" t="str">
        <f t="shared" si="21"/>
        <v>plays</v>
      </c>
      <c r="Q375" s="9">
        <f t="shared" si="22"/>
        <v>42964.208333333328</v>
      </c>
      <c r="R375" t="str">
        <f t="shared" si="23"/>
        <v>Aug</v>
      </c>
    </row>
    <row r="376" spans="1:18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t="str">
        <f t="shared" si="20"/>
        <v>film &amp; video</v>
      </c>
      <c r="P376" s="8" t="str">
        <f t="shared" si="21"/>
        <v>documentary</v>
      </c>
      <c r="Q376" s="9">
        <f t="shared" si="22"/>
        <v>43476.25</v>
      </c>
      <c r="R376" t="str">
        <f t="shared" si="23"/>
        <v>Jan</v>
      </c>
    </row>
    <row r="377" spans="1:18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t="str">
        <f t="shared" si="20"/>
        <v>music</v>
      </c>
      <c r="P377" s="8" t="str">
        <f t="shared" si="21"/>
        <v>indie rock</v>
      </c>
      <c r="Q377" s="9">
        <f t="shared" si="22"/>
        <v>42293.208333333328</v>
      </c>
      <c r="R377" t="str">
        <f t="shared" si="23"/>
        <v>Oct</v>
      </c>
    </row>
    <row r="378" spans="1:18" hidden="1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t="str">
        <f t="shared" si="20"/>
        <v>music</v>
      </c>
      <c r="P378" s="8" t="str">
        <f t="shared" si="21"/>
        <v>rock</v>
      </c>
      <c r="Q378" s="9">
        <f t="shared" si="22"/>
        <v>41826.208333333336</v>
      </c>
      <c r="R378" t="str">
        <f t="shared" si="23"/>
        <v>Jul</v>
      </c>
    </row>
    <row r="379" spans="1:18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t="str">
        <f t="shared" si="20"/>
        <v>theater</v>
      </c>
      <c r="P379" s="8" t="str">
        <f t="shared" si="21"/>
        <v>plays</v>
      </c>
      <c r="Q379" s="9">
        <f t="shared" si="22"/>
        <v>43760.208333333328</v>
      </c>
      <c r="R379" t="str">
        <f t="shared" si="23"/>
        <v>Oct</v>
      </c>
    </row>
    <row r="380" spans="1:18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t="str">
        <f t="shared" si="20"/>
        <v>film &amp; video</v>
      </c>
      <c r="P380" s="8" t="str">
        <f t="shared" si="21"/>
        <v>documentary</v>
      </c>
      <c r="Q380" s="9">
        <f t="shared" si="22"/>
        <v>43241.208333333328</v>
      </c>
      <c r="R380" t="str">
        <f t="shared" si="23"/>
        <v>May</v>
      </c>
    </row>
    <row r="381" spans="1:18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t="str">
        <f t="shared" si="20"/>
        <v>theater</v>
      </c>
      <c r="P381" s="8" t="str">
        <f t="shared" si="21"/>
        <v>plays</v>
      </c>
      <c r="Q381" s="9">
        <f t="shared" si="22"/>
        <v>40843.208333333336</v>
      </c>
      <c r="R381" t="str">
        <f t="shared" si="23"/>
        <v>Oct</v>
      </c>
    </row>
    <row r="382" spans="1:18" ht="31.2" hidden="1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t="str">
        <f t="shared" si="20"/>
        <v>theater</v>
      </c>
      <c r="P382" s="8" t="str">
        <f t="shared" si="21"/>
        <v>plays</v>
      </c>
      <c r="Q382" s="9">
        <f t="shared" si="22"/>
        <v>41448.208333333336</v>
      </c>
      <c r="R382" t="str">
        <f t="shared" si="23"/>
        <v>Jun</v>
      </c>
    </row>
    <row r="383" spans="1:18" hidden="1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t="str">
        <f t="shared" si="20"/>
        <v>theater</v>
      </c>
      <c r="P383" s="8" t="str">
        <f t="shared" si="21"/>
        <v>plays</v>
      </c>
      <c r="Q383" s="9">
        <f t="shared" si="22"/>
        <v>42163.208333333328</v>
      </c>
      <c r="R383" t="str">
        <f t="shared" si="23"/>
        <v>Jun</v>
      </c>
    </row>
    <row r="384" spans="1:18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t="str">
        <f t="shared" si="20"/>
        <v>photography</v>
      </c>
      <c r="P384" s="8" t="str">
        <f t="shared" si="21"/>
        <v>photography books</v>
      </c>
      <c r="Q384" s="9">
        <f t="shared" si="22"/>
        <v>43024.208333333328</v>
      </c>
      <c r="R384" t="str">
        <f t="shared" si="23"/>
        <v>Oct</v>
      </c>
    </row>
    <row r="385" spans="1:18" hidden="1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t="str">
        <f t="shared" si="20"/>
        <v>food</v>
      </c>
      <c r="P385" s="8" t="str">
        <f t="shared" si="21"/>
        <v>food trucks</v>
      </c>
      <c r="Q385" s="9">
        <f t="shared" si="22"/>
        <v>43509.25</v>
      </c>
      <c r="R385" t="str">
        <f t="shared" si="23"/>
        <v>Feb</v>
      </c>
    </row>
    <row r="386" spans="1:18" hidden="1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t="str">
        <f t="shared" si="20"/>
        <v>film &amp; video</v>
      </c>
      <c r="P386" s="8" t="str">
        <f t="shared" si="21"/>
        <v>documentary</v>
      </c>
      <c r="Q386" s="9">
        <f t="shared" si="22"/>
        <v>42776.25</v>
      </c>
      <c r="R386" t="str">
        <f t="shared" si="23"/>
        <v>Feb</v>
      </c>
    </row>
    <row r="387" spans="1:18" ht="31.2" hidden="1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t="str">
        <f t="shared" ref="O387:O450" si="24">LEFT(N387, FIND("/", N387) - 1)</f>
        <v>publishing</v>
      </c>
      <c r="P387" s="8" t="str">
        <f t="shared" ref="P387:P450" si="25">MID(N387, FIND("/", N387) + 1, LEN(N387) - FIND("/", N387))</f>
        <v>nonfiction</v>
      </c>
      <c r="Q387" s="9">
        <f t="shared" ref="Q387:Q450" si="26">(((J387/60)/60)/24)+DATE(1970,1,1)</f>
        <v>43553.208333333328</v>
      </c>
      <c r="R387" t="str">
        <f t="shared" ref="R387:R450" si="27">TEXT(Q387,"mmm")</f>
        <v>Mar</v>
      </c>
    </row>
    <row r="388" spans="1:18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t="str">
        <f t="shared" si="24"/>
        <v>theater</v>
      </c>
      <c r="P388" s="8" t="str">
        <f t="shared" si="25"/>
        <v>plays</v>
      </c>
      <c r="Q388" s="9">
        <f t="shared" si="26"/>
        <v>40355.208333333336</v>
      </c>
      <c r="R388" t="str">
        <f t="shared" si="27"/>
        <v>Jun</v>
      </c>
    </row>
    <row r="389" spans="1:18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t="str">
        <f t="shared" si="24"/>
        <v>technology</v>
      </c>
      <c r="P389" s="8" t="str">
        <f t="shared" si="25"/>
        <v>wearables</v>
      </c>
      <c r="Q389" s="9">
        <f t="shared" si="26"/>
        <v>41072.208333333336</v>
      </c>
      <c r="R389" t="str">
        <f t="shared" si="27"/>
        <v>Jun</v>
      </c>
    </row>
    <row r="390" spans="1:18" hidden="1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t="str">
        <f t="shared" si="24"/>
        <v>music</v>
      </c>
      <c r="P390" s="8" t="str">
        <f t="shared" si="25"/>
        <v>indie rock</v>
      </c>
      <c r="Q390" s="9">
        <f t="shared" si="26"/>
        <v>40912.25</v>
      </c>
      <c r="R390" t="str">
        <f t="shared" si="27"/>
        <v>Jan</v>
      </c>
    </row>
    <row r="391" spans="1:18" hidden="1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t="str">
        <f t="shared" si="24"/>
        <v>theater</v>
      </c>
      <c r="P391" s="8" t="str">
        <f t="shared" si="25"/>
        <v>plays</v>
      </c>
      <c r="Q391" s="9">
        <f t="shared" si="26"/>
        <v>40479.208333333336</v>
      </c>
      <c r="R391" t="str">
        <f t="shared" si="27"/>
        <v>Oct</v>
      </c>
    </row>
    <row r="392" spans="1:18" hidden="1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t="str">
        <f t="shared" si="24"/>
        <v>photography</v>
      </c>
      <c r="P392" s="8" t="str">
        <f t="shared" si="25"/>
        <v>photography books</v>
      </c>
      <c r="Q392" s="9">
        <f t="shared" si="26"/>
        <v>41530.208333333336</v>
      </c>
      <c r="R392" t="str">
        <f t="shared" si="27"/>
        <v>Sep</v>
      </c>
    </row>
    <row r="393" spans="1:18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t="str">
        <f t="shared" si="24"/>
        <v>publishing</v>
      </c>
      <c r="P393" s="8" t="str">
        <f t="shared" si="25"/>
        <v>nonfiction</v>
      </c>
      <c r="Q393" s="9">
        <f t="shared" si="26"/>
        <v>41653.25</v>
      </c>
      <c r="R393" t="str">
        <f t="shared" si="27"/>
        <v>Jan</v>
      </c>
    </row>
    <row r="394" spans="1:18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t="str">
        <f t="shared" si="24"/>
        <v>technology</v>
      </c>
      <c r="P394" s="8" t="str">
        <f t="shared" si="25"/>
        <v>wearables</v>
      </c>
      <c r="Q394" s="9">
        <f t="shared" si="26"/>
        <v>40549.25</v>
      </c>
      <c r="R394" t="str">
        <f t="shared" si="27"/>
        <v>Jan</v>
      </c>
    </row>
    <row r="395" spans="1:18" hidden="1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t="str">
        <f t="shared" si="24"/>
        <v>music</v>
      </c>
      <c r="P395" s="8" t="str">
        <f t="shared" si="25"/>
        <v>jazz</v>
      </c>
      <c r="Q395" s="9">
        <f t="shared" si="26"/>
        <v>42933.208333333328</v>
      </c>
      <c r="R395" t="str">
        <f t="shared" si="27"/>
        <v>Jul</v>
      </c>
    </row>
    <row r="396" spans="1:18" hidden="1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t="str">
        <f t="shared" si="24"/>
        <v>film &amp; video</v>
      </c>
      <c r="P396" s="8" t="str">
        <f t="shared" si="25"/>
        <v>documentary</v>
      </c>
      <c r="Q396" s="9">
        <f t="shared" si="26"/>
        <v>41484.208333333336</v>
      </c>
      <c r="R396" t="str">
        <f t="shared" si="27"/>
        <v>Jul</v>
      </c>
    </row>
    <row r="397" spans="1:18" ht="31.2" hidden="1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t="str">
        <f t="shared" si="24"/>
        <v>theater</v>
      </c>
      <c r="P397" s="8" t="str">
        <f t="shared" si="25"/>
        <v>plays</v>
      </c>
      <c r="Q397" s="9">
        <f t="shared" si="26"/>
        <v>40885.25</v>
      </c>
      <c r="R397" t="str">
        <f t="shared" si="27"/>
        <v>Dec</v>
      </c>
    </row>
    <row r="398" spans="1:18" hidden="1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t="str">
        <f t="shared" si="24"/>
        <v>film &amp; video</v>
      </c>
      <c r="P398" s="8" t="str">
        <f t="shared" si="25"/>
        <v>drama</v>
      </c>
      <c r="Q398" s="9">
        <f t="shared" si="26"/>
        <v>43378.208333333328</v>
      </c>
      <c r="R398" t="str">
        <f t="shared" si="27"/>
        <v>Oct</v>
      </c>
    </row>
    <row r="399" spans="1:18" hidden="1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t="str">
        <f t="shared" si="24"/>
        <v>music</v>
      </c>
      <c r="P399" s="8" t="str">
        <f t="shared" si="25"/>
        <v>rock</v>
      </c>
      <c r="Q399" s="9">
        <f t="shared" si="26"/>
        <v>41417.208333333336</v>
      </c>
      <c r="R399" t="str">
        <f t="shared" si="27"/>
        <v>May</v>
      </c>
    </row>
    <row r="400" spans="1:18" ht="31.2" hidden="1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t="str">
        <f t="shared" si="24"/>
        <v>film &amp; video</v>
      </c>
      <c r="P400" s="8" t="str">
        <f t="shared" si="25"/>
        <v>animation</v>
      </c>
      <c r="Q400" s="9">
        <f t="shared" si="26"/>
        <v>43228.208333333328</v>
      </c>
      <c r="R400" t="str">
        <f t="shared" si="27"/>
        <v>May</v>
      </c>
    </row>
    <row r="401" spans="1:18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t="str">
        <f t="shared" si="24"/>
        <v>music</v>
      </c>
      <c r="P401" s="8" t="str">
        <f t="shared" si="25"/>
        <v>indie rock</v>
      </c>
      <c r="Q401" s="9">
        <f t="shared" si="26"/>
        <v>40576.25</v>
      </c>
      <c r="R401" t="str">
        <f t="shared" si="27"/>
        <v>Feb</v>
      </c>
    </row>
    <row r="402" spans="1:18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t="str">
        <f t="shared" si="24"/>
        <v>photography</v>
      </c>
      <c r="P402" s="8" t="str">
        <f t="shared" si="25"/>
        <v>photography books</v>
      </c>
      <c r="Q402" s="9">
        <f t="shared" si="26"/>
        <v>41502.208333333336</v>
      </c>
      <c r="R402" t="str">
        <f t="shared" si="27"/>
        <v>Aug</v>
      </c>
    </row>
    <row r="403" spans="1:18" hidden="1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t="str">
        <f t="shared" si="24"/>
        <v>theater</v>
      </c>
      <c r="P403" s="8" t="str">
        <f t="shared" si="25"/>
        <v>plays</v>
      </c>
      <c r="Q403" s="9">
        <f t="shared" si="26"/>
        <v>43765.208333333328</v>
      </c>
      <c r="R403" t="str">
        <f t="shared" si="27"/>
        <v>Oct</v>
      </c>
    </row>
    <row r="404" spans="1:18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t="str">
        <f t="shared" si="24"/>
        <v>film &amp; video</v>
      </c>
      <c r="P404" s="8" t="str">
        <f t="shared" si="25"/>
        <v>shorts</v>
      </c>
      <c r="Q404" s="9">
        <f t="shared" si="26"/>
        <v>40914.25</v>
      </c>
      <c r="R404" t="str">
        <f t="shared" si="27"/>
        <v>Jan</v>
      </c>
    </row>
    <row r="405" spans="1:18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t="str">
        <f t="shared" si="24"/>
        <v>theater</v>
      </c>
      <c r="P405" s="8" t="str">
        <f t="shared" si="25"/>
        <v>plays</v>
      </c>
      <c r="Q405" s="9">
        <f t="shared" si="26"/>
        <v>40310.208333333336</v>
      </c>
      <c r="R405" t="str">
        <f t="shared" si="27"/>
        <v>May</v>
      </c>
    </row>
    <row r="406" spans="1:18" hidden="1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t="str">
        <f t="shared" si="24"/>
        <v>theater</v>
      </c>
      <c r="P406" s="8" t="str">
        <f t="shared" si="25"/>
        <v>plays</v>
      </c>
      <c r="Q406" s="9">
        <f t="shared" si="26"/>
        <v>43053.25</v>
      </c>
      <c r="R406" t="str">
        <f t="shared" si="27"/>
        <v>Nov</v>
      </c>
    </row>
    <row r="407" spans="1:18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t="str">
        <f t="shared" si="24"/>
        <v>theater</v>
      </c>
      <c r="P407" s="8" t="str">
        <f t="shared" si="25"/>
        <v>plays</v>
      </c>
      <c r="Q407" s="9">
        <f t="shared" si="26"/>
        <v>43255.208333333328</v>
      </c>
      <c r="R407" t="str">
        <f t="shared" si="27"/>
        <v>Jun</v>
      </c>
    </row>
    <row r="408" spans="1:18" ht="31.2" hidden="1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t="str">
        <f t="shared" si="24"/>
        <v>film &amp; video</v>
      </c>
      <c r="P408" s="8" t="str">
        <f t="shared" si="25"/>
        <v>documentary</v>
      </c>
      <c r="Q408" s="9">
        <f t="shared" si="26"/>
        <v>41304.25</v>
      </c>
      <c r="R408" t="str">
        <f t="shared" si="27"/>
        <v>Jan</v>
      </c>
    </row>
    <row r="409" spans="1:18" hidden="1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t="str">
        <f t="shared" si="24"/>
        <v>theater</v>
      </c>
      <c r="P409" s="8" t="str">
        <f t="shared" si="25"/>
        <v>plays</v>
      </c>
      <c r="Q409" s="9">
        <f t="shared" si="26"/>
        <v>43751.208333333328</v>
      </c>
      <c r="R409" t="str">
        <f t="shared" si="27"/>
        <v>Oct</v>
      </c>
    </row>
    <row r="410" spans="1:18" hidden="1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t="str">
        <f t="shared" si="24"/>
        <v>film &amp; video</v>
      </c>
      <c r="P410" s="8" t="str">
        <f t="shared" si="25"/>
        <v>documentary</v>
      </c>
      <c r="Q410" s="9">
        <f t="shared" si="26"/>
        <v>42541.208333333328</v>
      </c>
      <c r="R410" t="str">
        <f t="shared" si="27"/>
        <v>Jun</v>
      </c>
    </row>
    <row r="411" spans="1:18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t="str">
        <f t="shared" si="24"/>
        <v>music</v>
      </c>
      <c r="P411" s="8" t="str">
        <f t="shared" si="25"/>
        <v>rock</v>
      </c>
      <c r="Q411" s="9">
        <f t="shared" si="26"/>
        <v>42843.208333333328</v>
      </c>
      <c r="R411" t="str">
        <f t="shared" si="27"/>
        <v>Apr</v>
      </c>
    </row>
    <row r="412" spans="1:18" hidden="1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t="str">
        <f t="shared" si="24"/>
        <v>games</v>
      </c>
      <c r="P412" s="8" t="str">
        <f t="shared" si="25"/>
        <v>mobile games</v>
      </c>
      <c r="Q412" s="9">
        <f t="shared" si="26"/>
        <v>42122.208333333328</v>
      </c>
      <c r="R412" t="str">
        <f t="shared" si="27"/>
        <v>Apr</v>
      </c>
    </row>
    <row r="413" spans="1:18" hidden="1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t="str">
        <f t="shared" si="24"/>
        <v>theater</v>
      </c>
      <c r="P413" s="8" t="str">
        <f t="shared" si="25"/>
        <v>plays</v>
      </c>
      <c r="Q413" s="9">
        <f t="shared" si="26"/>
        <v>42884.208333333328</v>
      </c>
      <c r="R413" t="str">
        <f t="shared" si="27"/>
        <v>May</v>
      </c>
    </row>
    <row r="414" spans="1:18" hidden="1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t="str">
        <f t="shared" si="24"/>
        <v>publishing</v>
      </c>
      <c r="P414" s="8" t="str">
        <f t="shared" si="25"/>
        <v>fiction</v>
      </c>
      <c r="Q414" s="9">
        <f t="shared" si="26"/>
        <v>41642.25</v>
      </c>
      <c r="R414" t="str">
        <f t="shared" si="27"/>
        <v>Jan</v>
      </c>
    </row>
    <row r="415" spans="1:18" hidden="1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t="str">
        <f t="shared" si="24"/>
        <v>film &amp; video</v>
      </c>
      <c r="P415" s="8" t="str">
        <f t="shared" si="25"/>
        <v>animation</v>
      </c>
      <c r="Q415" s="9">
        <f t="shared" si="26"/>
        <v>43431.25</v>
      </c>
      <c r="R415" t="str">
        <f t="shared" si="27"/>
        <v>Nov</v>
      </c>
    </row>
    <row r="416" spans="1:18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t="str">
        <f t="shared" si="24"/>
        <v>food</v>
      </c>
      <c r="P416" s="8" t="str">
        <f t="shared" si="25"/>
        <v>food trucks</v>
      </c>
      <c r="Q416" s="9">
        <f t="shared" si="26"/>
        <v>40288.208333333336</v>
      </c>
      <c r="R416" t="str">
        <f t="shared" si="27"/>
        <v>Apr</v>
      </c>
    </row>
    <row r="417" spans="1:18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t="str">
        <f t="shared" si="24"/>
        <v>theater</v>
      </c>
      <c r="P417" s="8" t="str">
        <f t="shared" si="25"/>
        <v>plays</v>
      </c>
      <c r="Q417" s="9">
        <f t="shared" si="26"/>
        <v>40921.25</v>
      </c>
      <c r="R417" t="str">
        <f t="shared" si="27"/>
        <v>Jan</v>
      </c>
    </row>
    <row r="418" spans="1:18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t="str">
        <f t="shared" si="24"/>
        <v>film &amp; video</v>
      </c>
      <c r="P418" s="8" t="str">
        <f t="shared" si="25"/>
        <v>documentary</v>
      </c>
      <c r="Q418" s="9">
        <f t="shared" si="26"/>
        <v>40560.25</v>
      </c>
      <c r="R418" t="str">
        <f t="shared" si="27"/>
        <v>Jan</v>
      </c>
    </row>
    <row r="419" spans="1:18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t="str">
        <f t="shared" si="24"/>
        <v>theater</v>
      </c>
      <c r="P419" s="8" t="str">
        <f t="shared" si="25"/>
        <v>plays</v>
      </c>
      <c r="Q419" s="9">
        <f t="shared" si="26"/>
        <v>43407.208333333328</v>
      </c>
      <c r="R419" t="str">
        <f t="shared" si="27"/>
        <v>Nov</v>
      </c>
    </row>
    <row r="420" spans="1:18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t="str">
        <f t="shared" si="24"/>
        <v>film &amp; video</v>
      </c>
      <c r="P420" s="8" t="str">
        <f t="shared" si="25"/>
        <v>documentary</v>
      </c>
      <c r="Q420" s="9">
        <f t="shared" si="26"/>
        <v>41035.208333333336</v>
      </c>
      <c r="R420" t="str">
        <f t="shared" si="27"/>
        <v>May</v>
      </c>
    </row>
    <row r="421" spans="1:18" hidden="1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t="str">
        <f t="shared" si="24"/>
        <v>technology</v>
      </c>
      <c r="P421" s="8" t="str">
        <f t="shared" si="25"/>
        <v>web</v>
      </c>
      <c r="Q421" s="9">
        <f t="shared" si="26"/>
        <v>40899.25</v>
      </c>
      <c r="R421" t="str">
        <f t="shared" si="27"/>
        <v>Dec</v>
      </c>
    </row>
    <row r="422" spans="1:18" hidden="1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t="str">
        <f t="shared" si="24"/>
        <v>theater</v>
      </c>
      <c r="P422" s="8" t="str">
        <f t="shared" si="25"/>
        <v>plays</v>
      </c>
      <c r="Q422" s="9">
        <f t="shared" si="26"/>
        <v>42911.208333333328</v>
      </c>
      <c r="R422" t="str">
        <f t="shared" si="27"/>
        <v>Jun</v>
      </c>
    </row>
    <row r="423" spans="1:18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t="str">
        <f t="shared" si="24"/>
        <v>technology</v>
      </c>
      <c r="P423" s="8" t="str">
        <f t="shared" si="25"/>
        <v>wearables</v>
      </c>
      <c r="Q423" s="9">
        <f t="shared" si="26"/>
        <v>42915.208333333328</v>
      </c>
      <c r="R423" t="str">
        <f t="shared" si="27"/>
        <v>Jun</v>
      </c>
    </row>
    <row r="424" spans="1:18" ht="31.2" hidden="1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t="str">
        <f t="shared" si="24"/>
        <v>theater</v>
      </c>
      <c r="P424" s="8" t="str">
        <f t="shared" si="25"/>
        <v>plays</v>
      </c>
      <c r="Q424" s="9">
        <f t="shared" si="26"/>
        <v>40285.208333333336</v>
      </c>
      <c r="R424" t="str">
        <f t="shared" si="27"/>
        <v>Apr</v>
      </c>
    </row>
    <row r="425" spans="1:18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t="str">
        <f t="shared" si="24"/>
        <v>food</v>
      </c>
      <c r="P425" s="8" t="str">
        <f t="shared" si="25"/>
        <v>food trucks</v>
      </c>
      <c r="Q425" s="9">
        <f t="shared" si="26"/>
        <v>40808.208333333336</v>
      </c>
      <c r="R425" t="str">
        <f t="shared" si="27"/>
        <v>Sep</v>
      </c>
    </row>
    <row r="426" spans="1:18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t="str">
        <f t="shared" si="24"/>
        <v>music</v>
      </c>
      <c r="P426" s="8" t="str">
        <f t="shared" si="25"/>
        <v>indie rock</v>
      </c>
      <c r="Q426" s="9">
        <f t="shared" si="26"/>
        <v>43208.208333333328</v>
      </c>
      <c r="R426" t="str">
        <f t="shared" si="27"/>
        <v>Apr</v>
      </c>
    </row>
    <row r="427" spans="1:18" hidden="1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t="str">
        <f t="shared" si="24"/>
        <v>photography</v>
      </c>
      <c r="P427" s="8" t="str">
        <f t="shared" si="25"/>
        <v>photography books</v>
      </c>
      <c r="Q427" s="9">
        <f t="shared" si="26"/>
        <v>42213.208333333328</v>
      </c>
      <c r="R427" t="str">
        <f t="shared" si="27"/>
        <v>Jul</v>
      </c>
    </row>
    <row r="428" spans="1:18" hidden="1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t="str">
        <f t="shared" si="24"/>
        <v>theater</v>
      </c>
      <c r="P428" s="8" t="str">
        <f t="shared" si="25"/>
        <v>plays</v>
      </c>
      <c r="Q428" s="9">
        <f t="shared" si="26"/>
        <v>41332.25</v>
      </c>
      <c r="R428" t="str">
        <f t="shared" si="27"/>
        <v>Feb</v>
      </c>
    </row>
    <row r="429" spans="1:18" hidden="1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t="str">
        <f t="shared" si="24"/>
        <v>theater</v>
      </c>
      <c r="P429" s="8" t="str">
        <f t="shared" si="25"/>
        <v>plays</v>
      </c>
      <c r="Q429" s="9">
        <f t="shared" si="26"/>
        <v>41895.208333333336</v>
      </c>
      <c r="R429" t="str">
        <f t="shared" si="27"/>
        <v>Sep</v>
      </c>
    </row>
    <row r="430" spans="1:18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t="str">
        <f t="shared" si="24"/>
        <v>film &amp; video</v>
      </c>
      <c r="P430" s="8" t="str">
        <f t="shared" si="25"/>
        <v>animation</v>
      </c>
      <c r="Q430" s="9">
        <f t="shared" si="26"/>
        <v>40585.25</v>
      </c>
      <c r="R430" t="str">
        <f t="shared" si="27"/>
        <v>Feb</v>
      </c>
    </row>
    <row r="431" spans="1:18" hidden="1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t="str">
        <f t="shared" si="24"/>
        <v>photography</v>
      </c>
      <c r="P431" s="8" t="str">
        <f t="shared" si="25"/>
        <v>photography books</v>
      </c>
      <c r="Q431" s="9">
        <f t="shared" si="26"/>
        <v>41680.25</v>
      </c>
      <c r="R431" t="str">
        <f t="shared" si="27"/>
        <v>Feb</v>
      </c>
    </row>
    <row r="432" spans="1:18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t="str">
        <f t="shared" si="24"/>
        <v>theater</v>
      </c>
      <c r="P432" s="8" t="str">
        <f t="shared" si="25"/>
        <v>plays</v>
      </c>
      <c r="Q432" s="9">
        <f t="shared" si="26"/>
        <v>43737.208333333328</v>
      </c>
      <c r="R432" t="str">
        <f t="shared" si="27"/>
        <v>Sep</v>
      </c>
    </row>
    <row r="433" spans="1:18" hidden="1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t="str">
        <f t="shared" si="24"/>
        <v>theater</v>
      </c>
      <c r="P433" s="8" t="str">
        <f t="shared" si="25"/>
        <v>plays</v>
      </c>
      <c r="Q433" s="9">
        <f t="shared" si="26"/>
        <v>43273.208333333328</v>
      </c>
      <c r="R433" t="str">
        <f t="shared" si="27"/>
        <v>Jun</v>
      </c>
    </row>
    <row r="434" spans="1:18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t="str">
        <f t="shared" si="24"/>
        <v>theater</v>
      </c>
      <c r="P434" s="8" t="str">
        <f t="shared" si="25"/>
        <v>plays</v>
      </c>
      <c r="Q434" s="9">
        <f t="shared" si="26"/>
        <v>41761.208333333336</v>
      </c>
      <c r="R434" t="str">
        <f t="shared" si="27"/>
        <v>May</v>
      </c>
    </row>
    <row r="435" spans="1:18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t="str">
        <f t="shared" si="24"/>
        <v>film &amp; video</v>
      </c>
      <c r="P435" s="8" t="str">
        <f t="shared" si="25"/>
        <v>documentary</v>
      </c>
      <c r="Q435" s="9">
        <f t="shared" si="26"/>
        <v>41603.25</v>
      </c>
      <c r="R435" t="str">
        <f t="shared" si="27"/>
        <v>Nov</v>
      </c>
    </row>
    <row r="436" spans="1:18" hidden="1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t="str">
        <f t="shared" si="24"/>
        <v>theater</v>
      </c>
      <c r="P436" s="8" t="str">
        <f t="shared" si="25"/>
        <v>plays</v>
      </c>
      <c r="Q436" s="9">
        <f t="shared" si="26"/>
        <v>42705.25</v>
      </c>
      <c r="R436" t="str">
        <f t="shared" si="27"/>
        <v>Dec</v>
      </c>
    </row>
    <row r="437" spans="1:18" hidden="1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t="str">
        <f t="shared" si="24"/>
        <v>theater</v>
      </c>
      <c r="P437" s="8" t="str">
        <f t="shared" si="25"/>
        <v>plays</v>
      </c>
      <c r="Q437" s="9">
        <f t="shared" si="26"/>
        <v>41988.25</v>
      </c>
      <c r="R437" t="str">
        <f t="shared" si="27"/>
        <v>Dec</v>
      </c>
    </row>
    <row r="438" spans="1:18" hidden="1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t="str">
        <f t="shared" si="24"/>
        <v>music</v>
      </c>
      <c r="P438" s="8" t="str">
        <f t="shared" si="25"/>
        <v>jazz</v>
      </c>
      <c r="Q438" s="9">
        <f t="shared" si="26"/>
        <v>43575.208333333328</v>
      </c>
      <c r="R438" t="str">
        <f t="shared" si="27"/>
        <v>Apr</v>
      </c>
    </row>
    <row r="439" spans="1:18" hidden="1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t="str">
        <f t="shared" si="24"/>
        <v>film &amp; video</v>
      </c>
      <c r="P439" s="8" t="str">
        <f t="shared" si="25"/>
        <v>animation</v>
      </c>
      <c r="Q439" s="9">
        <f t="shared" si="26"/>
        <v>42260.208333333328</v>
      </c>
      <c r="R439" t="str">
        <f t="shared" si="27"/>
        <v>Sep</v>
      </c>
    </row>
    <row r="440" spans="1:18" ht="31.2" hidden="1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t="str">
        <f t="shared" si="24"/>
        <v>theater</v>
      </c>
      <c r="P440" s="8" t="str">
        <f t="shared" si="25"/>
        <v>plays</v>
      </c>
      <c r="Q440" s="9">
        <f t="shared" si="26"/>
        <v>41337.25</v>
      </c>
      <c r="R440" t="str">
        <f t="shared" si="27"/>
        <v>Mar</v>
      </c>
    </row>
    <row r="441" spans="1:18" hidden="1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t="str">
        <f t="shared" si="24"/>
        <v>film &amp; video</v>
      </c>
      <c r="P441" s="8" t="str">
        <f t="shared" si="25"/>
        <v>science fiction</v>
      </c>
      <c r="Q441" s="9">
        <f t="shared" si="26"/>
        <v>42680.208333333328</v>
      </c>
      <c r="R441" t="str">
        <f t="shared" si="27"/>
        <v>Nov</v>
      </c>
    </row>
    <row r="442" spans="1:18" hidden="1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t="str">
        <f t="shared" si="24"/>
        <v>film &amp; video</v>
      </c>
      <c r="P442" s="8" t="str">
        <f t="shared" si="25"/>
        <v>television</v>
      </c>
      <c r="Q442" s="9">
        <f t="shared" si="26"/>
        <v>42916.208333333328</v>
      </c>
      <c r="R442" t="str">
        <f t="shared" si="27"/>
        <v>Jun</v>
      </c>
    </row>
    <row r="443" spans="1:18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t="str">
        <f t="shared" si="24"/>
        <v>technology</v>
      </c>
      <c r="P443" s="8" t="str">
        <f t="shared" si="25"/>
        <v>wearables</v>
      </c>
      <c r="Q443" s="9">
        <f t="shared" si="26"/>
        <v>41025.208333333336</v>
      </c>
      <c r="R443" t="str">
        <f t="shared" si="27"/>
        <v>Apr</v>
      </c>
    </row>
    <row r="444" spans="1:18" hidden="1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t="str">
        <f t="shared" si="24"/>
        <v>theater</v>
      </c>
      <c r="P444" s="8" t="str">
        <f t="shared" si="25"/>
        <v>plays</v>
      </c>
      <c r="Q444" s="9">
        <f t="shared" si="26"/>
        <v>42980.208333333328</v>
      </c>
      <c r="R444" t="str">
        <f t="shared" si="27"/>
        <v>Sep</v>
      </c>
    </row>
    <row r="445" spans="1:18" hidden="1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t="str">
        <f t="shared" si="24"/>
        <v>theater</v>
      </c>
      <c r="P445" s="8" t="str">
        <f t="shared" si="25"/>
        <v>plays</v>
      </c>
      <c r="Q445" s="9">
        <f t="shared" si="26"/>
        <v>40451.208333333336</v>
      </c>
      <c r="R445" t="str">
        <f t="shared" si="27"/>
        <v>Sep</v>
      </c>
    </row>
    <row r="446" spans="1:18" hidden="1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t="str">
        <f t="shared" si="24"/>
        <v>music</v>
      </c>
      <c r="P446" s="8" t="str">
        <f t="shared" si="25"/>
        <v>indie rock</v>
      </c>
      <c r="Q446" s="9">
        <f t="shared" si="26"/>
        <v>40748.208333333336</v>
      </c>
      <c r="R446" t="str">
        <f t="shared" si="27"/>
        <v>Jul</v>
      </c>
    </row>
    <row r="447" spans="1:18" ht="31.2" hidden="1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t="str">
        <f t="shared" si="24"/>
        <v>theater</v>
      </c>
      <c r="P447" s="8" t="str">
        <f t="shared" si="25"/>
        <v>plays</v>
      </c>
      <c r="Q447" s="9">
        <f t="shared" si="26"/>
        <v>40515.25</v>
      </c>
      <c r="R447" t="str">
        <f t="shared" si="27"/>
        <v>Dec</v>
      </c>
    </row>
    <row r="448" spans="1:18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t="str">
        <f t="shared" si="24"/>
        <v>technology</v>
      </c>
      <c r="P448" s="8" t="str">
        <f t="shared" si="25"/>
        <v>wearables</v>
      </c>
      <c r="Q448" s="9">
        <f t="shared" si="26"/>
        <v>41261.25</v>
      </c>
      <c r="R448" t="str">
        <f t="shared" si="27"/>
        <v>Dec</v>
      </c>
    </row>
    <row r="449" spans="1:18" ht="31.2" hidden="1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t="str">
        <f t="shared" si="24"/>
        <v>film &amp; video</v>
      </c>
      <c r="P449" s="8" t="str">
        <f t="shared" si="25"/>
        <v>television</v>
      </c>
      <c r="Q449" s="9">
        <f t="shared" si="26"/>
        <v>43088.25</v>
      </c>
      <c r="R449" t="str">
        <f t="shared" si="27"/>
        <v>Dec</v>
      </c>
    </row>
    <row r="450" spans="1:18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t="str">
        <f t="shared" si="24"/>
        <v>games</v>
      </c>
      <c r="P450" s="8" t="str">
        <f t="shared" si="25"/>
        <v>video games</v>
      </c>
      <c r="Q450" s="9">
        <f t="shared" si="26"/>
        <v>41378.208333333336</v>
      </c>
      <c r="R450" t="str">
        <f t="shared" si="27"/>
        <v>Apr</v>
      </c>
    </row>
    <row r="451" spans="1:18" hidden="1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t="str">
        <f t="shared" ref="O451:O514" si="28">LEFT(N451, FIND("/", N451) - 1)</f>
        <v>games</v>
      </c>
      <c r="P451" s="8" t="str">
        <f t="shared" ref="P451:P514" si="29">MID(N451, FIND("/", N451) + 1, LEN(N451) - FIND("/", N451))</f>
        <v>video games</v>
      </c>
      <c r="Q451" s="9">
        <f t="shared" ref="Q451:Q514" si="30">(((J451/60)/60)/24)+DATE(1970,1,1)</f>
        <v>43530.25</v>
      </c>
      <c r="R451" t="str">
        <f t="shared" ref="R451:R514" si="31">TEXT(Q451,"mmm")</f>
        <v>Mar</v>
      </c>
    </row>
    <row r="452" spans="1:18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t="str">
        <f t="shared" si="28"/>
        <v>film &amp; video</v>
      </c>
      <c r="P452" s="8" t="str">
        <f t="shared" si="29"/>
        <v>animation</v>
      </c>
      <c r="Q452" s="9">
        <f t="shared" si="30"/>
        <v>43394.208333333328</v>
      </c>
      <c r="R452" t="str">
        <f t="shared" si="31"/>
        <v>Oct</v>
      </c>
    </row>
    <row r="453" spans="1:18" hidden="1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t="str">
        <f t="shared" si="28"/>
        <v>music</v>
      </c>
      <c r="P453" s="8" t="str">
        <f t="shared" si="29"/>
        <v>rock</v>
      </c>
      <c r="Q453" s="9">
        <f t="shared" si="30"/>
        <v>42935.208333333328</v>
      </c>
      <c r="R453" t="str">
        <f t="shared" si="31"/>
        <v>Jul</v>
      </c>
    </row>
    <row r="454" spans="1:18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t="str">
        <f t="shared" si="28"/>
        <v>film &amp; video</v>
      </c>
      <c r="P454" s="8" t="str">
        <f t="shared" si="29"/>
        <v>drama</v>
      </c>
      <c r="Q454" s="9">
        <f t="shared" si="30"/>
        <v>40365.208333333336</v>
      </c>
      <c r="R454" t="str">
        <f t="shared" si="31"/>
        <v>Jul</v>
      </c>
    </row>
    <row r="455" spans="1:18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t="str">
        <f t="shared" si="28"/>
        <v>film &amp; video</v>
      </c>
      <c r="P455" s="8" t="str">
        <f t="shared" si="29"/>
        <v>science fiction</v>
      </c>
      <c r="Q455" s="9">
        <f t="shared" si="30"/>
        <v>42705.25</v>
      </c>
      <c r="R455" t="str">
        <f t="shared" si="31"/>
        <v>Dec</v>
      </c>
    </row>
    <row r="456" spans="1:18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t="str">
        <f t="shared" si="28"/>
        <v>film &amp; video</v>
      </c>
      <c r="P456" s="8" t="str">
        <f t="shared" si="29"/>
        <v>drama</v>
      </c>
      <c r="Q456" s="9">
        <f t="shared" si="30"/>
        <v>41568.208333333336</v>
      </c>
      <c r="R456" t="str">
        <f t="shared" si="31"/>
        <v>Oct</v>
      </c>
    </row>
    <row r="457" spans="1:18" hidden="1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t="str">
        <f t="shared" si="28"/>
        <v>theater</v>
      </c>
      <c r="P457" s="8" t="str">
        <f t="shared" si="29"/>
        <v>plays</v>
      </c>
      <c r="Q457" s="9">
        <f t="shared" si="30"/>
        <v>40809.208333333336</v>
      </c>
      <c r="R457" t="str">
        <f t="shared" si="31"/>
        <v>Sep</v>
      </c>
    </row>
    <row r="458" spans="1:18" ht="31.2" hidden="1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t="str">
        <f t="shared" si="28"/>
        <v>music</v>
      </c>
      <c r="P458" s="8" t="str">
        <f t="shared" si="29"/>
        <v>indie rock</v>
      </c>
      <c r="Q458" s="9">
        <f t="shared" si="30"/>
        <v>43141.25</v>
      </c>
      <c r="R458" t="str">
        <f t="shared" si="31"/>
        <v>Feb</v>
      </c>
    </row>
    <row r="459" spans="1:18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t="str">
        <f t="shared" si="28"/>
        <v>theater</v>
      </c>
      <c r="P459" s="8" t="str">
        <f t="shared" si="29"/>
        <v>plays</v>
      </c>
      <c r="Q459" s="9">
        <f t="shared" si="30"/>
        <v>42657.208333333328</v>
      </c>
      <c r="R459" t="str">
        <f t="shared" si="31"/>
        <v>Oct</v>
      </c>
    </row>
    <row r="460" spans="1:18" hidden="1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t="str">
        <f t="shared" si="28"/>
        <v>theater</v>
      </c>
      <c r="P460" s="8" t="str">
        <f t="shared" si="29"/>
        <v>plays</v>
      </c>
      <c r="Q460" s="9">
        <f t="shared" si="30"/>
        <v>40265.208333333336</v>
      </c>
      <c r="R460" t="str">
        <f t="shared" si="31"/>
        <v>Mar</v>
      </c>
    </row>
    <row r="461" spans="1:18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t="str">
        <f t="shared" si="28"/>
        <v>film &amp; video</v>
      </c>
      <c r="P461" s="8" t="str">
        <f t="shared" si="29"/>
        <v>documentary</v>
      </c>
      <c r="Q461" s="9">
        <f t="shared" si="30"/>
        <v>42001.25</v>
      </c>
      <c r="R461" t="str">
        <f t="shared" si="31"/>
        <v>Dec</v>
      </c>
    </row>
    <row r="462" spans="1:18" hidden="1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t="str">
        <f t="shared" si="28"/>
        <v>theater</v>
      </c>
      <c r="P462" s="8" t="str">
        <f t="shared" si="29"/>
        <v>plays</v>
      </c>
      <c r="Q462" s="9">
        <f t="shared" si="30"/>
        <v>40399.208333333336</v>
      </c>
      <c r="R462" t="str">
        <f t="shared" si="31"/>
        <v>Aug</v>
      </c>
    </row>
    <row r="463" spans="1:18" hidden="1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t="str">
        <f t="shared" si="28"/>
        <v>film &amp; video</v>
      </c>
      <c r="P463" s="8" t="str">
        <f t="shared" si="29"/>
        <v>drama</v>
      </c>
      <c r="Q463" s="9">
        <f t="shared" si="30"/>
        <v>41757.208333333336</v>
      </c>
      <c r="R463" t="str">
        <f t="shared" si="31"/>
        <v>Apr</v>
      </c>
    </row>
    <row r="464" spans="1:18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t="str">
        <f t="shared" si="28"/>
        <v>games</v>
      </c>
      <c r="P464" s="8" t="str">
        <f t="shared" si="29"/>
        <v>mobile games</v>
      </c>
      <c r="Q464" s="9">
        <f t="shared" si="30"/>
        <v>41304.25</v>
      </c>
      <c r="R464" t="str">
        <f t="shared" si="31"/>
        <v>Jan</v>
      </c>
    </row>
    <row r="465" spans="1:18" ht="31.2" hidden="1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t="str">
        <f t="shared" si="28"/>
        <v>film &amp; video</v>
      </c>
      <c r="P465" s="8" t="str">
        <f t="shared" si="29"/>
        <v>animation</v>
      </c>
      <c r="Q465" s="9">
        <f t="shared" si="30"/>
        <v>41639.25</v>
      </c>
      <c r="R465" t="str">
        <f t="shared" si="31"/>
        <v>Dec</v>
      </c>
    </row>
    <row r="466" spans="1:18" hidden="1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t="str">
        <f t="shared" si="28"/>
        <v>theater</v>
      </c>
      <c r="P466" s="8" t="str">
        <f t="shared" si="29"/>
        <v>plays</v>
      </c>
      <c r="Q466" s="9">
        <f t="shared" si="30"/>
        <v>43142.25</v>
      </c>
      <c r="R466" t="str">
        <f t="shared" si="31"/>
        <v>Feb</v>
      </c>
    </row>
    <row r="467" spans="1:18" hidden="1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t="str">
        <f t="shared" si="28"/>
        <v>publishing</v>
      </c>
      <c r="P467" s="8" t="str">
        <f t="shared" si="29"/>
        <v>translations</v>
      </c>
      <c r="Q467" s="9">
        <f t="shared" si="30"/>
        <v>43127.25</v>
      </c>
      <c r="R467" t="str">
        <f t="shared" si="31"/>
        <v>Jan</v>
      </c>
    </row>
    <row r="468" spans="1:18" hidden="1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t="str">
        <f t="shared" si="28"/>
        <v>technology</v>
      </c>
      <c r="P468" s="8" t="str">
        <f t="shared" si="29"/>
        <v>wearables</v>
      </c>
      <c r="Q468" s="9">
        <f t="shared" si="30"/>
        <v>41409.208333333336</v>
      </c>
      <c r="R468" t="str">
        <f t="shared" si="31"/>
        <v>May</v>
      </c>
    </row>
    <row r="469" spans="1:18" ht="31.2" hidden="1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t="str">
        <f t="shared" si="28"/>
        <v>technology</v>
      </c>
      <c r="P469" s="8" t="str">
        <f t="shared" si="29"/>
        <v>web</v>
      </c>
      <c r="Q469" s="9">
        <f t="shared" si="30"/>
        <v>42331.25</v>
      </c>
      <c r="R469" t="str">
        <f t="shared" si="31"/>
        <v>Nov</v>
      </c>
    </row>
    <row r="470" spans="1:18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t="str">
        <f t="shared" si="28"/>
        <v>theater</v>
      </c>
      <c r="P470" s="8" t="str">
        <f t="shared" si="29"/>
        <v>plays</v>
      </c>
      <c r="Q470" s="9">
        <f t="shared" si="30"/>
        <v>43569.208333333328</v>
      </c>
      <c r="R470" t="str">
        <f t="shared" si="31"/>
        <v>Apr</v>
      </c>
    </row>
    <row r="471" spans="1:18" hidden="1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t="str">
        <f t="shared" si="28"/>
        <v>film &amp; video</v>
      </c>
      <c r="P471" s="8" t="str">
        <f t="shared" si="29"/>
        <v>drama</v>
      </c>
      <c r="Q471" s="9">
        <f t="shared" si="30"/>
        <v>42142.208333333328</v>
      </c>
      <c r="R471" t="str">
        <f t="shared" si="31"/>
        <v>May</v>
      </c>
    </row>
    <row r="472" spans="1:18" hidden="1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t="str">
        <f t="shared" si="28"/>
        <v>technology</v>
      </c>
      <c r="P472" s="8" t="str">
        <f t="shared" si="29"/>
        <v>wearables</v>
      </c>
      <c r="Q472" s="9">
        <f t="shared" si="30"/>
        <v>42716.25</v>
      </c>
      <c r="R472" t="str">
        <f t="shared" si="31"/>
        <v>Dec</v>
      </c>
    </row>
    <row r="473" spans="1:18" hidden="1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t="str">
        <f t="shared" si="28"/>
        <v>food</v>
      </c>
      <c r="P473" s="8" t="str">
        <f t="shared" si="29"/>
        <v>food trucks</v>
      </c>
      <c r="Q473" s="9">
        <f t="shared" si="30"/>
        <v>41031.208333333336</v>
      </c>
      <c r="R473" t="str">
        <f t="shared" si="31"/>
        <v>May</v>
      </c>
    </row>
    <row r="474" spans="1:18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t="str">
        <f t="shared" si="28"/>
        <v>music</v>
      </c>
      <c r="P474" s="8" t="str">
        <f t="shared" si="29"/>
        <v>rock</v>
      </c>
      <c r="Q474" s="9">
        <f t="shared" si="30"/>
        <v>43535.208333333328</v>
      </c>
      <c r="R474" t="str">
        <f t="shared" si="31"/>
        <v>Mar</v>
      </c>
    </row>
    <row r="475" spans="1:18" hidden="1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t="str">
        <f t="shared" si="28"/>
        <v>music</v>
      </c>
      <c r="P475" s="8" t="str">
        <f t="shared" si="29"/>
        <v>electric music</v>
      </c>
      <c r="Q475" s="9">
        <f t="shared" si="30"/>
        <v>43277.208333333328</v>
      </c>
      <c r="R475" t="str">
        <f t="shared" si="31"/>
        <v>Jun</v>
      </c>
    </row>
    <row r="476" spans="1:18" hidden="1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t="str">
        <f t="shared" si="28"/>
        <v>film &amp; video</v>
      </c>
      <c r="P476" s="8" t="str">
        <f t="shared" si="29"/>
        <v>television</v>
      </c>
      <c r="Q476" s="9">
        <f t="shared" si="30"/>
        <v>41989.25</v>
      </c>
      <c r="R476" t="str">
        <f t="shared" si="31"/>
        <v>Dec</v>
      </c>
    </row>
    <row r="477" spans="1:18" ht="31.2" hidden="1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t="str">
        <f t="shared" si="28"/>
        <v>publishing</v>
      </c>
      <c r="P477" s="8" t="str">
        <f t="shared" si="29"/>
        <v>translations</v>
      </c>
      <c r="Q477" s="9">
        <f t="shared" si="30"/>
        <v>41450.208333333336</v>
      </c>
      <c r="R477" t="str">
        <f t="shared" si="31"/>
        <v>Jun</v>
      </c>
    </row>
    <row r="478" spans="1:18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t="str">
        <f t="shared" si="28"/>
        <v>publishing</v>
      </c>
      <c r="P478" s="8" t="str">
        <f t="shared" si="29"/>
        <v>fiction</v>
      </c>
      <c r="Q478" s="9">
        <f t="shared" si="30"/>
        <v>43322.208333333328</v>
      </c>
      <c r="R478" t="str">
        <f t="shared" si="31"/>
        <v>Aug</v>
      </c>
    </row>
    <row r="479" spans="1:18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t="str">
        <f t="shared" si="28"/>
        <v>film &amp; video</v>
      </c>
      <c r="P479" s="8" t="str">
        <f t="shared" si="29"/>
        <v>science fiction</v>
      </c>
      <c r="Q479" s="9">
        <f t="shared" si="30"/>
        <v>40720.208333333336</v>
      </c>
      <c r="R479" t="str">
        <f t="shared" si="31"/>
        <v>Jun</v>
      </c>
    </row>
    <row r="480" spans="1:18" hidden="1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t="str">
        <f t="shared" si="28"/>
        <v>technology</v>
      </c>
      <c r="P480" s="8" t="str">
        <f t="shared" si="29"/>
        <v>wearables</v>
      </c>
      <c r="Q480" s="9">
        <f t="shared" si="30"/>
        <v>42072.208333333328</v>
      </c>
      <c r="R480" t="str">
        <f t="shared" si="31"/>
        <v>Mar</v>
      </c>
    </row>
    <row r="481" spans="1:18" hidden="1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t="str">
        <f t="shared" si="28"/>
        <v>food</v>
      </c>
      <c r="P481" s="8" t="str">
        <f t="shared" si="29"/>
        <v>food trucks</v>
      </c>
      <c r="Q481" s="9">
        <f t="shared" si="30"/>
        <v>42945.208333333328</v>
      </c>
      <c r="R481" t="str">
        <f t="shared" si="31"/>
        <v>Jul</v>
      </c>
    </row>
    <row r="482" spans="1:18" hidden="1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t="str">
        <f t="shared" si="28"/>
        <v>photography</v>
      </c>
      <c r="P482" s="8" t="str">
        <f t="shared" si="29"/>
        <v>photography books</v>
      </c>
      <c r="Q482" s="9">
        <f t="shared" si="30"/>
        <v>40248.25</v>
      </c>
      <c r="R482" t="str">
        <f t="shared" si="31"/>
        <v>Mar</v>
      </c>
    </row>
    <row r="483" spans="1:18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t="str">
        <f t="shared" si="28"/>
        <v>theater</v>
      </c>
      <c r="P483" s="8" t="str">
        <f t="shared" si="29"/>
        <v>plays</v>
      </c>
      <c r="Q483" s="9">
        <f t="shared" si="30"/>
        <v>41913.208333333336</v>
      </c>
      <c r="R483" t="str">
        <f t="shared" si="31"/>
        <v>Oct</v>
      </c>
    </row>
    <row r="484" spans="1:18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t="str">
        <f t="shared" si="28"/>
        <v>publishing</v>
      </c>
      <c r="P484" s="8" t="str">
        <f t="shared" si="29"/>
        <v>fiction</v>
      </c>
      <c r="Q484" s="9">
        <f t="shared" si="30"/>
        <v>40963.25</v>
      </c>
      <c r="R484" t="str">
        <f t="shared" si="31"/>
        <v>Feb</v>
      </c>
    </row>
    <row r="485" spans="1:18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t="str">
        <f t="shared" si="28"/>
        <v>theater</v>
      </c>
      <c r="P485" s="8" t="str">
        <f t="shared" si="29"/>
        <v>plays</v>
      </c>
      <c r="Q485" s="9">
        <f t="shared" si="30"/>
        <v>43811.25</v>
      </c>
      <c r="R485" t="str">
        <f t="shared" si="31"/>
        <v>Dec</v>
      </c>
    </row>
    <row r="486" spans="1:18" hidden="1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t="str">
        <f t="shared" si="28"/>
        <v>food</v>
      </c>
      <c r="P486" s="8" t="str">
        <f t="shared" si="29"/>
        <v>food trucks</v>
      </c>
      <c r="Q486" s="9">
        <f t="shared" si="30"/>
        <v>41855.208333333336</v>
      </c>
      <c r="R486" t="str">
        <f t="shared" si="31"/>
        <v>Aug</v>
      </c>
    </row>
    <row r="487" spans="1:18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t="str">
        <f t="shared" si="28"/>
        <v>theater</v>
      </c>
      <c r="P487" s="8" t="str">
        <f t="shared" si="29"/>
        <v>plays</v>
      </c>
      <c r="Q487" s="9">
        <f t="shared" si="30"/>
        <v>43626.208333333328</v>
      </c>
      <c r="R487" t="str">
        <f t="shared" si="31"/>
        <v>Jun</v>
      </c>
    </row>
    <row r="488" spans="1:18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t="str">
        <f t="shared" si="28"/>
        <v>publishing</v>
      </c>
      <c r="P488" s="8" t="str">
        <f t="shared" si="29"/>
        <v>translations</v>
      </c>
      <c r="Q488" s="9">
        <f t="shared" si="30"/>
        <v>43168.25</v>
      </c>
      <c r="R488" t="str">
        <f t="shared" si="31"/>
        <v>Mar</v>
      </c>
    </row>
    <row r="489" spans="1:18" hidden="1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t="str">
        <f t="shared" si="28"/>
        <v>theater</v>
      </c>
      <c r="P489" s="8" t="str">
        <f t="shared" si="29"/>
        <v>plays</v>
      </c>
      <c r="Q489" s="9">
        <f t="shared" si="30"/>
        <v>42845.208333333328</v>
      </c>
      <c r="R489" t="str">
        <f t="shared" si="31"/>
        <v>Apr</v>
      </c>
    </row>
    <row r="490" spans="1:18" hidden="1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t="str">
        <f t="shared" si="28"/>
        <v>theater</v>
      </c>
      <c r="P490" s="8" t="str">
        <f t="shared" si="29"/>
        <v>plays</v>
      </c>
      <c r="Q490" s="9">
        <f t="shared" si="30"/>
        <v>42403.25</v>
      </c>
      <c r="R490" t="str">
        <f t="shared" si="31"/>
        <v>Feb</v>
      </c>
    </row>
    <row r="491" spans="1:18" hidden="1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t="str">
        <f t="shared" si="28"/>
        <v>technology</v>
      </c>
      <c r="P491" s="8" t="str">
        <f t="shared" si="29"/>
        <v>wearables</v>
      </c>
      <c r="Q491" s="9">
        <f t="shared" si="30"/>
        <v>40406.208333333336</v>
      </c>
      <c r="R491" t="str">
        <f t="shared" si="31"/>
        <v>Aug</v>
      </c>
    </row>
    <row r="492" spans="1:18" ht="31.2" hidden="1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t="str">
        <f t="shared" si="28"/>
        <v>journalism</v>
      </c>
      <c r="P492" s="8" t="str">
        <f t="shared" si="29"/>
        <v>audio</v>
      </c>
      <c r="Q492" s="9">
        <f t="shared" si="30"/>
        <v>43786.25</v>
      </c>
      <c r="R492" t="str">
        <f t="shared" si="31"/>
        <v>Nov</v>
      </c>
    </row>
    <row r="493" spans="1:18" ht="31.2" hidden="1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t="str">
        <f t="shared" si="28"/>
        <v>food</v>
      </c>
      <c r="P493" s="8" t="str">
        <f t="shared" si="29"/>
        <v>food trucks</v>
      </c>
      <c r="Q493" s="9">
        <f t="shared" si="30"/>
        <v>41456.208333333336</v>
      </c>
      <c r="R493" t="str">
        <f t="shared" si="31"/>
        <v>Jul</v>
      </c>
    </row>
    <row r="494" spans="1:18" hidden="1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t="str">
        <f t="shared" si="28"/>
        <v>film &amp; video</v>
      </c>
      <c r="P494" s="8" t="str">
        <f t="shared" si="29"/>
        <v>shorts</v>
      </c>
      <c r="Q494" s="9">
        <f t="shared" si="30"/>
        <v>40336.208333333336</v>
      </c>
      <c r="R494" t="str">
        <f t="shared" si="31"/>
        <v>Jun</v>
      </c>
    </row>
    <row r="495" spans="1:18" hidden="1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t="str">
        <f t="shared" si="28"/>
        <v>photography</v>
      </c>
      <c r="P495" s="8" t="str">
        <f t="shared" si="29"/>
        <v>photography books</v>
      </c>
      <c r="Q495" s="9">
        <f t="shared" si="30"/>
        <v>43645.208333333328</v>
      </c>
      <c r="R495" t="str">
        <f t="shared" si="31"/>
        <v>Jun</v>
      </c>
    </row>
    <row r="496" spans="1:18" ht="31.2" hidden="1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t="str">
        <f t="shared" si="28"/>
        <v>technology</v>
      </c>
      <c r="P496" s="8" t="str">
        <f t="shared" si="29"/>
        <v>wearables</v>
      </c>
      <c r="Q496" s="9">
        <f t="shared" si="30"/>
        <v>40990.208333333336</v>
      </c>
      <c r="R496" t="str">
        <f t="shared" si="31"/>
        <v>Mar</v>
      </c>
    </row>
    <row r="497" spans="1:18" hidden="1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t="str">
        <f t="shared" si="28"/>
        <v>theater</v>
      </c>
      <c r="P497" s="8" t="str">
        <f t="shared" si="29"/>
        <v>plays</v>
      </c>
      <c r="Q497" s="9">
        <f t="shared" si="30"/>
        <v>41800.208333333336</v>
      </c>
      <c r="R497" t="str">
        <f t="shared" si="31"/>
        <v>Jun</v>
      </c>
    </row>
    <row r="498" spans="1:18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t="str">
        <f t="shared" si="28"/>
        <v>film &amp; video</v>
      </c>
      <c r="P498" s="8" t="str">
        <f t="shared" si="29"/>
        <v>animation</v>
      </c>
      <c r="Q498" s="9">
        <f t="shared" si="30"/>
        <v>42876.208333333328</v>
      </c>
      <c r="R498" t="str">
        <f t="shared" si="31"/>
        <v>May</v>
      </c>
    </row>
    <row r="499" spans="1:18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t="str">
        <f t="shared" si="28"/>
        <v>technology</v>
      </c>
      <c r="P499" s="8" t="str">
        <f t="shared" si="29"/>
        <v>wearables</v>
      </c>
      <c r="Q499" s="9">
        <f t="shared" si="30"/>
        <v>42724.25</v>
      </c>
      <c r="R499" t="str">
        <f t="shared" si="31"/>
        <v>Dec</v>
      </c>
    </row>
    <row r="500" spans="1:18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t="str">
        <f t="shared" si="28"/>
        <v>technology</v>
      </c>
      <c r="P500" s="8" t="str">
        <f t="shared" si="29"/>
        <v>web</v>
      </c>
      <c r="Q500" s="9">
        <f t="shared" si="30"/>
        <v>42005.25</v>
      </c>
      <c r="R500" t="str">
        <f t="shared" si="31"/>
        <v>Jan</v>
      </c>
    </row>
    <row r="501" spans="1:18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t="str">
        <f t="shared" si="28"/>
        <v>film &amp; video</v>
      </c>
      <c r="P501" s="8" t="str">
        <f t="shared" si="29"/>
        <v>documentary</v>
      </c>
      <c r="Q501" s="9">
        <f t="shared" si="30"/>
        <v>42444.208333333328</v>
      </c>
      <c r="R501" t="str">
        <f t="shared" si="31"/>
        <v>Mar</v>
      </c>
    </row>
    <row r="502" spans="1:18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t="str">
        <f t="shared" si="28"/>
        <v>theater</v>
      </c>
      <c r="P502" s="8" t="str">
        <f t="shared" si="29"/>
        <v>plays</v>
      </c>
      <c r="Q502" s="9">
        <f t="shared" si="30"/>
        <v>41395.208333333336</v>
      </c>
      <c r="R502" t="str">
        <f t="shared" si="31"/>
        <v>May</v>
      </c>
    </row>
    <row r="503" spans="1:18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t="str">
        <f t="shared" si="28"/>
        <v>film &amp; video</v>
      </c>
      <c r="P503" s="8" t="str">
        <f t="shared" si="29"/>
        <v>documentary</v>
      </c>
      <c r="Q503" s="9">
        <f t="shared" si="30"/>
        <v>41345.208333333336</v>
      </c>
      <c r="R503" t="str">
        <f t="shared" si="31"/>
        <v>Mar</v>
      </c>
    </row>
    <row r="504" spans="1:18" hidden="1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t="str">
        <f t="shared" si="28"/>
        <v>games</v>
      </c>
      <c r="P504" s="8" t="str">
        <f t="shared" si="29"/>
        <v>video games</v>
      </c>
      <c r="Q504" s="9">
        <f t="shared" si="30"/>
        <v>41117.208333333336</v>
      </c>
      <c r="R504" t="str">
        <f t="shared" si="31"/>
        <v>Jul</v>
      </c>
    </row>
    <row r="505" spans="1:18" ht="31.2" hidden="1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t="str">
        <f t="shared" si="28"/>
        <v>film &amp; video</v>
      </c>
      <c r="P505" s="8" t="str">
        <f t="shared" si="29"/>
        <v>drama</v>
      </c>
      <c r="Q505" s="9">
        <f t="shared" si="30"/>
        <v>42186.208333333328</v>
      </c>
      <c r="R505" t="str">
        <f t="shared" si="31"/>
        <v>Jul</v>
      </c>
    </row>
    <row r="506" spans="1:18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t="str">
        <f t="shared" si="28"/>
        <v>music</v>
      </c>
      <c r="P506" s="8" t="str">
        <f t="shared" si="29"/>
        <v>rock</v>
      </c>
      <c r="Q506" s="9">
        <f t="shared" si="30"/>
        <v>42142.208333333328</v>
      </c>
      <c r="R506" t="str">
        <f t="shared" si="31"/>
        <v>May</v>
      </c>
    </row>
    <row r="507" spans="1:18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t="str">
        <f t="shared" si="28"/>
        <v>publishing</v>
      </c>
      <c r="P507" s="8" t="str">
        <f t="shared" si="29"/>
        <v>radio &amp; podcasts</v>
      </c>
      <c r="Q507" s="9">
        <f t="shared" si="30"/>
        <v>41341.25</v>
      </c>
      <c r="R507" t="str">
        <f t="shared" si="31"/>
        <v>Mar</v>
      </c>
    </row>
    <row r="508" spans="1:18" hidden="1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t="str">
        <f t="shared" si="28"/>
        <v>theater</v>
      </c>
      <c r="P508" s="8" t="str">
        <f t="shared" si="29"/>
        <v>plays</v>
      </c>
      <c r="Q508" s="9">
        <f t="shared" si="30"/>
        <v>43062.25</v>
      </c>
      <c r="R508" t="str">
        <f t="shared" si="31"/>
        <v>Nov</v>
      </c>
    </row>
    <row r="509" spans="1:18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t="str">
        <f t="shared" si="28"/>
        <v>technology</v>
      </c>
      <c r="P509" s="8" t="str">
        <f t="shared" si="29"/>
        <v>web</v>
      </c>
      <c r="Q509" s="9">
        <f t="shared" si="30"/>
        <v>41373.208333333336</v>
      </c>
      <c r="R509" t="str">
        <f t="shared" si="31"/>
        <v>Apr</v>
      </c>
    </row>
    <row r="510" spans="1:18" hidden="1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t="str">
        <f t="shared" si="28"/>
        <v>theater</v>
      </c>
      <c r="P510" s="8" t="str">
        <f t="shared" si="29"/>
        <v>plays</v>
      </c>
      <c r="Q510" s="9">
        <f t="shared" si="30"/>
        <v>43310.208333333328</v>
      </c>
      <c r="R510" t="str">
        <f t="shared" si="31"/>
        <v>Jul</v>
      </c>
    </row>
    <row r="511" spans="1:18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t="str">
        <f t="shared" si="28"/>
        <v>theater</v>
      </c>
      <c r="P511" s="8" t="str">
        <f t="shared" si="29"/>
        <v>plays</v>
      </c>
      <c r="Q511" s="9">
        <f t="shared" si="30"/>
        <v>41034.208333333336</v>
      </c>
      <c r="R511" t="str">
        <f t="shared" si="31"/>
        <v>May</v>
      </c>
    </row>
    <row r="512" spans="1:18" hidden="1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t="str">
        <f t="shared" si="28"/>
        <v>film &amp; video</v>
      </c>
      <c r="P512" s="8" t="str">
        <f t="shared" si="29"/>
        <v>drama</v>
      </c>
      <c r="Q512" s="9">
        <f t="shared" si="30"/>
        <v>43251.208333333328</v>
      </c>
      <c r="R512" t="str">
        <f t="shared" si="31"/>
        <v>May</v>
      </c>
    </row>
    <row r="513" spans="1:18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t="str">
        <f t="shared" si="28"/>
        <v>theater</v>
      </c>
      <c r="P513" s="8" t="str">
        <f t="shared" si="29"/>
        <v>plays</v>
      </c>
      <c r="Q513" s="9">
        <f t="shared" si="30"/>
        <v>43671.208333333328</v>
      </c>
      <c r="R513" t="str">
        <f t="shared" si="31"/>
        <v>Jul</v>
      </c>
    </row>
    <row r="514" spans="1:18" hidden="1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t="str">
        <f t="shared" si="28"/>
        <v>games</v>
      </c>
      <c r="P514" s="8" t="str">
        <f t="shared" si="29"/>
        <v>video games</v>
      </c>
      <c r="Q514" s="9">
        <f t="shared" si="30"/>
        <v>41825.208333333336</v>
      </c>
      <c r="R514" t="str">
        <f t="shared" si="31"/>
        <v>Jul</v>
      </c>
    </row>
    <row r="515" spans="1:18" hidden="1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t="str">
        <f t="shared" ref="O515:O578" si="32">LEFT(N515, FIND("/", N515) - 1)</f>
        <v>film &amp; video</v>
      </c>
      <c r="P515" s="8" t="str">
        <f t="shared" ref="P515:P578" si="33">MID(N515, FIND("/", N515) + 1, LEN(N515) - FIND("/", N515))</f>
        <v>television</v>
      </c>
      <c r="Q515" s="9">
        <f t="shared" ref="Q515:Q578" si="34">(((J515/60)/60)/24)+DATE(1970,1,1)</f>
        <v>40430.208333333336</v>
      </c>
      <c r="R515" t="str">
        <f t="shared" ref="R515:R578" si="35">TEXT(Q515,"mmm")</f>
        <v>Sep</v>
      </c>
    </row>
    <row r="516" spans="1:18" hidden="1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t="str">
        <f t="shared" si="32"/>
        <v>music</v>
      </c>
      <c r="P516" s="8" t="str">
        <f t="shared" si="33"/>
        <v>rock</v>
      </c>
      <c r="Q516" s="9">
        <f t="shared" si="34"/>
        <v>41614.25</v>
      </c>
      <c r="R516" t="str">
        <f t="shared" si="35"/>
        <v>Dec</v>
      </c>
    </row>
    <row r="517" spans="1:18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t="str">
        <f t="shared" si="32"/>
        <v>theater</v>
      </c>
      <c r="P517" s="8" t="str">
        <f t="shared" si="33"/>
        <v>plays</v>
      </c>
      <c r="Q517" s="9">
        <f t="shared" si="34"/>
        <v>40900.25</v>
      </c>
      <c r="R517" t="str">
        <f t="shared" si="35"/>
        <v>Dec</v>
      </c>
    </row>
    <row r="518" spans="1:18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t="str">
        <f t="shared" si="32"/>
        <v>publishing</v>
      </c>
      <c r="P518" s="8" t="str">
        <f t="shared" si="33"/>
        <v>nonfiction</v>
      </c>
      <c r="Q518" s="9">
        <f t="shared" si="34"/>
        <v>40396.208333333336</v>
      </c>
      <c r="R518" t="str">
        <f t="shared" si="35"/>
        <v>Aug</v>
      </c>
    </row>
    <row r="519" spans="1:18" hidden="1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t="str">
        <f t="shared" si="32"/>
        <v>food</v>
      </c>
      <c r="P519" s="8" t="str">
        <f t="shared" si="33"/>
        <v>food trucks</v>
      </c>
      <c r="Q519" s="9">
        <f t="shared" si="34"/>
        <v>42860.208333333328</v>
      </c>
      <c r="R519" t="str">
        <f t="shared" si="35"/>
        <v>May</v>
      </c>
    </row>
    <row r="520" spans="1:18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t="str">
        <f t="shared" si="32"/>
        <v>film &amp; video</v>
      </c>
      <c r="P520" s="8" t="str">
        <f t="shared" si="33"/>
        <v>animation</v>
      </c>
      <c r="Q520" s="9">
        <f t="shared" si="34"/>
        <v>43154.25</v>
      </c>
      <c r="R520" t="str">
        <f t="shared" si="35"/>
        <v>Feb</v>
      </c>
    </row>
    <row r="521" spans="1:18" hidden="1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t="str">
        <f t="shared" si="32"/>
        <v>music</v>
      </c>
      <c r="P521" s="8" t="str">
        <f t="shared" si="33"/>
        <v>rock</v>
      </c>
      <c r="Q521" s="9">
        <f t="shared" si="34"/>
        <v>42012.25</v>
      </c>
      <c r="R521" t="str">
        <f t="shared" si="35"/>
        <v>Jan</v>
      </c>
    </row>
    <row r="522" spans="1:18" hidden="1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t="str">
        <f t="shared" si="32"/>
        <v>theater</v>
      </c>
      <c r="P522" s="8" t="str">
        <f t="shared" si="33"/>
        <v>plays</v>
      </c>
      <c r="Q522" s="9">
        <f t="shared" si="34"/>
        <v>43574.208333333328</v>
      </c>
      <c r="R522" t="str">
        <f t="shared" si="35"/>
        <v>Apr</v>
      </c>
    </row>
    <row r="523" spans="1:18" hidden="1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t="str">
        <f t="shared" si="32"/>
        <v>film &amp; video</v>
      </c>
      <c r="P523" s="8" t="str">
        <f t="shared" si="33"/>
        <v>drama</v>
      </c>
      <c r="Q523" s="9">
        <f t="shared" si="34"/>
        <v>42605.208333333328</v>
      </c>
      <c r="R523" t="str">
        <f t="shared" si="35"/>
        <v>Aug</v>
      </c>
    </row>
    <row r="524" spans="1:18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t="str">
        <f t="shared" si="32"/>
        <v>film &amp; video</v>
      </c>
      <c r="P524" s="8" t="str">
        <f t="shared" si="33"/>
        <v>shorts</v>
      </c>
      <c r="Q524" s="9">
        <f t="shared" si="34"/>
        <v>41093.208333333336</v>
      </c>
      <c r="R524" t="str">
        <f t="shared" si="35"/>
        <v>Jul</v>
      </c>
    </row>
    <row r="525" spans="1:18" hidden="1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t="str">
        <f t="shared" si="32"/>
        <v>film &amp; video</v>
      </c>
      <c r="P525" s="8" t="str">
        <f t="shared" si="33"/>
        <v>shorts</v>
      </c>
      <c r="Q525" s="9">
        <f t="shared" si="34"/>
        <v>40241.25</v>
      </c>
      <c r="R525" t="str">
        <f t="shared" si="35"/>
        <v>Mar</v>
      </c>
    </row>
    <row r="526" spans="1:18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t="str">
        <f t="shared" si="32"/>
        <v>theater</v>
      </c>
      <c r="P526" s="8" t="str">
        <f t="shared" si="33"/>
        <v>plays</v>
      </c>
      <c r="Q526" s="9">
        <f t="shared" si="34"/>
        <v>40294.208333333336</v>
      </c>
      <c r="R526" t="str">
        <f t="shared" si="35"/>
        <v>Apr</v>
      </c>
    </row>
    <row r="527" spans="1:18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t="str">
        <f t="shared" si="32"/>
        <v>technology</v>
      </c>
      <c r="P527" s="8" t="str">
        <f t="shared" si="33"/>
        <v>wearables</v>
      </c>
      <c r="Q527" s="9">
        <f t="shared" si="34"/>
        <v>40505.25</v>
      </c>
      <c r="R527" t="str">
        <f t="shared" si="35"/>
        <v>Nov</v>
      </c>
    </row>
    <row r="528" spans="1:18" ht="31.2" hidden="1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t="str">
        <f t="shared" si="32"/>
        <v>theater</v>
      </c>
      <c r="P528" s="8" t="str">
        <f t="shared" si="33"/>
        <v>plays</v>
      </c>
      <c r="Q528" s="9">
        <f t="shared" si="34"/>
        <v>42364.25</v>
      </c>
      <c r="R528" t="str">
        <f t="shared" si="35"/>
        <v>Dec</v>
      </c>
    </row>
    <row r="529" spans="1:18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t="str">
        <f t="shared" si="32"/>
        <v>film &amp; video</v>
      </c>
      <c r="P529" s="8" t="str">
        <f t="shared" si="33"/>
        <v>animation</v>
      </c>
      <c r="Q529" s="9">
        <f t="shared" si="34"/>
        <v>42405.25</v>
      </c>
      <c r="R529" t="str">
        <f t="shared" si="35"/>
        <v>Feb</v>
      </c>
    </row>
    <row r="530" spans="1:18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t="str">
        <f t="shared" si="32"/>
        <v>music</v>
      </c>
      <c r="P530" s="8" t="str">
        <f t="shared" si="33"/>
        <v>indie rock</v>
      </c>
      <c r="Q530" s="9">
        <f t="shared" si="34"/>
        <v>41601.25</v>
      </c>
      <c r="R530" t="str">
        <f t="shared" si="35"/>
        <v>Nov</v>
      </c>
    </row>
    <row r="531" spans="1:18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t="str">
        <f t="shared" si="32"/>
        <v>games</v>
      </c>
      <c r="P531" s="8" t="str">
        <f t="shared" si="33"/>
        <v>video games</v>
      </c>
      <c r="Q531" s="9">
        <f t="shared" si="34"/>
        <v>41769.208333333336</v>
      </c>
      <c r="R531" t="str">
        <f t="shared" si="35"/>
        <v>May</v>
      </c>
    </row>
    <row r="532" spans="1:18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t="str">
        <f t="shared" si="32"/>
        <v>publishing</v>
      </c>
      <c r="P532" s="8" t="str">
        <f t="shared" si="33"/>
        <v>fiction</v>
      </c>
      <c r="Q532" s="9">
        <f t="shared" si="34"/>
        <v>40421.208333333336</v>
      </c>
      <c r="R532" t="str">
        <f t="shared" si="35"/>
        <v>Aug</v>
      </c>
    </row>
    <row r="533" spans="1:18" ht="31.2" hidden="1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t="str">
        <f t="shared" si="32"/>
        <v>games</v>
      </c>
      <c r="P533" s="8" t="str">
        <f t="shared" si="33"/>
        <v>video games</v>
      </c>
      <c r="Q533" s="9">
        <f t="shared" si="34"/>
        <v>41589.25</v>
      </c>
      <c r="R533" t="str">
        <f t="shared" si="35"/>
        <v>Nov</v>
      </c>
    </row>
    <row r="534" spans="1:18" hidden="1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t="str">
        <f t="shared" si="32"/>
        <v>theater</v>
      </c>
      <c r="P534" s="8" t="str">
        <f t="shared" si="33"/>
        <v>plays</v>
      </c>
      <c r="Q534" s="9">
        <f t="shared" si="34"/>
        <v>43125.25</v>
      </c>
      <c r="R534" t="str">
        <f t="shared" si="35"/>
        <v>Jan</v>
      </c>
    </row>
    <row r="535" spans="1:18" hidden="1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t="str">
        <f t="shared" si="32"/>
        <v>music</v>
      </c>
      <c r="P535" s="8" t="str">
        <f t="shared" si="33"/>
        <v>indie rock</v>
      </c>
      <c r="Q535" s="9">
        <f t="shared" si="34"/>
        <v>41479.208333333336</v>
      </c>
      <c r="R535" t="str">
        <f t="shared" si="35"/>
        <v>Jul</v>
      </c>
    </row>
    <row r="536" spans="1:18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t="str">
        <f t="shared" si="32"/>
        <v>film &amp; video</v>
      </c>
      <c r="P536" s="8" t="str">
        <f t="shared" si="33"/>
        <v>drama</v>
      </c>
      <c r="Q536" s="9">
        <f t="shared" si="34"/>
        <v>43329.208333333328</v>
      </c>
      <c r="R536" t="str">
        <f t="shared" si="35"/>
        <v>Aug</v>
      </c>
    </row>
    <row r="537" spans="1:18" hidden="1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t="str">
        <f t="shared" si="32"/>
        <v>theater</v>
      </c>
      <c r="P537" s="8" t="str">
        <f t="shared" si="33"/>
        <v>plays</v>
      </c>
      <c r="Q537" s="9">
        <f t="shared" si="34"/>
        <v>43259.208333333328</v>
      </c>
      <c r="R537" t="str">
        <f t="shared" si="35"/>
        <v>Jun</v>
      </c>
    </row>
    <row r="538" spans="1:18" hidden="1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t="str">
        <f t="shared" si="32"/>
        <v>publishing</v>
      </c>
      <c r="P538" s="8" t="str">
        <f t="shared" si="33"/>
        <v>fiction</v>
      </c>
      <c r="Q538" s="9">
        <f t="shared" si="34"/>
        <v>40414.208333333336</v>
      </c>
      <c r="R538" t="str">
        <f t="shared" si="35"/>
        <v>Aug</v>
      </c>
    </row>
    <row r="539" spans="1:18" hidden="1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t="str">
        <f t="shared" si="32"/>
        <v>film &amp; video</v>
      </c>
      <c r="P539" s="8" t="str">
        <f t="shared" si="33"/>
        <v>documentary</v>
      </c>
      <c r="Q539" s="9">
        <f t="shared" si="34"/>
        <v>43342.208333333328</v>
      </c>
      <c r="R539" t="str">
        <f t="shared" si="35"/>
        <v>Aug</v>
      </c>
    </row>
    <row r="540" spans="1:18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t="str">
        <f t="shared" si="32"/>
        <v>games</v>
      </c>
      <c r="P540" s="8" t="str">
        <f t="shared" si="33"/>
        <v>mobile games</v>
      </c>
      <c r="Q540" s="9">
        <f t="shared" si="34"/>
        <v>41539.208333333336</v>
      </c>
      <c r="R540" t="str">
        <f t="shared" si="35"/>
        <v>Sep</v>
      </c>
    </row>
    <row r="541" spans="1:18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t="str">
        <f t="shared" si="32"/>
        <v>food</v>
      </c>
      <c r="P541" s="8" t="str">
        <f t="shared" si="33"/>
        <v>food trucks</v>
      </c>
      <c r="Q541" s="9">
        <f t="shared" si="34"/>
        <v>43647.208333333328</v>
      </c>
      <c r="R541" t="str">
        <f t="shared" si="35"/>
        <v>Jul</v>
      </c>
    </row>
    <row r="542" spans="1:18" hidden="1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t="str">
        <f t="shared" si="32"/>
        <v>photography</v>
      </c>
      <c r="P542" s="8" t="str">
        <f t="shared" si="33"/>
        <v>photography books</v>
      </c>
      <c r="Q542" s="9">
        <f t="shared" si="34"/>
        <v>43225.208333333328</v>
      </c>
      <c r="R542" t="str">
        <f t="shared" si="35"/>
        <v>May</v>
      </c>
    </row>
    <row r="543" spans="1:18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t="str">
        <f t="shared" si="32"/>
        <v>games</v>
      </c>
      <c r="P543" s="8" t="str">
        <f t="shared" si="33"/>
        <v>mobile games</v>
      </c>
      <c r="Q543" s="9">
        <f t="shared" si="34"/>
        <v>42165.208333333328</v>
      </c>
      <c r="R543" t="str">
        <f t="shared" si="35"/>
        <v>Jun</v>
      </c>
    </row>
    <row r="544" spans="1:18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t="str">
        <f t="shared" si="32"/>
        <v>music</v>
      </c>
      <c r="P544" s="8" t="str">
        <f t="shared" si="33"/>
        <v>indie rock</v>
      </c>
      <c r="Q544" s="9">
        <f t="shared" si="34"/>
        <v>42391.25</v>
      </c>
      <c r="R544" t="str">
        <f t="shared" si="35"/>
        <v>Jan</v>
      </c>
    </row>
    <row r="545" spans="1:18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t="str">
        <f t="shared" si="32"/>
        <v>games</v>
      </c>
      <c r="P545" s="8" t="str">
        <f t="shared" si="33"/>
        <v>video games</v>
      </c>
      <c r="Q545" s="9">
        <f t="shared" si="34"/>
        <v>41528.208333333336</v>
      </c>
      <c r="R545" t="str">
        <f t="shared" si="35"/>
        <v>Sep</v>
      </c>
    </row>
    <row r="546" spans="1:18" ht="31.2" hidden="1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t="str">
        <f t="shared" si="32"/>
        <v>music</v>
      </c>
      <c r="P546" s="8" t="str">
        <f t="shared" si="33"/>
        <v>rock</v>
      </c>
      <c r="Q546" s="9">
        <f t="shared" si="34"/>
        <v>42377.25</v>
      </c>
      <c r="R546" t="str">
        <f t="shared" si="35"/>
        <v>Jan</v>
      </c>
    </row>
    <row r="547" spans="1:18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t="str">
        <f t="shared" si="32"/>
        <v>theater</v>
      </c>
      <c r="P547" s="8" t="str">
        <f t="shared" si="33"/>
        <v>plays</v>
      </c>
      <c r="Q547" s="9">
        <f t="shared" si="34"/>
        <v>43824.25</v>
      </c>
      <c r="R547" t="str">
        <f t="shared" si="35"/>
        <v>Dec</v>
      </c>
    </row>
    <row r="548" spans="1:18" ht="31.2" hidden="1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t="str">
        <f t="shared" si="32"/>
        <v>theater</v>
      </c>
      <c r="P548" s="8" t="str">
        <f t="shared" si="33"/>
        <v>plays</v>
      </c>
      <c r="Q548" s="9">
        <f t="shared" si="34"/>
        <v>43360.208333333328</v>
      </c>
      <c r="R548" t="str">
        <f t="shared" si="35"/>
        <v>Sep</v>
      </c>
    </row>
    <row r="549" spans="1:18" hidden="1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t="str">
        <f t="shared" si="32"/>
        <v>film &amp; video</v>
      </c>
      <c r="P549" s="8" t="str">
        <f t="shared" si="33"/>
        <v>drama</v>
      </c>
      <c r="Q549" s="9">
        <f t="shared" si="34"/>
        <v>42029.25</v>
      </c>
      <c r="R549" t="str">
        <f t="shared" si="35"/>
        <v>Jan</v>
      </c>
    </row>
    <row r="550" spans="1:18" hidden="1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t="str">
        <f t="shared" si="32"/>
        <v>theater</v>
      </c>
      <c r="P550" s="8" t="str">
        <f t="shared" si="33"/>
        <v>plays</v>
      </c>
      <c r="Q550" s="9">
        <f t="shared" si="34"/>
        <v>42461.208333333328</v>
      </c>
      <c r="R550" t="str">
        <f t="shared" si="35"/>
        <v>Apr</v>
      </c>
    </row>
    <row r="551" spans="1:18" ht="31.2" hidden="1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t="str">
        <f t="shared" si="32"/>
        <v>technology</v>
      </c>
      <c r="P551" s="8" t="str">
        <f t="shared" si="33"/>
        <v>wearables</v>
      </c>
      <c r="Q551" s="9">
        <f t="shared" si="34"/>
        <v>41422.208333333336</v>
      </c>
      <c r="R551" t="str">
        <f t="shared" si="35"/>
        <v>May</v>
      </c>
    </row>
    <row r="552" spans="1:18" ht="31.2" hidden="1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t="str">
        <f t="shared" si="32"/>
        <v>music</v>
      </c>
      <c r="P552" s="8" t="str">
        <f t="shared" si="33"/>
        <v>indie rock</v>
      </c>
      <c r="Q552" s="9">
        <f t="shared" si="34"/>
        <v>40968.25</v>
      </c>
      <c r="R552" t="str">
        <f t="shared" si="35"/>
        <v>Feb</v>
      </c>
    </row>
    <row r="553" spans="1:18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t="str">
        <f t="shared" si="32"/>
        <v>technology</v>
      </c>
      <c r="P553" s="8" t="str">
        <f t="shared" si="33"/>
        <v>web</v>
      </c>
      <c r="Q553" s="9">
        <f t="shared" si="34"/>
        <v>41993.25</v>
      </c>
      <c r="R553" t="str">
        <f t="shared" si="35"/>
        <v>Dec</v>
      </c>
    </row>
    <row r="554" spans="1:18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t="str">
        <f t="shared" si="32"/>
        <v>theater</v>
      </c>
      <c r="P554" s="8" t="str">
        <f t="shared" si="33"/>
        <v>plays</v>
      </c>
      <c r="Q554" s="9">
        <f t="shared" si="34"/>
        <v>42700.25</v>
      </c>
      <c r="R554" t="str">
        <f t="shared" si="35"/>
        <v>Nov</v>
      </c>
    </row>
    <row r="555" spans="1:18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t="str">
        <f t="shared" si="32"/>
        <v>music</v>
      </c>
      <c r="P555" s="8" t="str">
        <f t="shared" si="33"/>
        <v>rock</v>
      </c>
      <c r="Q555" s="9">
        <f t="shared" si="34"/>
        <v>40545.25</v>
      </c>
      <c r="R555" t="str">
        <f t="shared" si="35"/>
        <v>Jan</v>
      </c>
    </row>
    <row r="556" spans="1:18" ht="31.2" hidden="1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t="str">
        <f t="shared" si="32"/>
        <v>music</v>
      </c>
      <c r="P556" s="8" t="str">
        <f t="shared" si="33"/>
        <v>indie rock</v>
      </c>
      <c r="Q556" s="9">
        <f t="shared" si="34"/>
        <v>42723.25</v>
      </c>
      <c r="R556" t="str">
        <f t="shared" si="35"/>
        <v>Dec</v>
      </c>
    </row>
    <row r="557" spans="1:18" hidden="1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t="str">
        <f t="shared" si="32"/>
        <v>music</v>
      </c>
      <c r="P557" s="8" t="str">
        <f t="shared" si="33"/>
        <v>rock</v>
      </c>
      <c r="Q557" s="9">
        <f t="shared" si="34"/>
        <v>41731.208333333336</v>
      </c>
      <c r="R557" t="str">
        <f t="shared" si="35"/>
        <v>Apr</v>
      </c>
    </row>
    <row r="558" spans="1:18" hidden="1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t="str">
        <f t="shared" si="32"/>
        <v>publishing</v>
      </c>
      <c r="P558" s="8" t="str">
        <f t="shared" si="33"/>
        <v>translations</v>
      </c>
      <c r="Q558" s="9">
        <f t="shared" si="34"/>
        <v>40792.208333333336</v>
      </c>
      <c r="R558" t="str">
        <f t="shared" si="35"/>
        <v>Sep</v>
      </c>
    </row>
    <row r="559" spans="1:18" hidden="1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t="str">
        <f t="shared" si="32"/>
        <v>film &amp; video</v>
      </c>
      <c r="P559" s="8" t="str">
        <f t="shared" si="33"/>
        <v>science fiction</v>
      </c>
      <c r="Q559" s="9">
        <f t="shared" si="34"/>
        <v>42279.208333333328</v>
      </c>
      <c r="R559" t="str">
        <f t="shared" si="35"/>
        <v>Oct</v>
      </c>
    </row>
    <row r="560" spans="1:18" hidden="1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t="str">
        <f t="shared" si="32"/>
        <v>theater</v>
      </c>
      <c r="P560" s="8" t="str">
        <f t="shared" si="33"/>
        <v>plays</v>
      </c>
      <c r="Q560" s="9">
        <f t="shared" si="34"/>
        <v>42424.25</v>
      </c>
      <c r="R560" t="str">
        <f t="shared" si="35"/>
        <v>Feb</v>
      </c>
    </row>
    <row r="561" spans="1:18" hidden="1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t="str">
        <f t="shared" si="32"/>
        <v>theater</v>
      </c>
      <c r="P561" s="8" t="str">
        <f t="shared" si="33"/>
        <v>plays</v>
      </c>
      <c r="Q561" s="9">
        <f t="shared" si="34"/>
        <v>42584.208333333328</v>
      </c>
      <c r="R561" t="str">
        <f t="shared" si="35"/>
        <v>Aug</v>
      </c>
    </row>
    <row r="562" spans="1:18" hidden="1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t="str">
        <f t="shared" si="32"/>
        <v>film &amp; video</v>
      </c>
      <c r="P562" s="8" t="str">
        <f t="shared" si="33"/>
        <v>animation</v>
      </c>
      <c r="Q562" s="9">
        <f t="shared" si="34"/>
        <v>40865.25</v>
      </c>
      <c r="R562" t="str">
        <f t="shared" si="35"/>
        <v>Nov</v>
      </c>
    </row>
    <row r="563" spans="1:18" hidden="1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t="str">
        <f t="shared" si="32"/>
        <v>theater</v>
      </c>
      <c r="P563" s="8" t="str">
        <f t="shared" si="33"/>
        <v>plays</v>
      </c>
      <c r="Q563" s="9">
        <f t="shared" si="34"/>
        <v>40833.208333333336</v>
      </c>
      <c r="R563" t="str">
        <f t="shared" si="35"/>
        <v>Oct</v>
      </c>
    </row>
    <row r="564" spans="1:18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t="str">
        <f t="shared" si="32"/>
        <v>music</v>
      </c>
      <c r="P564" s="8" t="str">
        <f t="shared" si="33"/>
        <v>rock</v>
      </c>
      <c r="Q564" s="9">
        <f t="shared" si="34"/>
        <v>43536.208333333328</v>
      </c>
      <c r="R564" t="str">
        <f t="shared" si="35"/>
        <v>Mar</v>
      </c>
    </row>
    <row r="565" spans="1:18" hidden="1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t="str">
        <f t="shared" si="32"/>
        <v>film &amp; video</v>
      </c>
      <c r="P565" s="8" t="str">
        <f t="shared" si="33"/>
        <v>documentary</v>
      </c>
      <c r="Q565" s="9">
        <f t="shared" si="34"/>
        <v>43417.25</v>
      </c>
      <c r="R565" t="str">
        <f t="shared" si="35"/>
        <v>Nov</v>
      </c>
    </row>
    <row r="566" spans="1:18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t="str">
        <f t="shared" si="32"/>
        <v>theater</v>
      </c>
      <c r="P566" s="8" t="str">
        <f t="shared" si="33"/>
        <v>plays</v>
      </c>
      <c r="Q566" s="9">
        <f t="shared" si="34"/>
        <v>42078.208333333328</v>
      </c>
      <c r="R566" t="str">
        <f t="shared" si="35"/>
        <v>Mar</v>
      </c>
    </row>
    <row r="567" spans="1:18" hidden="1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t="str">
        <f t="shared" si="32"/>
        <v>theater</v>
      </c>
      <c r="P567" s="8" t="str">
        <f t="shared" si="33"/>
        <v>plays</v>
      </c>
      <c r="Q567" s="9">
        <f t="shared" si="34"/>
        <v>40862.25</v>
      </c>
      <c r="R567" t="str">
        <f t="shared" si="35"/>
        <v>Nov</v>
      </c>
    </row>
    <row r="568" spans="1:18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t="str">
        <f t="shared" si="32"/>
        <v>music</v>
      </c>
      <c r="P568" s="8" t="str">
        <f t="shared" si="33"/>
        <v>electric music</v>
      </c>
      <c r="Q568" s="9">
        <f t="shared" si="34"/>
        <v>42424.25</v>
      </c>
      <c r="R568" t="str">
        <f t="shared" si="35"/>
        <v>Feb</v>
      </c>
    </row>
    <row r="569" spans="1:18" ht="31.2" hidden="1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t="str">
        <f t="shared" si="32"/>
        <v>music</v>
      </c>
      <c r="P569" s="8" t="str">
        <f t="shared" si="33"/>
        <v>rock</v>
      </c>
      <c r="Q569" s="9">
        <f t="shared" si="34"/>
        <v>41830.208333333336</v>
      </c>
      <c r="R569" t="str">
        <f t="shared" si="35"/>
        <v>Jul</v>
      </c>
    </row>
    <row r="570" spans="1:18" hidden="1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t="str">
        <f t="shared" si="32"/>
        <v>theater</v>
      </c>
      <c r="P570" s="8" t="str">
        <f t="shared" si="33"/>
        <v>plays</v>
      </c>
      <c r="Q570" s="9">
        <f t="shared" si="34"/>
        <v>40374.208333333336</v>
      </c>
      <c r="R570" t="str">
        <f t="shared" si="35"/>
        <v>Jul</v>
      </c>
    </row>
    <row r="571" spans="1:18" hidden="1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t="str">
        <f t="shared" si="32"/>
        <v>film &amp; video</v>
      </c>
      <c r="P571" s="8" t="str">
        <f t="shared" si="33"/>
        <v>animation</v>
      </c>
      <c r="Q571" s="9">
        <f t="shared" si="34"/>
        <v>40554.25</v>
      </c>
      <c r="R571" t="str">
        <f t="shared" si="35"/>
        <v>Jan</v>
      </c>
    </row>
    <row r="572" spans="1:18" hidden="1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t="str">
        <f t="shared" si="32"/>
        <v>music</v>
      </c>
      <c r="P572" s="8" t="str">
        <f t="shared" si="33"/>
        <v>rock</v>
      </c>
      <c r="Q572" s="9">
        <f t="shared" si="34"/>
        <v>41993.25</v>
      </c>
      <c r="R572" t="str">
        <f t="shared" si="35"/>
        <v>Dec</v>
      </c>
    </row>
    <row r="573" spans="1:18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t="str">
        <f t="shared" si="32"/>
        <v>film &amp; video</v>
      </c>
      <c r="P573" s="8" t="str">
        <f t="shared" si="33"/>
        <v>shorts</v>
      </c>
      <c r="Q573" s="9">
        <f t="shared" si="34"/>
        <v>42174.208333333328</v>
      </c>
      <c r="R573" t="str">
        <f t="shared" si="35"/>
        <v>Jun</v>
      </c>
    </row>
    <row r="574" spans="1:18" hidden="1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t="str">
        <f t="shared" si="32"/>
        <v>music</v>
      </c>
      <c r="P574" s="8" t="str">
        <f t="shared" si="33"/>
        <v>rock</v>
      </c>
      <c r="Q574" s="9">
        <f t="shared" si="34"/>
        <v>42275.208333333328</v>
      </c>
      <c r="R574" t="str">
        <f t="shared" si="35"/>
        <v>Sep</v>
      </c>
    </row>
    <row r="575" spans="1:18" hidden="1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t="str">
        <f t="shared" si="32"/>
        <v>journalism</v>
      </c>
      <c r="P575" s="8" t="str">
        <f t="shared" si="33"/>
        <v>audio</v>
      </c>
      <c r="Q575" s="9">
        <f t="shared" si="34"/>
        <v>41761.208333333336</v>
      </c>
      <c r="R575" t="str">
        <f t="shared" si="35"/>
        <v>May</v>
      </c>
    </row>
    <row r="576" spans="1:18" hidden="1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t="str">
        <f t="shared" si="32"/>
        <v>food</v>
      </c>
      <c r="P576" s="8" t="str">
        <f t="shared" si="33"/>
        <v>food trucks</v>
      </c>
      <c r="Q576" s="9">
        <f t="shared" si="34"/>
        <v>43806.25</v>
      </c>
      <c r="R576" t="str">
        <f t="shared" si="35"/>
        <v>Dec</v>
      </c>
    </row>
    <row r="577" spans="1:18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t="str">
        <f t="shared" si="32"/>
        <v>theater</v>
      </c>
      <c r="P577" s="8" t="str">
        <f t="shared" si="33"/>
        <v>plays</v>
      </c>
      <c r="Q577" s="9">
        <f t="shared" si="34"/>
        <v>41779.208333333336</v>
      </c>
      <c r="R577" t="str">
        <f t="shared" si="35"/>
        <v>May</v>
      </c>
    </row>
    <row r="578" spans="1:18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t="str">
        <f t="shared" si="32"/>
        <v>theater</v>
      </c>
      <c r="P578" s="8" t="str">
        <f t="shared" si="33"/>
        <v>plays</v>
      </c>
      <c r="Q578" s="9">
        <f t="shared" si="34"/>
        <v>43040.208333333328</v>
      </c>
      <c r="R578" t="str">
        <f t="shared" si="35"/>
        <v>Nov</v>
      </c>
    </row>
    <row r="579" spans="1:18" hidden="1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t="str">
        <f t="shared" ref="O579:O642" si="36">LEFT(N579, FIND("/", N579) - 1)</f>
        <v>music</v>
      </c>
      <c r="P579" s="8" t="str">
        <f t="shared" ref="P579:P642" si="37">MID(N579, FIND("/", N579) + 1, LEN(N579) - FIND("/", N579))</f>
        <v>jazz</v>
      </c>
      <c r="Q579" s="9">
        <f t="shared" ref="Q579:Q642" si="38">(((J579/60)/60)/24)+DATE(1970,1,1)</f>
        <v>40613.25</v>
      </c>
      <c r="R579" t="str">
        <f t="shared" ref="R579:R642" si="39">TEXT(Q579,"mmm")</f>
        <v>Mar</v>
      </c>
    </row>
    <row r="580" spans="1:18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t="str">
        <f t="shared" si="36"/>
        <v>film &amp; video</v>
      </c>
      <c r="P580" s="8" t="str">
        <f t="shared" si="37"/>
        <v>science fiction</v>
      </c>
      <c r="Q580" s="9">
        <f t="shared" si="38"/>
        <v>40878.25</v>
      </c>
      <c r="R580" t="str">
        <f t="shared" si="39"/>
        <v>Dec</v>
      </c>
    </row>
    <row r="581" spans="1:18" hidden="1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t="str">
        <f t="shared" si="36"/>
        <v>music</v>
      </c>
      <c r="P581" s="8" t="str">
        <f t="shared" si="37"/>
        <v>jazz</v>
      </c>
      <c r="Q581" s="9">
        <f t="shared" si="38"/>
        <v>40762.208333333336</v>
      </c>
      <c r="R581" t="str">
        <f t="shared" si="39"/>
        <v>Aug</v>
      </c>
    </row>
    <row r="582" spans="1:18" hidden="1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t="str">
        <f t="shared" si="36"/>
        <v>theater</v>
      </c>
      <c r="P582" s="8" t="str">
        <f t="shared" si="37"/>
        <v>plays</v>
      </c>
      <c r="Q582" s="9">
        <f t="shared" si="38"/>
        <v>41696.25</v>
      </c>
      <c r="R582" t="str">
        <f t="shared" si="39"/>
        <v>Feb</v>
      </c>
    </row>
    <row r="583" spans="1:18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t="str">
        <f t="shared" si="36"/>
        <v>technology</v>
      </c>
      <c r="P583" s="8" t="str">
        <f t="shared" si="37"/>
        <v>web</v>
      </c>
      <c r="Q583" s="9">
        <f t="shared" si="38"/>
        <v>40662.208333333336</v>
      </c>
      <c r="R583" t="str">
        <f t="shared" si="39"/>
        <v>Apr</v>
      </c>
    </row>
    <row r="584" spans="1:18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t="str">
        <f t="shared" si="36"/>
        <v>games</v>
      </c>
      <c r="P584" s="8" t="str">
        <f t="shared" si="37"/>
        <v>video games</v>
      </c>
      <c r="Q584" s="9">
        <f t="shared" si="38"/>
        <v>42165.208333333328</v>
      </c>
      <c r="R584" t="str">
        <f t="shared" si="39"/>
        <v>Jun</v>
      </c>
    </row>
    <row r="585" spans="1:18" ht="31.2" hidden="1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t="str">
        <f t="shared" si="36"/>
        <v>film &amp; video</v>
      </c>
      <c r="P585" s="8" t="str">
        <f t="shared" si="37"/>
        <v>documentary</v>
      </c>
      <c r="Q585" s="9">
        <f t="shared" si="38"/>
        <v>40959.25</v>
      </c>
      <c r="R585" t="str">
        <f t="shared" si="39"/>
        <v>Feb</v>
      </c>
    </row>
    <row r="586" spans="1:18" ht="31.2" hidden="1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t="str">
        <f t="shared" si="36"/>
        <v>technology</v>
      </c>
      <c r="P586" s="8" t="str">
        <f t="shared" si="37"/>
        <v>web</v>
      </c>
      <c r="Q586" s="9">
        <f t="shared" si="38"/>
        <v>41024.208333333336</v>
      </c>
      <c r="R586" t="str">
        <f t="shared" si="39"/>
        <v>Apr</v>
      </c>
    </row>
    <row r="587" spans="1:18" hidden="1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t="str">
        <f t="shared" si="36"/>
        <v>publishing</v>
      </c>
      <c r="P587" s="8" t="str">
        <f t="shared" si="37"/>
        <v>translations</v>
      </c>
      <c r="Q587" s="9">
        <f t="shared" si="38"/>
        <v>40255.208333333336</v>
      </c>
      <c r="R587" t="str">
        <f t="shared" si="39"/>
        <v>Mar</v>
      </c>
    </row>
    <row r="588" spans="1:18" ht="31.2" hidden="1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t="str">
        <f t="shared" si="36"/>
        <v>music</v>
      </c>
      <c r="P588" s="8" t="str">
        <f t="shared" si="37"/>
        <v>rock</v>
      </c>
      <c r="Q588" s="9">
        <f t="shared" si="38"/>
        <v>40499.25</v>
      </c>
      <c r="R588" t="str">
        <f t="shared" si="39"/>
        <v>Nov</v>
      </c>
    </row>
    <row r="589" spans="1:18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t="str">
        <f t="shared" si="36"/>
        <v>food</v>
      </c>
      <c r="P589" s="8" t="str">
        <f t="shared" si="37"/>
        <v>food trucks</v>
      </c>
      <c r="Q589" s="9">
        <f t="shared" si="38"/>
        <v>43484.25</v>
      </c>
      <c r="R589" t="str">
        <f t="shared" si="39"/>
        <v>Jan</v>
      </c>
    </row>
    <row r="590" spans="1:18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t="str">
        <f t="shared" si="36"/>
        <v>theater</v>
      </c>
      <c r="P590" s="8" t="str">
        <f t="shared" si="37"/>
        <v>plays</v>
      </c>
      <c r="Q590" s="9">
        <f t="shared" si="38"/>
        <v>40262.208333333336</v>
      </c>
      <c r="R590" t="str">
        <f t="shared" si="39"/>
        <v>Mar</v>
      </c>
    </row>
    <row r="591" spans="1:18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t="str">
        <f t="shared" si="36"/>
        <v>film &amp; video</v>
      </c>
      <c r="P591" s="8" t="str">
        <f t="shared" si="37"/>
        <v>documentary</v>
      </c>
      <c r="Q591" s="9">
        <f t="shared" si="38"/>
        <v>42190.208333333328</v>
      </c>
      <c r="R591" t="str">
        <f t="shared" si="39"/>
        <v>Jul</v>
      </c>
    </row>
    <row r="592" spans="1:18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t="str">
        <f t="shared" si="36"/>
        <v>publishing</v>
      </c>
      <c r="P592" s="8" t="str">
        <f t="shared" si="37"/>
        <v>radio &amp; podcasts</v>
      </c>
      <c r="Q592" s="9">
        <f t="shared" si="38"/>
        <v>41994.25</v>
      </c>
      <c r="R592" t="str">
        <f t="shared" si="39"/>
        <v>Dec</v>
      </c>
    </row>
    <row r="593" spans="1:18" hidden="1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t="str">
        <f t="shared" si="36"/>
        <v>games</v>
      </c>
      <c r="P593" s="8" t="str">
        <f t="shared" si="37"/>
        <v>video games</v>
      </c>
      <c r="Q593" s="9">
        <f t="shared" si="38"/>
        <v>40373.208333333336</v>
      </c>
      <c r="R593" t="str">
        <f t="shared" si="39"/>
        <v>Jul</v>
      </c>
    </row>
    <row r="594" spans="1:18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t="str">
        <f t="shared" si="36"/>
        <v>theater</v>
      </c>
      <c r="P594" s="8" t="str">
        <f t="shared" si="37"/>
        <v>plays</v>
      </c>
      <c r="Q594" s="9">
        <f t="shared" si="38"/>
        <v>41789.208333333336</v>
      </c>
      <c r="R594" t="str">
        <f t="shared" si="39"/>
        <v>May</v>
      </c>
    </row>
    <row r="595" spans="1:18" ht="31.2" hidden="1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t="str">
        <f t="shared" si="36"/>
        <v>film &amp; video</v>
      </c>
      <c r="P595" s="8" t="str">
        <f t="shared" si="37"/>
        <v>animation</v>
      </c>
      <c r="Q595" s="9">
        <f t="shared" si="38"/>
        <v>41724.208333333336</v>
      </c>
      <c r="R595" t="str">
        <f t="shared" si="39"/>
        <v>Mar</v>
      </c>
    </row>
    <row r="596" spans="1:18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t="str">
        <f t="shared" si="36"/>
        <v>theater</v>
      </c>
      <c r="P596" s="8" t="str">
        <f t="shared" si="37"/>
        <v>plays</v>
      </c>
      <c r="Q596" s="9">
        <f t="shared" si="38"/>
        <v>42548.208333333328</v>
      </c>
      <c r="R596" t="str">
        <f t="shared" si="39"/>
        <v>Jun</v>
      </c>
    </row>
    <row r="597" spans="1:18" ht="31.2" hidden="1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t="str">
        <f t="shared" si="36"/>
        <v>theater</v>
      </c>
      <c r="P597" s="8" t="str">
        <f t="shared" si="37"/>
        <v>plays</v>
      </c>
      <c r="Q597" s="9">
        <f t="shared" si="38"/>
        <v>40253.208333333336</v>
      </c>
      <c r="R597" t="str">
        <f t="shared" si="39"/>
        <v>Mar</v>
      </c>
    </row>
    <row r="598" spans="1:18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t="str">
        <f t="shared" si="36"/>
        <v>film &amp; video</v>
      </c>
      <c r="P598" s="8" t="str">
        <f t="shared" si="37"/>
        <v>drama</v>
      </c>
      <c r="Q598" s="9">
        <f t="shared" si="38"/>
        <v>42434.25</v>
      </c>
      <c r="R598" t="str">
        <f t="shared" si="39"/>
        <v>Mar</v>
      </c>
    </row>
    <row r="599" spans="1:18" hidden="1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t="str">
        <f t="shared" si="36"/>
        <v>theater</v>
      </c>
      <c r="P599" s="8" t="str">
        <f t="shared" si="37"/>
        <v>plays</v>
      </c>
      <c r="Q599" s="9">
        <f t="shared" si="38"/>
        <v>43786.25</v>
      </c>
      <c r="R599" t="str">
        <f t="shared" si="39"/>
        <v>Nov</v>
      </c>
    </row>
    <row r="600" spans="1:18" hidden="1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t="str">
        <f t="shared" si="36"/>
        <v>music</v>
      </c>
      <c r="P600" s="8" t="str">
        <f t="shared" si="37"/>
        <v>rock</v>
      </c>
      <c r="Q600" s="9">
        <f t="shared" si="38"/>
        <v>40344.208333333336</v>
      </c>
      <c r="R600" t="str">
        <f t="shared" si="39"/>
        <v>Jun</v>
      </c>
    </row>
    <row r="601" spans="1:18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t="str">
        <f t="shared" si="36"/>
        <v>film &amp; video</v>
      </c>
      <c r="P601" s="8" t="str">
        <f t="shared" si="37"/>
        <v>documentary</v>
      </c>
      <c r="Q601" s="9">
        <f t="shared" si="38"/>
        <v>42047.25</v>
      </c>
      <c r="R601" t="str">
        <f t="shared" si="39"/>
        <v>Feb</v>
      </c>
    </row>
    <row r="602" spans="1:18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t="str">
        <f t="shared" si="36"/>
        <v>food</v>
      </c>
      <c r="P602" s="8" t="str">
        <f t="shared" si="37"/>
        <v>food trucks</v>
      </c>
      <c r="Q602" s="9">
        <f t="shared" si="38"/>
        <v>41485.208333333336</v>
      </c>
      <c r="R602" t="str">
        <f t="shared" si="39"/>
        <v>Jul</v>
      </c>
    </row>
    <row r="603" spans="1:18" hidden="1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t="str">
        <f t="shared" si="36"/>
        <v>technology</v>
      </c>
      <c r="P603" s="8" t="str">
        <f t="shared" si="37"/>
        <v>wearables</v>
      </c>
      <c r="Q603" s="9">
        <f t="shared" si="38"/>
        <v>41789.208333333336</v>
      </c>
      <c r="R603" t="str">
        <f t="shared" si="39"/>
        <v>May</v>
      </c>
    </row>
    <row r="604" spans="1:18" ht="31.2" hidden="1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t="str">
        <f t="shared" si="36"/>
        <v>theater</v>
      </c>
      <c r="P604" s="8" t="str">
        <f t="shared" si="37"/>
        <v>plays</v>
      </c>
      <c r="Q604" s="9">
        <f t="shared" si="38"/>
        <v>42160.208333333328</v>
      </c>
      <c r="R604" t="str">
        <f t="shared" si="39"/>
        <v>Jun</v>
      </c>
    </row>
    <row r="605" spans="1:18" hidden="1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t="str">
        <f t="shared" si="36"/>
        <v>theater</v>
      </c>
      <c r="P605" s="8" t="str">
        <f t="shared" si="37"/>
        <v>plays</v>
      </c>
      <c r="Q605" s="9">
        <f t="shared" si="38"/>
        <v>43573.208333333328</v>
      </c>
      <c r="R605" t="str">
        <f t="shared" si="39"/>
        <v>Apr</v>
      </c>
    </row>
    <row r="606" spans="1:18" hidden="1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t="str">
        <f t="shared" si="36"/>
        <v>theater</v>
      </c>
      <c r="P606" s="8" t="str">
        <f t="shared" si="37"/>
        <v>plays</v>
      </c>
      <c r="Q606" s="9">
        <f t="shared" si="38"/>
        <v>40565.25</v>
      </c>
      <c r="R606" t="str">
        <f t="shared" si="39"/>
        <v>Jan</v>
      </c>
    </row>
    <row r="607" spans="1:18" hidden="1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t="str">
        <f t="shared" si="36"/>
        <v>publishing</v>
      </c>
      <c r="P607" s="8" t="str">
        <f t="shared" si="37"/>
        <v>nonfiction</v>
      </c>
      <c r="Q607" s="9">
        <f t="shared" si="38"/>
        <v>42280.208333333328</v>
      </c>
      <c r="R607" t="str">
        <f t="shared" si="39"/>
        <v>Oct</v>
      </c>
    </row>
    <row r="608" spans="1:18" hidden="1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t="str">
        <f t="shared" si="36"/>
        <v>music</v>
      </c>
      <c r="P608" s="8" t="str">
        <f t="shared" si="37"/>
        <v>rock</v>
      </c>
      <c r="Q608" s="9">
        <f t="shared" si="38"/>
        <v>42436.25</v>
      </c>
      <c r="R608" t="str">
        <f t="shared" si="39"/>
        <v>Mar</v>
      </c>
    </row>
    <row r="609" spans="1:18" hidden="1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t="str">
        <f t="shared" si="36"/>
        <v>food</v>
      </c>
      <c r="P609" s="8" t="str">
        <f t="shared" si="37"/>
        <v>food trucks</v>
      </c>
      <c r="Q609" s="9">
        <f t="shared" si="38"/>
        <v>41721.208333333336</v>
      </c>
      <c r="R609" t="str">
        <f t="shared" si="39"/>
        <v>Mar</v>
      </c>
    </row>
    <row r="610" spans="1:18" hidden="1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t="str">
        <f t="shared" si="36"/>
        <v>music</v>
      </c>
      <c r="P610" s="8" t="str">
        <f t="shared" si="37"/>
        <v>jazz</v>
      </c>
      <c r="Q610" s="9">
        <f t="shared" si="38"/>
        <v>43530.25</v>
      </c>
      <c r="R610" t="str">
        <f t="shared" si="39"/>
        <v>Mar</v>
      </c>
    </row>
    <row r="611" spans="1:18" hidden="1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t="str">
        <f t="shared" si="36"/>
        <v>film &amp; video</v>
      </c>
      <c r="P611" s="8" t="str">
        <f t="shared" si="37"/>
        <v>science fiction</v>
      </c>
      <c r="Q611" s="9">
        <f t="shared" si="38"/>
        <v>43481.25</v>
      </c>
      <c r="R611" t="str">
        <f t="shared" si="39"/>
        <v>Jan</v>
      </c>
    </row>
    <row r="612" spans="1:18" ht="31.2" hidden="1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t="str">
        <f t="shared" si="36"/>
        <v>theater</v>
      </c>
      <c r="P612" s="8" t="str">
        <f t="shared" si="37"/>
        <v>plays</v>
      </c>
      <c r="Q612" s="9">
        <f t="shared" si="38"/>
        <v>41259.25</v>
      </c>
      <c r="R612" t="str">
        <f t="shared" si="39"/>
        <v>Dec</v>
      </c>
    </row>
    <row r="613" spans="1:18" hidden="1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t="str">
        <f t="shared" si="36"/>
        <v>theater</v>
      </c>
      <c r="P613" s="8" t="str">
        <f t="shared" si="37"/>
        <v>plays</v>
      </c>
      <c r="Q613" s="9">
        <f t="shared" si="38"/>
        <v>41480.208333333336</v>
      </c>
      <c r="R613" t="str">
        <f t="shared" si="39"/>
        <v>Jul</v>
      </c>
    </row>
    <row r="614" spans="1:18" hidden="1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t="str">
        <f t="shared" si="36"/>
        <v>music</v>
      </c>
      <c r="P614" s="8" t="str">
        <f t="shared" si="37"/>
        <v>electric music</v>
      </c>
      <c r="Q614" s="9">
        <f t="shared" si="38"/>
        <v>40474.208333333336</v>
      </c>
      <c r="R614" t="str">
        <f t="shared" si="39"/>
        <v>Oct</v>
      </c>
    </row>
    <row r="615" spans="1:18" ht="31.2" hidden="1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t="str">
        <f t="shared" si="36"/>
        <v>theater</v>
      </c>
      <c r="P615" s="8" t="str">
        <f t="shared" si="37"/>
        <v>plays</v>
      </c>
      <c r="Q615" s="9">
        <f t="shared" si="38"/>
        <v>42973.208333333328</v>
      </c>
      <c r="R615" t="str">
        <f t="shared" si="39"/>
        <v>Aug</v>
      </c>
    </row>
    <row r="616" spans="1:18" ht="31.2" hidden="1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t="str">
        <f t="shared" si="36"/>
        <v>theater</v>
      </c>
      <c r="P616" s="8" t="str">
        <f t="shared" si="37"/>
        <v>plays</v>
      </c>
      <c r="Q616" s="9">
        <f t="shared" si="38"/>
        <v>42746.25</v>
      </c>
      <c r="R616" t="str">
        <f t="shared" si="39"/>
        <v>Jan</v>
      </c>
    </row>
    <row r="617" spans="1:18" hidden="1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t="str">
        <f t="shared" si="36"/>
        <v>theater</v>
      </c>
      <c r="P617" s="8" t="str">
        <f t="shared" si="37"/>
        <v>plays</v>
      </c>
      <c r="Q617" s="9">
        <f t="shared" si="38"/>
        <v>42489.208333333328</v>
      </c>
      <c r="R617" t="str">
        <f t="shared" si="39"/>
        <v>Apr</v>
      </c>
    </row>
    <row r="618" spans="1:18" hidden="1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t="str">
        <f t="shared" si="36"/>
        <v>music</v>
      </c>
      <c r="P618" s="8" t="str">
        <f t="shared" si="37"/>
        <v>indie rock</v>
      </c>
      <c r="Q618" s="9">
        <f t="shared" si="38"/>
        <v>41537.208333333336</v>
      </c>
      <c r="R618" t="str">
        <f t="shared" si="39"/>
        <v>Sep</v>
      </c>
    </row>
    <row r="619" spans="1:18" hidden="1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t="str">
        <f t="shared" si="36"/>
        <v>theater</v>
      </c>
      <c r="P619" s="8" t="str">
        <f t="shared" si="37"/>
        <v>plays</v>
      </c>
      <c r="Q619" s="9">
        <f t="shared" si="38"/>
        <v>41794.208333333336</v>
      </c>
      <c r="R619" t="str">
        <f t="shared" si="39"/>
        <v>Jun</v>
      </c>
    </row>
    <row r="620" spans="1:18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t="str">
        <f t="shared" si="36"/>
        <v>publishing</v>
      </c>
      <c r="P620" s="8" t="str">
        <f t="shared" si="37"/>
        <v>nonfiction</v>
      </c>
      <c r="Q620" s="9">
        <f t="shared" si="38"/>
        <v>41396.208333333336</v>
      </c>
      <c r="R620" t="str">
        <f t="shared" si="39"/>
        <v>May</v>
      </c>
    </row>
    <row r="621" spans="1:18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t="str">
        <f t="shared" si="36"/>
        <v>theater</v>
      </c>
      <c r="P621" s="8" t="str">
        <f t="shared" si="37"/>
        <v>plays</v>
      </c>
      <c r="Q621" s="9">
        <f t="shared" si="38"/>
        <v>40669.208333333336</v>
      </c>
      <c r="R621" t="str">
        <f t="shared" si="39"/>
        <v>May</v>
      </c>
    </row>
    <row r="622" spans="1:18" hidden="1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t="str">
        <f t="shared" si="36"/>
        <v>photography</v>
      </c>
      <c r="P622" s="8" t="str">
        <f t="shared" si="37"/>
        <v>photography books</v>
      </c>
      <c r="Q622" s="9">
        <f t="shared" si="38"/>
        <v>42559.208333333328</v>
      </c>
      <c r="R622" t="str">
        <f t="shared" si="39"/>
        <v>Jul</v>
      </c>
    </row>
    <row r="623" spans="1:18" hidden="1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t="str">
        <f t="shared" si="36"/>
        <v>theater</v>
      </c>
      <c r="P623" s="8" t="str">
        <f t="shared" si="37"/>
        <v>plays</v>
      </c>
      <c r="Q623" s="9">
        <f t="shared" si="38"/>
        <v>42626.208333333328</v>
      </c>
      <c r="R623" t="str">
        <f t="shared" si="39"/>
        <v>Sep</v>
      </c>
    </row>
    <row r="624" spans="1:18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t="str">
        <f t="shared" si="36"/>
        <v>music</v>
      </c>
      <c r="P624" s="8" t="str">
        <f t="shared" si="37"/>
        <v>indie rock</v>
      </c>
      <c r="Q624" s="9">
        <f t="shared" si="38"/>
        <v>43205.208333333328</v>
      </c>
      <c r="R624" t="str">
        <f t="shared" si="39"/>
        <v>Apr</v>
      </c>
    </row>
    <row r="625" spans="1:18" hidden="1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t="str">
        <f t="shared" si="36"/>
        <v>theater</v>
      </c>
      <c r="P625" s="8" t="str">
        <f t="shared" si="37"/>
        <v>plays</v>
      </c>
      <c r="Q625" s="9">
        <f t="shared" si="38"/>
        <v>42201.208333333328</v>
      </c>
      <c r="R625" t="str">
        <f t="shared" si="39"/>
        <v>Jul</v>
      </c>
    </row>
    <row r="626" spans="1:18" hidden="1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t="str">
        <f t="shared" si="36"/>
        <v>photography</v>
      </c>
      <c r="P626" s="8" t="str">
        <f t="shared" si="37"/>
        <v>photography books</v>
      </c>
      <c r="Q626" s="9">
        <f t="shared" si="38"/>
        <v>42029.25</v>
      </c>
      <c r="R626" t="str">
        <f t="shared" si="39"/>
        <v>Jan</v>
      </c>
    </row>
    <row r="627" spans="1:18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t="str">
        <f t="shared" si="36"/>
        <v>theater</v>
      </c>
      <c r="P627" s="8" t="str">
        <f t="shared" si="37"/>
        <v>plays</v>
      </c>
      <c r="Q627" s="9">
        <f t="shared" si="38"/>
        <v>43857.25</v>
      </c>
      <c r="R627" t="str">
        <f t="shared" si="39"/>
        <v>Jan</v>
      </c>
    </row>
    <row r="628" spans="1:18" ht="31.2" hidden="1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t="str">
        <f t="shared" si="36"/>
        <v>theater</v>
      </c>
      <c r="P628" s="8" t="str">
        <f t="shared" si="37"/>
        <v>plays</v>
      </c>
      <c r="Q628" s="9">
        <f t="shared" si="38"/>
        <v>40449.208333333336</v>
      </c>
      <c r="R628" t="str">
        <f t="shared" si="39"/>
        <v>Sep</v>
      </c>
    </row>
    <row r="629" spans="1:18" hidden="1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t="str">
        <f t="shared" si="36"/>
        <v>food</v>
      </c>
      <c r="P629" s="8" t="str">
        <f t="shared" si="37"/>
        <v>food trucks</v>
      </c>
      <c r="Q629" s="9">
        <f t="shared" si="38"/>
        <v>40345.208333333336</v>
      </c>
      <c r="R629" t="str">
        <f t="shared" si="39"/>
        <v>Jun</v>
      </c>
    </row>
    <row r="630" spans="1:18" hidden="1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t="str">
        <f t="shared" si="36"/>
        <v>music</v>
      </c>
      <c r="P630" s="8" t="str">
        <f t="shared" si="37"/>
        <v>indie rock</v>
      </c>
      <c r="Q630" s="9">
        <f t="shared" si="38"/>
        <v>40455.208333333336</v>
      </c>
      <c r="R630" t="str">
        <f t="shared" si="39"/>
        <v>Oct</v>
      </c>
    </row>
    <row r="631" spans="1:18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t="str">
        <f t="shared" si="36"/>
        <v>theater</v>
      </c>
      <c r="P631" s="8" t="str">
        <f t="shared" si="37"/>
        <v>plays</v>
      </c>
      <c r="Q631" s="9">
        <f t="shared" si="38"/>
        <v>42557.208333333328</v>
      </c>
      <c r="R631" t="str">
        <f t="shared" si="39"/>
        <v>Jul</v>
      </c>
    </row>
    <row r="632" spans="1:18" hidden="1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t="str">
        <f t="shared" si="36"/>
        <v>theater</v>
      </c>
      <c r="P632" s="8" t="str">
        <f t="shared" si="37"/>
        <v>plays</v>
      </c>
      <c r="Q632" s="9">
        <f t="shared" si="38"/>
        <v>43586.208333333328</v>
      </c>
      <c r="R632" t="str">
        <f t="shared" si="39"/>
        <v>May</v>
      </c>
    </row>
    <row r="633" spans="1:18" hidden="1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t="str">
        <f t="shared" si="36"/>
        <v>theater</v>
      </c>
      <c r="P633" s="8" t="str">
        <f t="shared" si="37"/>
        <v>plays</v>
      </c>
      <c r="Q633" s="9">
        <f t="shared" si="38"/>
        <v>43550.208333333328</v>
      </c>
      <c r="R633" t="str">
        <f t="shared" si="39"/>
        <v>Mar</v>
      </c>
    </row>
    <row r="634" spans="1:18" hidden="1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t="str">
        <f t="shared" si="36"/>
        <v>theater</v>
      </c>
      <c r="P634" s="8" t="str">
        <f t="shared" si="37"/>
        <v>plays</v>
      </c>
      <c r="Q634" s="9">
        <f t="shared" si="38"/>
        <v>41945.208333333336</v>
      </c>
      <c r="R634" t="str">
        <f t="shared" si="39"/>
        <v>Nov</v>
      </c>
    </row>
    <row r="635" spans="1:18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t="str">
        <f t="shared" si="36"/>
        <v>film &amp; video</v>
      </c>
      <c r="P635" s="8" t="str">
        <f t="shared" si="37"/>
        <v>animation</v>
      </c>
      <c r="Q635" s="9">
        <f t="shared" si="38"/>
        <v>42315.25</v>
      </c>
      <c r="R635" t="str">
        <f t="shared" si="39"/>
        <v>Nov</v>
      </c>
    </row>
    <row r="636" spans="1:18" hidden="1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t="str">
        <f t="shared" si="36"/>
        <v>film &amp; video</v>
      </c>
      <c r="P636" s="8" t="str">
        <f t="shared" si="37"/>
        <v>television</v>
      </c>
      <c r="Q636" s="9">
        <f t="shared" si="38"/>
        <v>42819.208333333328</v>
      </c>
      <c r="R636" t="str">
        <f t="shared" si="39"/>
        <v>Mar</v>
      </c>
    </row>
    <row r="637" spans="1:18" hidden="1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t="str">
        <f t="shared" si="36"/>
        <v>film &amp; video</v>
      </c>
      <c r="P637" s="8" t="str">
        <f t="shared" si="37"/>
        <v>television</v>
      </c>
      <c r="Q637" s="9">
        <f t="shared" si="38"/>
        <v>41314.25</v>
      </c>
      <c r="R637" t="str">
        <f t="shared" si="39"/>
        <v>Feb</v>
      </c>
    </row>
    <row r="638" spans="1:18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t="str">
        <f t="shared" si="36"/>
        <v>film &amp; video</v>
      </c>
      <c r="P638" s="8" t="str">
        <f t="shared" si="37"/>
        <v>animation</v>
      </c>
      <c r="Q638" s="9">
        <f t="shared" si="38"/>
        <v>40926.25</v>
      </c>
      <c r="R638" t="str">
        <f t="shared" si="39"/>
        <v>Jan</v>
      </c>
    </row>
    <row r="639" spans="1:18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t="str">
        <f t="shared" si="36"/>
        <v>theater</v>
      </c>
      <c r="P639" s="8" t="str">
        <f t="shared" si="37"/>
        <v>plays</v>
      </c>
      <c r="Q639" s="9">
        <f t="shared" si="38"/>
        <v>42688.25</v>
      </c>
      <c r="R639" t="str">
        <f t="shared" si="39"/>
        <v>Nov</v>
      </c>
    </row>
    <row r="640" spans="1:18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t="str">
        <f t="shared" si="36"/>
        <v>theater</v>
      </c>
      <c r="P640" s="8" t="str">
        <f t="shared" si="37"/>
        <v>plays</v>
      </c>
      <c r="Q640" s="9">
        <f t="shared" si="38"/>
        <v>40386.208333333336</v>
      </c>
      <c r="R640" t="str">
        <f t="shared" si="39"/>
        <v>Jul</v>
      </c>
    </row>
    <row r="641" spans="1:18" hidden="1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t="str">
        <f t="shared" si="36"/>
        <v>film &amp; video</v>
      </c>
      <c r="P641" s="8" t="str">
        <f t="shared" si="37"/>
        <v>drama</v>
      </c>
      <c r="Q641" s="9">
        <f t="shared" si="38"/>
        <v>43309.208333333328</v>
      </c>
      <c r="R641" t="str">
        <f t="shared" si="39"/>
        <v>Jul</v>
      </c>
    </row>
    <row r="642" spans="1:18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t="str">
        <f t="shared" si="36"/>
        <v>theater</v>
      </c>
      <c r="P642" s="8" t="str">
        <f t="shared" si="37"/>
        <v>plays</v>
      </c>
      <c r="Q642" s="9">
        <f t="shared" si="38"/>
        <v>42387.25</v>
      </c>
      <c r="R642" t="str">
        <f t="shared" si="39"/>
        <v>Jan</v>
      </c>
    </row>
    <row r="643" spans="1:18" ht="31.2" hidden="1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t="str">
        <f t="shared" ref="O643:O706" si="40">LEFT(N643, FIND("/", N643) - 1)</f>
        <v>theater</v>
      </c>
      <c r="P643" s="8" t="str">
        <f t="shared" ref="P643:P706" si="41">MID(N643, FIND("/", N643) + 1, LEN(N643) - FIND("/", N643))</f>
        <v>plays</v>
      </c>
      <c r="Q643" s="9">
        <f t="shared" ref="Q643:Q706" si="42">(((J643/60)/60)/24)+DATE(1970,1,1)</f>
        <v>42786.25</v>
      </c>
      <c r="R643" t="str">
        <f t="shared" ref="R643:R706" si="43">TEXT(Q643,"mmm")</f>
        <v>Feb</v>
      </c>
    </row>
    <row r="644" spans="1:18" hidden="1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t="str">
        <f t="shared" si="40"/>
        <v>technology</v>
      </c>
      <c r="P644" s="8" t="str">
        <f t="shared" si="41"/>
        <v>wearables</v>
      </c>
      <c r="Q644" s="9">
        <f t="shared" si="42"/>
        <v>43451.25</v>
      </c>
      <c r="R644" t="str">
        <f t="shared" si="43"/>
        <v>Dec</v>
      </c>
    </row>
    <row r="645" spans="1:18" hidden="1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t="str">
        <f t="shared" si="40"/>
        <v>theater</v>
      </c>
      <c r="P645" s="8" t="str">
        <f t="shared" si="41"/>
        <v>plays</v>
      </c>
      <c r="Q645" s="9">
        <f t="shared" si="42"/>
        <v>42795.25</v>
      </c>
      <c r="R645" t="str">
        <f t="shared" si="43"/>
        <v>Mar</v>
      </c>
    </row>
    <row r="646" spans="1:18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t="str">
        <f t="shared" si="40"/>
        <v>theater</v>
      </c>
      <c r="P646" s="8" t="str">
        <f t="shared" si="41"/>
        <v>plays</v>
      </c>
      <c r="Q646" s="9">
        <f t="shared" si="42"/>
        <v>43452.25</v>
      </c>
      <c r="R646" t="str">
        <f t="shared" si="43"/>
        <v>Dec</v>
      </c>
    </row>
    <row r="647" spans="1:18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t="str">
        <f t="shared" si="40"/>
        <v>music</v>
      </c>
      <c r="P647" s="8" t="str">
        <f t="shared" si="41"/>
        <v>rock</v>
      </c>
      <c r="Q647" s="9">
        <f t="shared" si="42"/>
        <v>43369.208333333328</v>
      </c>
      <c r="R647" t="str">
        <f t="shared" si="43"/>
        <v>Sep</v>
      </c>
    </row>
    <row r="648" spans="1:18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t="str">
        <f t="shared" si="40"/>
        <v>games</v>
      </c>
      <c r="P648" s="8" t="str">
        <f t="shared" si="41"/>
        <v>video games</v>
      </c>
      <c r="Q648" s="9">
        <f t="shared" si="42"/>
        <v>41346.208333333336</v>
      </c>
      <c r="R648" t="str">
        <f t="shared" si="43"/>
        <v>Mar</v>
      </c>
    </row>
    <row r="649" spans="1:18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t="str">
        <f t="shared" si="40"/>
        <v>publishing</v>
      </c>
      <c r="P649" s="8" t="str">
        <f t="shared" si="41"/>
        <v>translations</v>
      </c>
      <c r="Q649" s="9">
        <f t="shared" si="42"/>
        <v>43199.208333333328</v>
      </c>
      <c r="R649" t="str">
        <f t="shared" si="43"/>
        <v>Apr</v>
      </c>
    </row>
    <row r="650" spans="1:18" hidden="1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t="str">
        <f t="shared" si="40"/>
        <v>food</v>
      </c>
      <c r="P650" s="8" t="str">
        <f t="shared" si="41"/>
        <v>food trucks</v>
      </c>
      <c r="Q650" s="9">
        <f t="shared" si="42"/>
        <v>42922.208333333328</v>
      </c>
      <c r="R650" t="str">
        <f t="shared" si="43"/>
        <v>Jul</v>
      </c>
    </row>
    <row r="651" spans="1:18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t="str">
        <f t="shared" si="40"/>
        <v>theater</v>
      </c>
      <c r="P651" s="8" t="str">
        <f t="shared" si="41"/>
        <v>plays</v>
      </c>
      <c r="Q651" s="9">
        <f t="shared" si="42"/>
        <v>40471.208333333336</v>
      </c>
      <c r="R651" t="str">
        <f t="shared" si="43"/>
        <v>Oct</v>
      </c>
    </row>
    <row r="652" spans="1:18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t="str">
        <f t="shared" si="40"/>
        <v>music</v>
      </c>
      <c r="P652" s="8" t="str">
        <f t="shared" si="41"/>
        <v>jazz</v>
      </c>
      <c r="Q652" s="9">
        <f t="shared" si="42"/>
        <v>41828.208333333336</v>
      </c>
      <c r="R652" t="str">
        <f t="shared" si="43"/>
        <v>Jul</v>
      </c>
    </row>
    <row r="653" spans="1:18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t="str">
        <f t="shared" si="40"/>
        <v>film &amp; video</v>
      </c>
      <c r="P653" s="8" t="str">
        <f t="shared" si="41"/>
        <v>shorts</v>
      </c>
      <c r="Q653" s="9">
        <f t="shared" si="42"/>
        <v>41692.25</v>
      </c>
      <c r="R653" t="str">
        <f t="shared" si="43"/>
        <v>Feb</v>
      </c>
    </row>
    <row r="654" spans="1:18" hidden="1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t="str">
        <f t="shared" si="40"/>
        <v>technology</v>
      </c>
      <c r="P654" s="8" t="str">
        <f t="shared" si="41"/>
        <v>web</v>
      </c>
      <c r="Q654" s="9">
        <f t="shared" si="42"/>
        <v>42587.208333333328</v>
      </c>
      <c r="R654" t="str">
        <f t="shared" si="43"/>
        <v>Aug</v>
      </c>
    </row>
    <row r="655" spans="1:18" ht="31.2" hidden="1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t="str">
        <f t="shared" si="40"/>
        <v>technology</v>
      </c>
      <c r="P655" s="8" t="str">
        <f t="shared" si="41"/>
        <v>web</v>
      </c>
      <c r="Q655" s="9">
        <f t="shared" si="42"/>
        <v>42468.208333333328</v>
      </c>
      <c r="R655" t="str">
        <f t="shared" si="43"/>
        <v>Apr</v>
      </c>
    </row>
    <row r="656" spans="1:18" hidden="1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t="str">
        <f t="shared" si="40"/>
        <v>music</v>
      </c>
      <c r="P656" s="8" t="str">
        <f t="shared" si="41"/>
        <v>metal</v>
      </c>
      <c r="Q656" s="9">
        <f t="shared" si="42"/>
        <v>42240.208333333328</v>
      </c>
      <c r="R656" t="str">
        <f t="shared" si="43"/>
        <v>Aug</v>
      </c>
    </row>
    <row r="657" spans="1:18" hidden="1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t="str">
        <f t="shared" si="40"/>
        <v>photography</v>
      </c>
      <c r="P657" s="8" t="str">
        <f t="shared" si="41"/>
        <v>photography books</v>
      </c>
      <c r="Q657" s="9">
        <f t="shared" si="42"/>
        <v>42796.25</v>
      </c>
      <c r="R657" t="str">
        <f t="shared" si="43"/>
        <v>Mar</v>
      </c>
    </row>
    <row r="658" spans="1:18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t="str">
        <f t="shared" si="40"/>
        <v>food</v>
      </c>
      <c r="P658" s="8" t="str">
        <f t="shared" si="41"/>
        <v>food trucks</v>
      </c>
      <c r="Q658" s="9">
        <f t="shared" si="42"/>
        <v>43097.25</v>
      </c>
      <c r="R658" t="str">
        <f t="shared" si="43"/>
        <v>Dec</v>
      </c>
    </row>
    <row r="659" spans="1:18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t="str">
        <f t="shared" si="40"/>
        <v>film &amp; video</v>
      </c>
      <c r="P659" s="8" t="str">
        <f t="shared" si="41"/>
        <v>science fiction</v>
      </c>
      <c r="Q659" s="9">
        <f t="shared" si="42"/>
        <v>43096.25</v>
      </c>
      <c r="R659" t="str">
        <f t="shared" si="43"/>
        <v>Dec</v>
      </c>
    </row>
    <row r="660" spans="1:18" hidden="1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t="str">
        <f t="shared" si="40"/>
        <v>music</v>
      </c>
      <c r="P660" s="8" t="str">
        <f t="shared" si="41"/>
        <v>rock</v>
      </c>
      <c r="Q660" s="9">
        <f t="shared" si="42"/>
        <v>42246.208333333328</v>
      </c>
      <c r="R660" t="str">
        <f t="shared" si="43"/>
        <v>Aug</v>
      </c>
    </row>
    <row r="661" spans="1:18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t="str">
        <f t="shared" si="40"/>
        <v>film &amp; video</v>
      </c>
      <c r="P661" s="8" t="str">
        <f t="shared" si="41"/>
        <v>documentary</v>
      </c>
      <c r="Q661" s="9">
        <f t="shared" si="42"/>
        <v>40570.25</v>
      </c>
      <c r="R661" t="str">
        <f t="shared" si="43"/>
        <v>Jan</v>
      </c>
    </row>
    <row r="662" spans="1:18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t="str">
        <f t="shared" si="40"/>
        <v>theater</v>
      </c>
      <c r="P662" s="8" t="str">
        <f t="shared" si="41"/>
        <v>plays</v>
      </c>
      <c r="Q662" s="9">
        <f t="shared" si="42"/>
        <v>42237.208333333328</v>
      </c>
      <c r="R662" t="str">
        <f t="shared" si="43"/>
        <v>Aug</v>
      </c>
    </row>
    <row r="663" spans="1:18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t="str">
        <f t="shared" si="40"/>
        <v>music</v>
      </c>
      <c r="P663" s="8" t="str">
        <f t="shared" si="41"/>
        <v>jazz</v>
      </c>
      <c r="Q663" s="9">
        <f t="shared" si="42"/>
        <v>40996.208333333336</v>
      </c>
      <c r="R663" t="str">
        <f t="shared" si="43"/>
        <v>Mar</v>
      </c>
    </row>
    <row r="664" spans="1:18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t="str">
        <f t="shared" si="40"/>
        <v>theater</v>
      </c>
      <c r="P664" s="8" t="str">
        <f t="shared" si="41"/>
        <v>plays</v>
      </c>
      <c r="Q664" s="9">
        <f t="shared" si="42"/>
        <v>43443.25</v>
      </c>
      <c r="R664" t="str">
        <f t="shared" si="43"/>
        <v>Dec</v>
      </c>
    </row>
    <row r="665" spans="1:18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t="str">
        <f t="shared" si="40"/>
        <v>theater</v>
      </c>
      <c r="P665" s="8" t="str">
        <f t="shared" si="41"/>
        <v>plays</v>
      </c>
      <c r="Q665" s="9">
        <f t="shared" si="42"/>
        <v>40458.208333333336</v>
      </c>
      <c r="R665" t="str">
        <f t="shared" si="43"/>
        <v>Oct</v>
      </c>
    </row>
    <row r="666" spans="1:18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t="str">
        <f t="shared" si="40"/>
        <v>music</v>
      </c>
      <c r="P666" s="8" t="str">
        <f t="shared" si="41"/>
        <v>jazz</v>
      </c>
      <c r="Q666" s="9">
        <f t="shared" si="42"/>
        <v>40959.25</v>
      </c>
      <c r="R666" t="str">
        <f t="shared" si="43"/>
        <v>Feb</v>
      </c>
    </row>
    <row r="667" spans="1:18" hidden="1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t="str">
        <f t="shared" si="40"/>
        <v>film &amp; video</v>
      </c>
      <c r="P667" s="8" t="str">
        <f t="shared" si="41"/>
        <v>documentary</v>
      </c>
      <c r="Q667" s="9">
        <f t="shared" si="42"/>
        <v>40733.208333333336</v>
      </c>
      <c r="R667" t="str">
        <f t="shared" si="43"/>
        <v>Jul</v>
      </c>
    </row>
    <row r="668" spans="1:18" hidden="1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t="str">
        <f t="shared" si="40"/>
        <v>theater</v>
      </c>
      <c r="P668" s="8" t="str">
        <f t="shared" si="41"/>
        <v>plays</v>
      </c>
      <c r="Q668" s="9">
        <f t="shared" si="42"/>
        <v>41516.208333333336</v>
      </c>
      <c r="R668" t="str">
        <f t="shared" si="43"/>
        <v>Aug</v>
      </c>
    </row>
    <row r="669" spans="1:18" ht="31.2" hidden="1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t="str">
        <f t="shared" si="40"/>
        <v>journalism</v>
      </c>
      <c r="P669" s="8" t="str">
        <f t="shared" si="41"/>
        <v>audio</v>
      </c>
      <c r="Q669" s="9">
        <f t="shared" si="42"/>
        <v>41892.208333333336</v>
      </c>
      <c r="R669" t="str">
        <f t="shared" si="43"/>
        <v>Sep</v>
      </c>
    </row>
    <row r="670" spans="1:18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t="str">
        <f t="shared" si="40"/>
        <v>theater</v>
      </c>
      <c r="P670" s="8" t="str">
        <f t="shared" si="41"/>
        <v>plays</v>
      </c>
      <c r="Q670" s="9">
        <f t="shared" si="42"/>
        <v>41122.208333333336</v>
      </c>
      <c r="R670" t="str">
        <f t="shared" si="43"/>
        <v>Aug</v>
      </c>
    </row>
    <row r="671" spans="1:18" hidden="1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t="str">
        <f t="shared" si="40"/>
        <v>theater</v>
      </c>
      <c r="P671" s="8" t="str">
        <f t="shared" si="41"/>
        <v>plays</v>
      </c>
      <c r="Q671" s="9">
        <f t="shared" si="42"/>
        <v>42912.208333333328</v>
      </c>
      <c r="R671" t="str">
        <f t="shared" si="43"/>
        <v>Jun</v>
      </c>
    </row>
    <row r="672" spans="1:18" ht="31.2" hidden="1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t="str">
        <f t="shared" si="40"/>
        <v>music</v>
      </c>
      <c r="P672" s="8" t="str">
        <f t="shared" si="41"/>
        <v>indie rock</v>
      </c>
      <c r="Q672" s="9">
        <f t="shared" si="42"/>
        <v>42425.25</v>
      </c>
      <c r="R672" t="str">
        <f t="shared" si="43"/>
        <v>Feb</v>
      </c>
    </row>
    <row r="673" spans="1:18" ht="31.2" hidden="1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t="str">
        <f t="shared" si="40"/>
        <v>theater</v>
      </c>
      <c r="P673" s="8" t="str">
        <f t="shared" si="41"/>
        <v>plays</v>
      </c>
      <c r="Q673" s="9">
        <f t="shared" si="42"/>
        <v>40390.208333333336</v>
      </c>
      <c r="R673" t="str">
        <f t="shared" si="43"/>
        <v>Jul</v>
      </c>
    </row>
    <row r="674" spans="1:18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t="str">
        <f t="shared" si="40"/>
        <v>theater</v>
      </c>
      <c r="P674" s="8" t="str">
        <f t="shared" si="41"/>
        <v>plays</v>
      </c>
      <c r="Q674" s="9">
        <f t="shared" si="42"/>
        <v>43180.208333333328</v>
      </c>
      <c r="R674" t="str">
        <f t="shared" si="43"/>
        <v>Mar</v>
      </c>
    </row>
    <row r="675" spans="1:18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t="str">
        <f t="shared" si="40"/>
        <v>music</v>
      </c>
      <c r="P675" s="8" t="str">
        <f t="shared" si="41"/>
        <v>indie rock</v>
      </c>
      <c r="Q675" s="9">
        <f t="shared" si="42"/>
        <v>42475.208333333328</v>
      </c>
      <c r="R675" t="str">
        <f t="shared" si="43"/>
        <v>Apr</v>
      </c>
    </row>
    <row r="676" spans="1:18" hidden="1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t="str">
        <f t="shared" si="40"/>
        <v>photography</v>
      </c>
      <c r="P676" s="8" t="str">
        <f t="shared" si="41"/>
        <v>photography books</v>
      </c>
      <c r="Q676" s="9">
        <f t="shared" si="42"/>
        <v>40774.208333333336</v>
      </c>
      <c r="R676" t="str">
        <f t="shared" si="43"/>
        <v>Aug</v>
      </c>
    </row>
    <row r="677" spans="1:18" hidden="1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t="str">
        <f t="shared" si="40"/>
        <v>journalism</v>
      </c>
      <c r="P677" s="8" t="str">
        <f t="shared" si="41"/>
        <v>audio</v>
      </c>
      <c r="Q677" s="9">
        <f t="shared" si="42"/>
        <v>43719.208333333328</v>
      </c>
      <c r="R677" t="str">
        <f t="shared" si="43"/>
        <v>Sep</v>
      </c>
    </row>
    <row r="678" spans="1:18" hidden="1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t="str">
        <f t="shared" si="40"/>
        <v>photography</v>
      </c>
      <c r="P678" s="8" t="str">
        <f t="shared" si="41"/>
        <v>photography books</v>
      </c>
      <c r="Q678" s="9">
        <f t="shared" si="42"/>
        <v>41178.208333333336</v>
      </c>
      <c r="R678" t="str">
        <f t="shared" si="43"/>
        <v>Sep</v>
      </c>
    </row>
    <row r="679" spans="1:18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t="str">
        <f t="shared" si="40"/>
        <v>publishing</v>
      </c>
      <c r="P679" s="8" t="str">
        <f t="shared" si="41"/>
        <v>fiction</v>
      </c>
      <c r="Q679" s="9">
        <f t="shared" si="42"/>
        <v>42561.208333333328</v>
      </c>
      <c r="R679" t="str">
        <f t="shared" si="43"/>
        <v>Jul</v>
      </c>
    </row>
    <row r="680" spans="1:18" hidden="1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t="str">
        <f t="shared" si="40"/>
        <v>film &amp; video</v>
      </c>
      <c r="P680" s="8" t="str">
        <f t="shared" si="41"/>
        <v>drama</v>
      </c>
      <c r="Q680" s="9">
        <f t="shared" si="42"/>
        <v>43484.25</v>
      </c>
      <c r="R680" t="str">
        <f t="shared" si="43"/>
        <v>Jan</v>
      </c>
    </row>
    <row r="681" spans="1:18" hidden="1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t="str">
        <f t="shared" si="40"/>
        <v>food</v>
      </c>
      <c r="P681" s="8" t="str">
        <f t="shared" si="41"/>
        <v>food trucks</v>
      </c>
      <c r="Q681" s="9">
        <f t="shared" si="42"/>
        <v>43756.208333333328</v>
      </c>
      <c r="R681" t="str">
        <f t="shared" si="43"/>
        <v>Oct</v>
      </c>
    </row>
    <row r="682" spans="1:18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t="str">
        <f t="shared" si="40"/>
        <v>games</v>
      </c>
      <c r="P682" s="8" t="str">
        <f t="shared" si="41"/>
        <v>mobile games</v>
      </c>
      <c r="Q682" s="9">
        <f t="shared" si="42"/>
        <v>43813.25</v>
      </c>
      <c r="R682" t="str">
        <f t="shared" si="43"/>
        <v>Dec</v>
      </c>
    </row>
    <row r="683" spans="1:18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t="str">
        <f t="shared" si="40"/>
        <v>theater</v>
      </c>
      <c r="P683" s="8" t="str">
        <f t="shared" si="41"/>
        <v>plays</v>
      </c>
      <c r="Q683" s="9">
        <f t="shared" si="42"/>
        <v>40898.25</v>
      </c>
      <c r="R683" t="str">
        <f t="shared" si="43"/>
        <v>Dec</v>
      </c>
    </row>
    <row r="684" spans="1:18" hidden="1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t="str">
        <f t="shared" si="40"/>
        <v>theater</v>
      </c>
      <c r="P684" s="8" t="str">
        <f t="shared" si="41"/>
        <v>plays</v>
      </c>
      <c r="Q684" s="9">
        <f t="shared" si="42"/>
        <v>41619.25</v>
      </c>
      <c r="R684" t="str">
        <f t="shared" si="43"/>
        <v>Dec</v>
      </c>
    </row>
    <row r="685" spans="1:18" hidden="1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t="str">
        <f t="shared" si="40"/>
        <v>theater</v>
      </c>
      <c r="P685" s="8" t="str">
        <f t="shared" si="41"/>
        <v>plays</v>
      </c>
      <c r="Q685" s="9">
        <f t="shared" si="42"/>
        <v>43359.208333333328</v>
      </c>
      <c r="R685" t="str">
        <f t="shared" si="43"/>
        <v>Sep</v>
      </c>
    </row>
    <row r="686" spans="1:18" hidden="1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t="str">
        <f t="shared" si="40"/>
        <v>publishing</v>
      </c>
      <c r="P686" s="8" t="str">
        <f t="shared" si="41"/>
        <v>nonfiction</v>
      </c>
      <c r="Q686" s="9">
        <f t="shared" si="42"/>
        <v>40358.208333333336</v>
      </c>
      <c r="R686" t="str">
        <f t="shared" si="43"/>
        <v>Jun</v>
      </c>
    </row>
    <row r="687" spans="1:18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t="str">
        <f t="shared" si="40"/>
        <v>theater</v>
      </c>
      <c r="P687" s="8" t="str">
        <f t="shared" si="41"/>
        <v>plays</v>
      </c>
      <c r="Q687" s="9">
        <f t="shared" si="42"/>
        <v>42239.208333333328</v>
      </c>
      <c r="R687" t="str">
        <f t="shared" si="43"/>
        <v>Aug</v>
      </c>
    </row>
    <row r="688" spans="1:18" hidden="1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t="str">
        <f t="shared" si="40"/>
        <v>technology</v>
      </c>
      <c r="P688" s="8" t="str">
        <f t="shared" si="41"/>
        <v>wearables</v>
      </c>
      <c r="Q688" s="9">
        <f t="shared" si="42"/>
        <v>43186.208333333328</v>
      </c>
      <c r="R688" t="str">
        <f t="shared" si="43"/>
        <v>Mar</v>
      </c>
    </row>
    <row r="689" spans="1:18" hidden="1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t="str">
        <f t="shared" si="40"/>
        <v>theater</v>
      </c>
      <c r="P689" s="8" t="str">
        <f t="shared" si="41"/>
        <v>plays</v>
      </c>
      <c r="Q689" s="9">
        <f t="shared" si="42"/>
        <v>42806.25</v>
      </c>
      <c r="R689" t="str">
        <f t="shared" si="43"/>
        <v>Mar</v>
      </c>
    </row>
    <row r="690" spans="1:18" hidden="1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t="str">
        <f t="shared" si="40"/>
        <v>film &amp; video</v>
      </c>
      <c r="P690" s="8" t="str">
        <f t="shared" si="41"/>
        <v>television</v>
      </c>
      <c r="Q690" s="9">
        <f t="shared" si="42"/>
        <v>43475.25</v>
      </c>
      <c r="R690" t="str">
        <f t="shared" si="43"/>
        <v>Jan</v>
      </c>
    </row>
    <row r="691" spans="1:18" hidden="1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t="str">
        <f t="shared" si="40"/>
        <v>technology</v>
      </c>
      <c r="P691" s="8" t="str">
        <f t="shared" si="41"/>
        <v>web</v>
      </c>
      <c r="Q691" s="9">
        <f t="shared" si="42"/>
        <v>41576.208333333336</v>
      </c>
      <c r="R691" t="str">
        <f t="shared" si="43"/>
        <v>Oct</v>
      </c>
    </row>
    <row r="692" spans="1:18" hidden="1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t="str">
        <f t="shared" si="40"/>
        <v>film &amp; video</v>
      </c>
      <c r="P692" s="8" t="str">
        <f t="shared" si="41"/>
        <v>documentary</v>
      </c>
      <c r="Q692" s="9">
        <f t="shared" si="42"/>
        <v>40874.25</v>
      </c>
      <c r="R692" t="str">
        <f t="shared" si="43"/>
        <v>Nov</v>
      </c>
    </row>
    <row r="693" spans="1:18" hidden="1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t="str">
        <f t="shared" si="40"/>
        <v>film &amp; video</v>
      </c>
      <c r="P693" s="8" t="str">
        <f t="shared" si="41"/>
        <v>documentary</v>
      </c>
      <c r="Q693" s="9">
        <f t="shared" si="42"/>
        <v>41185.208333333336</v>
      </c>
      <c r="R693" t="str">
        <f t="shared" si="43"/>
        <v>Oct</v>
      </c>
    </row>
    <row r="694" spans="1:18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t="str">
        <f t="shared" si="40"/>
        <v>music</v>
      </c>
      <c r="P694" s="8" t="str">
        <f t="shared" si="41"/>
        <v>rock</v>
      </c>
      <c r="Q694" s="9">
        <f t="shared" si="42"/>
        <v>43655.208333333328</v>
      </c>
      <c r="R694" t="str">
        <f t="shared" si="43"/>
        <v>Jul</v>
      </c>
    </row>
    <row r="695" spans="1:18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t="str">
        <f t="shared" si="40"/>
        <v>theater</v>
      </c>
      <c r="P695" s="8" t="str">
        <f t="shared" si="41"/>
        <v>plays</v>
      </c>
      <c r="Q695" s="9">
        <f t="shared" si="42"/>
        <v>43025.208333333328</v>
      </c>
      <c r="R695" t="str">
        <f t="shared" si="43"/>
        <v>Oct</v>
      </c>
    </row>
    <row r="696" spans="1:18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t="str">
        <f t="shared" si="40"/>
        <v>theater</v>
      </c>
      <c r="P696" s="8" t="str">
        <f t="shared" si="41"/>
        <v>plays</v>
      </c>
      <c r="Q696" s="9">
        <f t="shared" si="42"/>
        <v>43066.25</v>
      </c>
      <c r="R696" t="str">
        <f t="shared" si="43"/>
        <v>Nov</v>
      </c>
    </row>
    <row r="697" spans="1:18" hidden="1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t="str">
        <f t="shared" si="40"/>
        <v>music</v>
      </c>
      <c r="P697" s="8" t="str">
        <f t="shared" si="41"/>
        <v>rock</v>
      </c>
      <c r="Q697" s="9">
        <f t="shared" si="42"/>
        <v>42322.25</v>
      </c>
      <c r="R697" t="str">
        <f t="shared" si="43"/>
        <v>Nov</v>
      </c>
    </row>
    <row r="698" spans="1:18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t="str">
        <f t="shared" si="40"/>
        <v>theater</v>
      </c>
      <c r="P698" s="8" t="str">
        <f t="shared" si="41"/>
        <v>plays</v>
      </c>
      <c r="Q698" s="9">
        <f t="shared" si="42"/>
        <v>42114.208333333328</v>
      </c>
      <c r="R698" t="str">
        <f t="shared" si="43"/>
        <v>Apr</v>
      </c>
    </row>
    <row r="699" spans="1:18" ht="31.2" hidden="1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t="str">
        <f t="shared" si="40"/>
        <v>music</v>
      </c>
      <c r="P699" s="8" t="str">
        <f t="shared" si="41"/>
        <v>electric music</v>
      </c>
      <c r="Q699" s="9">
        <f t="shared" si="42"/>
        <v>43190.208333333328</v>
      </c>
      <c r="R699" t="str">
        <f t="shared" si="43"/>
        <v>Mar</v>
      </c>
    </row>
    <row r="700" spans="1:18" hidden="1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t="str">
        <f t="shared" si="40"/>
        <v>technology</v>
      </c>
      <c r="P700" s="8" t="str">
        <f t="shared" si="41"/>
        <v>wearables</v>
      </c>
      <c r="Q700" s="9">
        <f t="shared" si="42"/>
        <v>40871.25</v>
      </c>
      <c r="R700" t="str">
        <f t="shared" si="43"/>
        <v>Nov</v>
      </c>
    </row>
    <row r="701" spans="1:18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t="str">
        <f t="shared" si="40"/>
        <v>film &amp; video</v>
      </c>
      <c r="P701" s="8" t="str">
        <f t="shared" si="41"/>
        <v>drama</v>
      </c>
      <c r="Q701" s="9">
        <f t="shared" si="42"/>
        <v>43641.208333333328</v>
      </c>
      <c r="R701" t="str">
        <f t="shared" si="43"/>
        <v>Jun</v>
      </c>
    </row>
    <row r="702" spans="1:18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t="str">
        <f t="shared" si="40"/>
        <v>technology</v>
      </c>
      <c r="P702" s="8" t="str">
        <f t="shared" si="41"/>
        <v>wearables</v>
      </c>
      <c r="Q702" s="9">
        <f t="shared" si="42"/>
        <v>40203.25</v>
      </c>
      <c r="R702" t="str">
        <f t="shared" si="43"/>
        <v>Jan</v>
      </c>
    </row>
    <row r="703" spans="1:18" ht="31.2" hidden="1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t="str">
        <f t="shared" si="40"/>
        <v>theater</v>
      </c>
      <c r="P703" s="8" t="str">
        <f t="shared" si="41"/>
        <v>plays</v>
      </c>
      <c r="Q703" s="9">
        <f t="shared" si="42"/>
        <v>40629.208333333336</v>
      </c>
      <c r="R703" t="str">
        <f t="shared" si="43"/>
        <v>Mar</v>
      </c>
    </row>
    <row r="704" spans="1:18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t="str">
        <f t="shared" si="40"/>
        <v>technology</v>
      </c>
      <c r="P704" s="8" t="str">
        <f t="shared" si="41"/>
        <v>wearables</v>
      </c>
      <c r="Q704" s="9">
        <f t="shared" si="42"/>
        <v>41477.208333333336</v>
      </c>
      <c r="R704" t="str">
        <f t="shared" si="43"/>
        <v>Jul</v>
      </c>
    </row>
    <row r="705" spans="1:18" hidden="1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t="str">
        <f t="shared" si="40"/>
        <v>publishing</v>
      </c>
      <c r="P705" s="8" t="str">
        <f t="shared" si="41"/>
        <v>translations</v>
      </c>
      <c r="Q705" s="9">
        <f t="shared" si="42"/>
        <v>41020.208333333336</v>
      </c>
      <c r="R705" t="str">
        <f t="shared" si="43"/>
        <v>Apr</v>
      </c>
    </row>
    <row r="706" spans="1:18" ht="31.2" hidden="1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t="str">
        <f t="shared" si="40"/>
        <v>film &amp; video</v>
      </c>
      <c r="P706" s="8" t="str">
        <f t="shared" si="41"/>
        <v>animation</v>
      </c>
      <c r="Q706" s="9">
        <f t="shared" si="42"/>
        <v>42555.208333333328</v>
      </c>
      <c r="R706" t="str">
        <f t="shared" si="43"/>
        <v>Jul</v>
      </c>
    </row>
    <row r="707" spans="1:18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t="str">
        <f t="shared" ref="O707:O770" si="44">LEFT(N707, FIND("/", N707) - 1)</f>
        <v>publishing</v>
      </c>
      <c r="P707" s="8" t="str">
        <f t="shared" ref="P707:P770" si="45">MID(N707, FIND("/", N707) + 1, LEN(N707) - FIND("/", N707))</f>
        <v>nonfiction</v>
      </c>
      <c r="Q707" s="9">
        <f t="shared" ref="Q707:Q770" si="46">(((J707/60)/60)/24)+DATE(1970,1,1)</f>
        <v>41619.25</v>
      </c>
      <c r="R707" t="str">
        <f t="shared" ref="R707:R770" si="47">TEXT(Q707,"mmm")</f>
        <v>Dec</v>
      </c>
    </row>
    <row r="708" spans="1:18" ht="31.2" hidden="1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t="str">
        <f t="shared" si="44"/>
        <v>technology</v>
      </c>
      <c r="P708" s="8" t="str">
        <f t="shared" si="45"/>
        <v>web</v>
      </c>
      <c r="Q708" s="9">
        <f t="shared" si="46"/>
        <v>43471.25</v>
      </c>
      <c r="R708" t="str">
        <f t="shared" si="47"/>
        <v>Jan</v>
      </c>
    </row>
    <row r="709" spans="1:18" ht="31.2" hidden="1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t="str">
        <f t="shared" si="44"/>
        <v>film &amp; video</v>
      </c>
      <c r="P709" s="8" t="str">
        <f t="shared" si="45"/>
        <v>drama</v>
      </c>
      <c r="Q709" s="9">
        <f t="shared" si="46"/>
        <v>43442.25</v>
      </c>
      <c r="R709" t="str">
        <f t="shared" si="47"/>
        <v>Dec</v>
      </c>
    </row>
    <row r="710" spans="1:18" hidden="1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t="str">
        <f t="shared" si="44"/>
        <v>theater</v>
      </c>
      <c r="P710" s="8" t="str">
        <f t="shared" si="45"/>
        <v>plays</v>
      </c>
      <c r="Q710" s="9">
        <f t="shared" si="46"/>
        <v>42877.208333333328</v>
      </c>
      <c r="R710" t="str">
        <f t="shared" si="47"/>
        <v>May</v>
      </c>
    </row>
    <row r="711" spans="1:18" hidden="1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t="str">
        <f t="shared" si="44"/>
        <v>theater</v>
      </c>
      <c r="P711" s="8" t="str">
        <f t="shared" si="45"/>
        <v>plays</v>
      </c>
      <c r="Q711" s="9">
        <f t="shared" si="46"/>
        <v>41018.208333333336</v>
      </c>
      <c r="R711" t="str">
        <f t="shared" si="47"/>
        <v>Apr</v>
      </c>
    </row>
    <row r="712" spans="1:18" ht="31.2" hidden="1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t="str">
        <f t="shared" si="44"/>
        <v>theater</v>
      </c>
      <c r="P712" s="8" t="str">
        <f t="shared" si="45"/>
        <v>plays</v>
      </c>
      <c r="Q712" s="9">
        <f t="shared" si="46"/>
        <v>43295.208333333328</v>
      </c>
      <c r="R712" t="str">
        <f t="shared" si="47"/>
        <v>Jul</v>
      </c>
    </row>
    <row r="713" spans="1:18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t="str">
        <f t="shared" si="44"/>
        <v>theater</v>
      </c>
      <c r="P713" s="8" t="str">
        <f t="shared" si="45"/>
        <v>plays</v>
      </c>
      <c r="Q713" s="9">
        <f t="shared" si="46"/>
        <v>42393.25</v>
      </c>
      <c r="R713" t="str">
        <f t="shared" si="47"/>
        <v>Jan</v>
      </c>
    </row>
    <row r="714" spans="1:18" ht="31.2" hidden="1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t="str">
        <f t="shared" si="44"/>
        <v>theater</v>
      </c>
      <c r="P714" s="8" t="str">
        <f t="shared" si="45"/>
        <v>plays</v>
      </c>
      <c r="Q714" s="9">
        <f t="shared" si="46"/>
        <v>42559.208333333328</v>
      </c>
      <c r="R714" t="str">
        <f t="shared" si="47"/>
        <v>Jul</v>
      </c>
    </row>
    <row r="715" spans="1:18" hidden="1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t="str">
        <f t="shared" si="44"/>
        <v>publishing</v>
      </c>
      <c r="P715" s="8" t="str">
        <f t="shared" si="45"/>
        <v>radio &amp; podcasts</v>
      </c>
      <c r="Q715" s="9">
        <f t="shared" si="46"/>
        <v>42604.208333333328</v>
      </c>
      <c r="R715" t="str">
        <f t="shared" si="47"/>
        <v>Aug</v>
      </c>
    </row>
    <row r="716" spans="1:18" hidden="1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t="str">
        <f t="shared" si="44"/>
        <v>music</v>
      </c>
      <c r="P716" s="8" t="str">
        <f t="shared" si="45"/>
        <v>rock</v>
      </c>
      <c r="Q716" s="9">
        <f t="shared" si="46"/>
        <v>41870.208333333336</v>
      </c>
      <c r="R716" t="str">
        <f t="shared" si="47"/>
        <v>Aug</v>
      </c>
    </row>
    <row r="717" spans="1:18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t="str">
        <f t="shared" si="44"/>
        <v>games</v>
      </c>
      <c r="P717" s="8" t="str">
        <f t="shared" si="45"/>
        <v>mobile games</v>
      </c>
      <c r="Q717" s="9">
        <f t="shared" si="46"/>
        <v>40397.208333333336</v>
      </c>
      <c r="R717" t="str">
        <f t="shared" si="47"/>
        <v>Aug</v>
      </c>
    </row>
    <row r="718" spans="1:18" hidden="1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t="str">
        <f t="shared" si="44"/>
        <v>theater</v>
      </c>
      <c r="P718" s="8" t="str">
        <f t="shared" si="45"/>
        <v>plays</v>
      </c>
      <c r="Q718" s="9">
        <f t="shared" si="46"/>
        <v>41465.208333333336</v>
      </c>
      <c r="R718" t="str">
        <f t="shared" si="47"/>
        <v>Jul</v>
      </c>
    </row>
    <row r="719" spans="1:18" ht="31.2" hidden="1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t="str">
        <f t="shared" si="44"/>
        <v>film &amp; video</v>
      </c>
      <c r="P719" s="8" t="str">
        <f t="shared" si="45"/>
        <v>documentary</v>
      </c>
      <c r="Q719" s="9">
        <f t="shared" si="46"/>
        <v>40777.208333333336</v>
      </c>
      <c r="R719" t="str">
        <f t="shared" si="47"/>
        <v>Aug</v>
      </c>
    </row>
    <row r="720" spans="1:18" hidden="1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t="str">
        <f t="shared" si="44"/>
        <v>technology</v>
      </c>
      <c r="P720" s="8" t="str">
        <f t="shared" si="45"/>
        <v>wearables</v>
      </c>
      <c r="Q720" s="9">
        <f t="shared" si="46"/>
        <v>41442.208333333336</v>
      </c>
      <c r="R720" t="str">
        <f t="shared" si="47"/>
        <v>Jun</v>
      </c>
    </row>
    <row r="721" spans="1:18" hidden="1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t="str">
        <f t="shared" si="44"/>
        <v>publishing</v>
      </c>
      <c r="P721" s="8" t="str">
        <f t="shared" si="45"/>
        <v>fiction</v>
      </c>
      <c r="Q721" s="9">
        <f t="shared" si="46"/>
        <v>41058.208333333336</v>
      </c>
      <c r="R721" t="str">
        <f t="shared" si="47"/>
        <v>May</v>
      </c>
    </row>
    <row r="722" spans="1:18" ht="31.2" hidden="1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t="str">
        <f t="shared" si="44"/>
        <v>theater</v>
      </c>
      <c r="P722" s="8" t="str">
        <f t="shared" si="45"/>
        <v>plays</v>
      </c>
      <c r="Q722" s="9">
        <f t="shared" si="46"/>
        <v>43152.25</v>
      </c>
      <c r="R722" t="str">
        <f t="shared" si="47"/>
        <v>Feb</v>
      </c>
    </row>
    <row r="723" spans="1:18" hidden="1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t="str">
        <f t="shared" si="44"/>
        <v>music</v>
      </c>
      <c r="P723" s="8" t="str">
        <f t="shared" si="45"/>
        <v>rock</v>
      </c>
      <c r="Q723" s="9">
        <f t="shared" si="46"/>
        <v>43194.208333333328</v>
      </c>
      <c r="R723" t="str">
        <f t="shared" si="47"/>
        <v>Apr</v>
      </c>
    </row>
    <row r="724" spans="1:18" hidden="1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t="str">
        <f t="shared" si="44"/>
        <v>film &amp; video</v>
      </c>
      <c r="P724" s="8" t="str">
        <f t="shared" si="45"/>
        <v>documentary</v>
      </c>
      <c r="Q724" s="9">
        <f t="shared" si="46"/>
        <v>43045.25</v>
      </c>
      <c r="R724" t="str">
        <f t="shared" si="47"/>
        <v>Nov</v>
      </c>
    </row>
    <row r="725" spans="1:18" hidden="1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t="str">
        <f t="shared" si="44"/>
        <v>theater</v>
      </c>
      <c r="P725" s="8" t="str">
        <f t="shared" si="45"/>
        <v>plays</v>
      </c>
      <c r="Q725" s="9">
        <f t="shared" si="46"/>
        <v>42431.25</v>
      </c>
      <c r="R725" t="str">
        <f t="shared" si="47"/>
        <v>Mar</v>
      </c>
    </row>
    <row r="726" spans="1:18" ht="31.2" hidden="1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t="str">
        <f t="shared" si="44"/>
        <v>theater</v>
      </c>
      <c r="P726" s="8" t="str">
        <f t="shared" si="45"/>
        <v>plays</v>
      </c>
      <c r="Q726" s="9">
        <f t="shared" si="46"/>
        <v>41934.208333333336</v>
      </c>
      <c r="R726" t="str">
        <f t="shared" si="47"/>
        <v>Oct</v>
      </c>
    </row>
    <row r="727" spans="1:18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t="str">
        <f t="shared" si="44"/>
        <v>games</v>
      </c>
      <c r="P727" s="8" t="str">
        <f t="shared" si="45"/>
        <v>mobile games</v>
      </c>
      <c r="Q727" s="9">
        <f t="shared" si="46"/>
        <v>41958.25</v>
      </c>
      <c r="R727" t="str">
        <f t="shared" si="47"/>
        <v>Nov</v>
      </c>
    </row>
    <row r="728" spans="1:18" ht="31.2" hidden="1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t="str">
        <f t="shared" si="44"/>
        <v>theater</v>
      </c>
      <c r="P728" s="8" t="str">
        <f t="shared" si="45"/>
        <v>plays</v>
      </c>
      <c r="Q728" s="9">
        <f t="shared" si="46"/>
        <v>40476.208333333336</v>
      </c>
      <c r="R728" t="str">
        <f t="shared" si="47"/>
        <v>Oct</v>
      </c>
    </row>
    <row r="729" spans="1:18" hidden="1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t="str">
        <f t="shared" si="44"/>
        <v>technology</v>
      </c>
      <c r="P729" s="8" t="str">
        <f t="shared" si="45"/>
        <v>web</v>
      </c>
      <c r="Q729" s="9">
        <f t="shared" si="46"/>
        <v>43485.25</v>
      </c>
      <c r="R729" t="str">
        <f t="shared" si="47"/>
        <v>Jan</v>
      </c>
    </row>
    <row r="730" spans="1:18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t="str">
        <f t="shared" si="44"/>
        <v>theater</v>
      </c>
      <c r="P730" s="8" t="str">
        <f t="shared" si="45"/>
        <v>plays</v>
      </c>
      <c r="Q730" s="9">
        <f t="shared" si="46"/>
        <v>42515.208333333328</v>
      </c>
      <c r="R730" t="str">
        <f t="shared" si="47"/>
        <v>May</v>
      </c>
    </row>
    <row r="731" spans="1:18" ht="31.2" hidden="1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t="str">
        <f t="shared" si="44"/>
        <v>film &amp; video</v>
      </c>
      <c r="P731" s="8" t="str">
        <f t="shared" si="45"/>
        <v>drama</v>
      </c>
      <c r="Q731" s="9">
        <f t="shared" si="46"/>
        <v>41309.25</v>
      </c>
      <c r="R731" t="str">
        <f t="shared" si="47"/>
        <v>Feb</v>
      </c>
    </row>
    <row r="732" spans="1:18" hidden="1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t="str">
        <f t="shared" si="44"/>
        <v>technology</v>
      </c>
      <c r="P732" s="8" t="str">
        <f t="shared" si="45"/>
        <v>wearables</v>
      </c>
      <c r="Q732" s="9">
        <f t="shared" si="46"/>
        <v>42147.208333333328</v>
      </c>
      <c r="R732" t="str">
        <f t="shared" si="47"/>
        <v>May</v>
      </c>
    </row>
    <row r="733" spans="1:18" hidden="1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t="str">
        <f t="shared" si="44"/>
        <v>technology</v>
      </c>
      <c r="P733" s="8" t="str">
        <f t="shared" si="45"/>
        <v>web</v>
      </c>
      <c r="Q733" s="9">
        <f t="shared" si="46"/>
        <v>42939.208333333328</v>
      </c>
      <c r="R733" t="str">
        <f t="shared" si="47"/>
        <v>Jul</v>
      </c>
    </row>
    <row r="734" spans="1:18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t="str">
        <f t="shared" si="44"/>
        <v>music</v>
      </c>
      <c r="P734" s="8" t="str">
        <f t="shared" si="45"/>
        <v>rock</v>
      </c>
      <c r="Q734" s="9">
        <f t="shared" si="46"/>
        <v>42816.208333333328</v>
      </c>
      <c r="R734" t="str">
        <f t="shared" si="47"/>
        <v>Mar</v>
      </c>
    </row>
    <row r="735" spans="1:18" hidden="1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t="str">
        <f t="shared" si="44"/>
        <v>music</v>
      </c>
      <c r="P735" s="8" t="str">
        <f t="shared" si="45"/>
        <v>metal</v>
      </c>
      <c r="Q735" s="9">
        <f t="shared" si="46"/>
        <v>41844.208333333336</v>
      </c>
      <c r="R735" t="str">
        <f t="shared" si="47"/>
        <v>Jul</v>
      </c>
    </row>
    <row r="736" spans="1:18" hidden="1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t="str">
        <f t="shared" si="44"/>
        <v>theater</v>
      </c>
      <c r="P736" s="8" t="str">
        <f t="shared" si="45"/>
        <v>plays</v>
      </c>
      <c r="Q736" s="9">
        <f t="shared" si="46"/>
        <v>42763.25</v>
      </c>
      <c r="R736" t="str">
        <f t="shared" si="47"/>
        <v>Jan</v>
      </c>
    </row>
    <row r="737" spans="1:18" ht="31.2" hidden="1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t="str">
        <f t="shared" si="44"/>
        <v>photography</v>
      </c>
      <c r="P737" s="8" t="str">
        <f t="shared" si="45"/>
        <v>photography books</v>
      </c>
      <c r="Q737" s="9">
        <f t="shared" si="46"/>
        <v>42459.208333333328</v>
      </c>
      <c r="R737" t="str">
        <f t="shared" si="47"/>
        <v>Mar</v>
      </c>
    </row>
    <row r="738" spans="1:18" hidden="1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t="str">
        <f t="shared" si="44"/>
        <v>publishing</v>
      </c>
      <c r="P738" s="8" t="str">
        <f t="shared" si="45"/>
        <v>nonfiction</v>
      </c>
      <c r="Q738" s="9">
        <f t="shared" si="46"/>
        <v>42055.25</v>
      </c>
      <c r="R738" t="str">
        <f t="shared" si="47"/>
        <v>Feb</v>
      </c>
    </row>
    <row r="739" spans="1:18" ht="31.2" hidden="1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t="str">
        <f t="shared" si="44"/>
        <v>music</v>
      </c>
      <c r="P739" s="8" t="str">
        <f t="shared" si="45"/>
        <v>indie rock</v>
      </c>
      <c r="Q739" s="9">
        <f t="shared" si="46"/>
        <v>42685.25</v>
      </c>
      <c r="R739" t="str">
        <f t="shared" si="47"/>
        <v>Nov</v>
      </c>
    </row>
    <row r="740" spans="1:18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t="str">
        <f t="shared" si="44"/>
        <v>theater</v>
      </c>
      <c r="P740" s="8" t="str">
        <f t="shared" si="45"/>
        <v>plays</v>
      </c>
      <c r="Q740" s="9">
        <f t="shared" si="46"/>
        <v>41959.25</v>
      </c>
      <c r="R740" t="str">
        <f t="shared" si="47"/>
        <v>Nov</v>
      </c>
    </row>
    <row r="741" spans="1:18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t="str">
        <f t="shared" si="44"/>
        <v>music</v>
      </c>
      <c r="P741" s="8" t="str">
        <f t="shared" si="45"/>
        <v>indie rock</v>
      </c>
      <c r="Q741" s="9">
        <f t="shared" si="46"/>
        <v>41089.208333333336</v>
      </c>
      <c r="R741" t="str">
        <f t="shared" si="47"/>
        <v>Jun</v>
      </c>
    </row>
    <row r="742" spans="1:18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t="str">
        <f t="shared" si="44"/>
        <v>theater</v>
      </c>
      <c r="P742" s="8" t="str">
        <f t="shared" si="45"/>
        <v>plays</v>
      </c>
      <c r="Q742" s="9">
        <f t="shared" si="46"/>
        <v>42769.25</v>
      </c>
      <c r="R742" t="str">
        <f t="shared" si="47"/>
        <v>Feb</v>
      </c>
    </row>
    <row r="743" spans="1:18" hidden="1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t="str">
        <f t="shared" si="44"/>
        <v>theater</v>
      </c>
      <c r="P743" s="8" t="str">
        <f t="shared" si="45"/>
        <v>plays</v>
      </c>
      <c r="Q743" s="9">
        <f t="shared" si="46"/>
        <v>40321.208333333336</v>
      </c>
      <c r="R743" t="str">
        <f t="shared" si="47"/>
        <v>May</v>
      </c>
    </row>
    <row r="744" spans="1:18" hidden="1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t="str">
        <f t="shared" si="44"/>
        <v>music</v>
      </c>
      <c r="P744" s="8" t="str">
        <f t="shared" si="45"/>
        <v>electric music</v>
      </c>
      <c r="Q744" s="9">
        <f t="shared" si="46"/>
        <v>40197.25</v>
      </c>
      <c r="R744" t="str">
        <f t="shared" si="47"/>
        <v>Jan</v>
      </c>
    </row>
    <row r="745" spans="1:18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t="str">
        <f t="shared" si="44"/>
        <v>theater</v>
      </c>
      <c r="P745" s="8" t="str">
        <f t="shared" si="45"/>
        <v>plays</v>
      </c>
      <c r="Q745" s="9">
        <f t="shared" si="46"/>
        <v>42298.208333333328</v>
      </c>
      <c r="R745" t="str">
        <f t="shared" si="47"/>
        <v>Oct</v>
      </c>
    </row>
    <row r="746" spans="1:18" hidden="1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t="str">
        <f t="shared" si="44"/>
        <v>theater</v>
      </c>
      <c r="P746" s="8" t="str">
        <f t="shared" si="45"/>
        <v>plays</v>
      </c>
      <c r="Q746" s="9">
        <f t="shared" si="46"/>
        <v>43322.208333333328</v>
      </c>
      <c r="R746" t="str">
        <f t="shared" si="47"/>
        <v>Aug</v>
      </c>
    </row>
    <row r="747" spans="1:18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t="str">
        <f t="shared" si="44"/>
        <v>technology</v>
      </c>
      <c r="P747" s="8" t="str">
        <f t="shared" si="45"/>
        <v>wearables</v>
      </c>
      <c r="Q747" s="9">
        <f t="shared" si="46"/>
        <v>40328.208333333336</v>
      </c>
      <c r="R747" t="str">
        <f t="shared" si="47"/>
        <v>May</v>
      </c>
    </row>
    <row r="748" spans="1:18" hidden="1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t="str">
        <f t="shared" si="44"/>
        <v>technology</v>
      </c>
      <c r="P748" s="8" t="str">
        <f t="shared" si="45"/>
        <v>web</v>
      </c>
      <c r="Q748" s="9">
        <f t="shared" si="46"/>
        <v>40825.208333333336</v>
      </c>
      <c r="R748" t="str">
        <f t="shared" si="47"/>
        <v>Oct</v>
      </c>
    </row>
    <row r="749" spans="1:18" hidden="1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t="str">
        <f t="shared" si="44"/>
        <v>theater</v>
      </c>
      <c r="P749" s="8" t="str">
        <f t="shared" si="45"/>
        <v>plays</v>
      </c>
      <c r="Q749" s="9">
        <f t="shared" si="46"/>
        <v>40423.208333333336</v>
      </c>
      <c r="R749" t="str">
        <f t="shared" si="47"/>
        <v>Sep</v>
      </c>
    </row>
    <row r="750" spans="1:18" hidden="1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t="str">
        <f t="shared" si="44"/>
        <v>film &amp; video</v>
      </c>
      <c r="P750" s="8" t="str">
        <f t="shared" si="45"/>
        <v>animation</v>
      </c>
      <c r="Q750" s="9">
        <f t="shared" si="46"/>
        <v>40238.25</v>
      </c>
      <c r="R750" t="str">
        <f t="shared" si="47"/>
        <v>Mar</v>
      </c>
    </row>
    <row r="751" spans="1:18" hidden="1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t="str">
        <f t="shared" si="44"/>
        <v>technology</v>
      </c>
      <c r="P751" s="8" t="str">
        <f t="shared" si="45"/>
        <v>wearables</v>
      </c>
      <c r="Q751" s="9">
        <f t="shared" si="46"/>
        <v>41920.208333333336</v>
      </c>
      <c r="R751" t="str">
        <f t="shared" si="47"/>
        <v>Oct</v>
      </c>
    </row>
    <row r="752" spans="1:18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t="str">
        <f t="shared" si="44"/>
        <v>music</v>
      </c>
      <c r="P752" s="8" t="str">
        <f t="shared" si="45"/>
        <v>electric music</v>
      </c>
      <c r="Q752" s="9">
        <f t="shared" si="46"/>
        <v>40360.208333333336</v>
      </c>
      <c r="R752" t="str">
        <f t="shared" si="47"/>
        <v>Jul</v>
      </c>
    </row>
    <row r="753" spans="1:18" hidden="1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t="str">
        <f t="shared" si="44"/>
        <v>publishing</v>
      </c>
      <c r="P753" s="8" t="str">
        <f t="shared" si="45"/>
        <v>nonfiction</v>
      </c>
      <c r="Q753" s="9">
        <f t="shared" si="46"/>
        <v>42446.208333333328</v>
      </c>
      <c r="R753" t="str">
        <f t="shared" si="47"/>
        <v>Mar</v>
      </c>
    </row>
    <row r="754" spans="1:18" hidden="1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t="str">
        <f t="shared" si="44"/>
        <v>theater</v>
      </c>
      <c r="P754" s="8" t="str">
        <f t="shared" si="45"/>
        <v>plays</v>
      </c>
      <c r="Q754" s="9">
        <f t="shared" si="46"/>
        <v>40395.208333333336</v>
      </c>
      <c r="R754" t="str">
        <f t="shared" si="47"/>
        <v>Aug</v>
      </c>
    </row>
    <row r="755" spans="1:18" hidden="1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t="str">
        <f t="shared" si="44"/>
        <v>photography</v>
      </c>
      <c r="P755" s="8" t="str">
        <f t="shared" si="45"/>
        <v>photography books</v>
      </c>
      <c r="Q755" s="9">
        <f t="shared" si="46"/>
        <v>40321.208333333336</v>
      </c>
      <c r="R755" t="str">
        <f t="shared" si="47"/>
        <v>May</v>
      </c>
    </row>
    <row r="756" spans="1:18" hidden="1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t="str">
        <f t="shared" si="44"/>
        <v>theater</v>
      </c>
      <c r="P756" s="8" t="str">
        <f t="shared" si="45"/>
        <v>plays</v>
      </c>
      <c r="Q756" s="9">
        <f t="shared" si="46"/>
        <v>41210.208333333336</v>
      </c>
      <c r="R756" t="str">
        <f t="shared" si="47"/>
        <v>Oct</v>
      </c>
    </row>
    <row r="757" spans="1:18" hidden="1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t="str">
        <f t="shared" si="44"/>
        <v>theater</v>
      </c>
      <c r="P757" s="8" t="str">
        <f t="shared" si="45"/>
        <v>plays</v>
      </c>
      <c r="Q757" s="9">
        <f t="shared" si="46"/>
        <v>43096.25</v>
      </c>
      <c r="R757" t="str">
        <f t="shared" si="47"/>
        <v>Dec</v>
      </c>
    </row>
    <row r="758" spans="1:18" ht="31.2" hidden="1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t="str">
        <f t="shared" si="44"/>
        <v>theater</v>
      </c>
      <c r="P758" s="8" t="str">
        <f t="shared" si="45"/>
        <v>plays</v>
      </c>
      <c r="Q758" s="9">
        <f t="shared" si="46"/>
        <v>42024.25</v>
      </c>
      <c r="R758" t="str">
        <f t="shared" si="47"/>
        <v>Jan</v>
      </c>
    </row>
    <row r="759" spans="1:18" hidden="1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t="str">
        <f t="shared" si="44"/>
        <v>film &amp; video</v>
      </c>
      <c r="P759" s="8" t="str">
        <f t="shared" si="45"/>
        <v>drama</v>
      </c>
      <c r="Q759" s="9">
        <f t="shared" si="46"/>
        <v>40675.208333333336</v>
      </c>
      <c r="R759" t="str">
        <f t="shared" si="47"/>
        <v>May</v>
      </c>
    </row>
    <row r="760" spans="1:18" hidden="1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t="str">
        <f t="shared" si="44"/>
        <v>music</v>
      </c>
      <c r="P760" s="8" t="str">
        <f t="shared" si="45"/>
        <v>rock</v>
      </c>
      <c r="Q760" s="9">
        <f t="shared" si="46"/>
        <v>41936.208333333336</v>
      </c>
      <c r="R760" t="str">
        <f t="shared" si="47"/>
        <v>Oct</v>
      </c>
    </row>
    <row r="761" spans="1:18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t="str">
        <f t="shared" si="44"/>
        <v>music</v>
      </c>
      <c r="P761" s="8" t="str">
        <f t="shared" si="45"/>
        <v>electric music</v>
      </c>
      <c r="Q761" s="9">
        <f t="shared" si="46"/>
        <v>43136.25</v>
      </c>
      <c r="R761" t="str">
        <f t="shared" si="47"/>
        <v>Feb</v>
      </c>
    </row>
    <row r="762" spans="1:18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t="str">
        <f t="shared" si="44"/>
        <v>games</v>
      </c>
      <c r="P762" s="8" t="str">
        <f t="shared" si="45"/>
        <v>video games</v>
      </c>
      <c r="Q762" s="9">
        <f t="shared" si="46"/>
        <v>43678.208333333328</v>
      </c>
      <c r="R762" t="str">
        <f t="shared" si="47"/>
        <v>Aug</v>
      </c>
    </row>
    <row r="763" spans="1:18" hidden="1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t="str">
        <f t="shared" si="44"/>
        <v>music</v>
      </c>
      <c r="P763" s="8" t="str">
        <f t="shared" si="45"/>
        <v>rock</v>
      </c>
      <c r="Q763" s="9">
        <f t="shared" si="46"/>
        <v>42938.208333333328</v>
      </c>
      <c r="R763" t="str">
        <f t="shared" si="47"/>
        <v>Jul</v>
      </c>
    </row>
    <row r="764" spans="1:18" hidden="1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t="str">
        <f t="shared" si="44"/>
        <v>music</v>
      </c>
      <c r="P764" s="8" t="str">
        <f t="shared" si="45"/>
        <v>jazz</v>
      </c>
      <c r="Q764" s="9">
        <f t="shared" si="46"/>
        <v>41241.25</v>
      </c>
      <c r="R764" t="str">
        <f t="shared" si="47"/>
        <v>Nov</v>
      </c>
    </row>
    <row r="765" spans="1:18" hidden="1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t="str">
        <f t="shared" si="44"/>
        <v>theater</v>
      </c>
      <c r="P765" s="8" t="str">
        <f t="shared" si="45"/>
        <v>plays</v>
      </c>
      <c r="Q765" s="9">
        <f t="shared" si="46"/>
        <v>41037.208333333336</v>
      </c>
      <c r="R765" t="str">
        <f t="shared" si="47"/>
        <v>May</v>
      </c>
    </row>
    <row r="766" spans="1:18" ht="31.2" hidden="1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t="str">
        <f t="shared" si="44"/>
        <v>music</v>
      </c>
      <c r="P766" s="8" t="str">
        <f t="shared" si="45"/>
        <v>rock</v>
      </c>
      <c r="Q766" s="9">
        <f t="shared" si="46"/>
        <v>40676.208333333336</v>
      </c>
      <c r="R766" t="str">
        <f t="shared" si="47"/>
        <v>May</v>
      </c>
    </row>
    <row r="767" spans="1:18" hidden="1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t="str">
        <f t="shared" si="44"/>
        <v>music</v>
      </c>
      <c r="P767" s="8" t="str">
        <f t="shared" si="45"/>
        <v>indie rock</v>
      </c>
      <c r="Q767" s="9">
        <f t="shared" si="46"/>
        <v>42840.208333333328</v>
      </c>
      <c r="R767" t="str">
        <f t="shared" si="47"/>
        <v>Apr</v>
      </c>
    </row>
    <row r="768" spans="1:18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t="str">
        <f t="shared" si="44"/>
        <v>film &amp; video</v>
      </c>
      <c r="P768" s="8" t="str">
        <f t="shared" si="45"/>
        <v>science fiction</v>
      </c>
      <c r="Q768" s="9">
        <f t="shared" si="46"/>
        <v>43362.208333333328</v>
      </c>
      <c r="R768" t="str">
        <f t="shared" si="47"/>
        <v>Sep</v>
      </c>
    </row>
    <row r="769" spans="1:18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t="str">
        <f t="shared" si="44"/>
        <v>publishing</v>
      </c>
      <c r="P769" s="8" t="str">
        <f t="shared" si="45"/>
        <v>translations</v>
      </c>
      <c r="Q769" s="9">
        <f t="shared" si="46"/>
        <v>42283.208333333328</v>
      </c>
      <c r="R769" t="str">
        <f t="shared" si="47"/>
        <v>Oct</v>
      </c>
    </row>
    <row r="770" spans="1:18" hidden="1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t="str">
        <f t="shared" si="44"/>
        <v>theater</v>
      </c>
      <c r="P770" s="8" t="str">
        <f t="shared" si="45"/>
        <v>plays</v>
      </c>
      <c r="Q770" s="9">
        <f t="shared" si="46"/>
        <v>41619.25</v>
      </c>
      <c r="R770" t="str">
        <f t="shared" si="47"/>
        <v>Dec</v>
      </c>
    </row>
    <row r="771" spans="1:18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t="str">
        <f t="shared" ref="O771:O834" si="48">LEFT(N771, FIND("/", N771) - 1)</f>
        <v>games</v>
      </c>
      <c r="P771" s="8" t="str">
        <f t="shared" ref="P771:P834" si="49">MID(N771, FIND("/", N771) + 1, LEN(N771) - FIND("/", N771))</f>
        <v>video games</v>
      </c>
      <c r="Q771" s="9">
        <f t="shared" ref="Q771:Q834" si="50">(((J771/60)/60)/24)+DATE(1970,1,1)</f>
        <v>41501.208333333336</v>
      </c>
      <c r="R771" t="str">
        <f t="shared" ref="R771:R834" si="51">TEXT(Q771,"mmm")</f>
        <v>Aug</v>
      </c>
    </row>
    <row r="772" spans="1:18" ht="31.2" hidden="1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t="str">
        <f t="shared" si="48"/>
        <v>theater</v>
      </c>
      <c r="P772" s="8" t="str">
        <f t="shared" si="49"/>
        <v>plays</v>
      </c>
      <c r="Q772" s="9">
        <f t="shared" si="50"/>
        <v>41743.208333333336</v>
      </c>
      <c r="R772" t="str">
        <f t="shared" si="51"/>
        <v>Apr</v>
      </c>
    </row>
    <row r="773" spans="1:18" hidden="1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t="str">
        <f t="shared" si="48"/>
        <v>theater</v>
      </c>
      <c r="P773" s="8" t="str">
        <f t="shared" si="49"/>
        <v>plays</v>
      </c>
      <c r="Q773" s="9">
        <f t="shared" si="50"/>
        <v>43491.25</v>
      </c>
      <c r="R773" t="str">
        <f t="shared" si="51"/>
        <v>Jan</v>
      </c>
    </row>
    <row r="774" spans="1:18" hidden="1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t="str">
        <f t="shared" si="48"/>
        <v>music</v>
      </c>
      <c r="P774" s="8" t="str">
        <f t="shared" si="49"/>
        <v>indie rock</v>
      </c>
      <c r="Q774" s="9">
        <f t="shared" si="50"/>
        <v>43505.25</v>
      </c>
      <c r="R774" t="str">
        <f t="shared" si="51"/>
        <v>Feb</v>
      </c>
    </row>
    <row r="775" spans="1:18" hidden="1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t="str">
        <f t="shared" si="48"/>
        <v>theater</v>
      </c>
      <c r="P775" s="8" t="str">
        <f t="shared" si="49"/>
        <v>plays</v>
      </c>
      <c r="Q775" s="9">
        <f t="shared" si="50"/>
        <v>42838.208333333328</v>
      </c>
      <c r="R775" t="str">
        <f t="shared" si="51"/>
        <v>Apr</v>
      </c>
    </row>
    <row r="776" spans="1:18" hidden="1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t="str">
        <f t="shared" si="48"/>
        <v>technology</v>
      </c>
      <c r="P776" s="8" t="str">
        <f t="shared" si="49"/>
        <v>web</v>
      </c>
      <c r="Q776" s="9">
        <f t="shared" si="50"/>
        <v>42513.208333333328</v>
      </c>
      <c r="R776" t="str">
        <f t="shared" si="51"/>
        <v>May</v>
      </c>
    </row>
    <row r="777" spans="1:18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t="str">
        <f t="shared" si="48"/>
        <v>music</v>
      </c>
      <c r="P777" s="8" t="str">
        <f t="shared" si="49"/>
        <v>rock</v>
      </c>
      <c r="Q777" s="9">
        <f t="shared" si="50"/>
        <v>41949.25</v>
      </c>
      <c r="R777" t="str">
        <f t="shared" si="51"/>
        <v>Nov</v>
      </c>
    </row>
    <row r="778" spans="1:18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t="str">
        <f t="shared" si="48"/>
        <v>theater</v>
      </c>
      <c r="P778" s="8" t="str">
        <f t="shared" si="49"/>
        <v>plays</v>
      </c>
      <c r="Q778" s="9">
        <f t="shared" si="50"/>
        <v>43650.208333333328</v>
      </c>
      <c r="R778" t="str">
        <f t="shared" si="51"/>
        <v>Jul</v>
      </c>
    </row>
    <row r="779" spans="1:18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t="str">
        <f t="shared" si="48"/>
        <v>theater</v>
      </c>
      <c r="P779" s="8" t="str">
        <f t="shared" si="49"/>
        <v>plays</v>
      </c>
      <c r="Q779" s="9">
        <f t="shared" si="50"/>
        <v>40809.208333333336</v>
      </c>
      <c r="R779" t="str">
        <f t="shared" si="51"/>
        <v>Sep</v>
      </c>
    </row>
    <row r="780" spans="1:18" hidden="1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t="str">
        <f t="shared" si="48"/>
        <v>film &amp; video</v>
      </c>
      <c r="P780" s="8" t="str">
        <f t="shared" si="49"/>
        <v>animation</v>
      </c>
      <c r="Q780" s="9">
        <f t="shared" si="50"/>
        <v>40768.208333333336</v>
      </c>
      <c r="R780" t="str">
        <f t="shared" si="51"/>
        <v>Aug</v>
      </c>
    </row>
    <row r="781" spans="1:18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t="str">
        <f t="shared" si="48"/>
        <v>theater</v>
      </c>
      <c r="P781" s="8" t="str">
        <f t="shared" si="49"/>
        <v>plays</v>
      </c>
      <c r="Q781" s="9">
        <f t="shared" si="50"/>
        <v>42230.208333333328</v>
      </c>
      <c r="R781" t="str">
        <f t="shared" si="51"/>
        <v>Aug</v>
      </c>
    </row>
    <row r="782" spans="1:18" ht="31.2" hidden="1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t="str">
        <f t="shared" si="48"/>
        <v>film &amp; video</v>
      </c>
      <c r="P782" s="8" t="str">
        <f t="shared" si="49"/>
        <v>drama</v>
      </c>
      <c r="Q782" s="9">
        <f t="shared" si="50"/>
        <v>42573.208333333328</v>
      </c>
      <c r="R782" t="str">
        <f t="shared" si="51"/>
        <v>Jul</v>
      </c>
    </row>
    <row r="783" spans="1:18" hidden="1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t="str">
        <f t="shared" si="48"/>
        <v>theater</v>
      </c>
      <c r="P783" s="8" t="str">
        <f t="shared" si="49"/>
        <v>plays</v>
      </c>
      <c r="Q783" s="9">
        <f t="shared" si="50"/>
        <v>40482.208333333336</v>
      </c>
      <c r="R783" t="str">
        <f t="shared" si="51"/>
        <v>Oct</v>
      </c>
    </row>
    <row r="784" spans="1:18" hidden="1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t="str">
        <f t="shared" si="48"/>
        <v>film &amp; video</v>
      </c>
      <c r="P784" s="8" t="str">
        <f t="shared" si="49"/>
        <v>animation</v>
      </c>
      <c r="Q784" s="9">
        <f t="shared" si="50"/>
        <v>40603.25</v>
      </c>
      <c r="R784" t="str">
        <f t="shared" si="51"/>
        <v>Mar</v>
      </c>
    </row>
    <row r="785" spans="1:18" hidden="1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t="str">
        <f t="shared" si="48"/>
        <v>music</v>
      </c>
      <c r="P785" s="8" t="str">
        <f t="shared" si="49"/>
        <v>rock</v>
      </c>
      <c r="Q785" s="9">
        <f t="shared" si="50"/>
        <v>41625.25</v>
      </c>
      <c r="R785" t="str">
        <f t="shared" si="51"/>
        <v>Dec</v>
      </c>
    </row>
    <row r="786" spans="1:18" hidden="1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t="str">
        <f t="shared" si="48"/>
        <v>technology</v>
      </c>
      <c r="P786" s="8" t="str">
        <f t="shared" si="49"/>
        <v>web</v>
      </c>
      <c r="Q786" s="9">
        <f t="shared" si="50"/>
        <v>42435.25</v>
      </c>
      <c r="R786" t="str">
        <f t="shared" si="51"/>
        <v>Mar</v>
      </c>
    </row>
    <row r="787" spans="1:18" ht="31.2" hidden="1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t="str">
        <f t="shared" si="48"/>
        <v>film &amp; video</v>
      </c>
      <c r="P787" s="8" t="str">
        <f t="shared" si="49"/>
        <v>animation</v>
      </c>
      <c r="Q787" s="9">
        <f t="shared" si="50"/>
        <v>43582.208333333328</v>
      </c>
      <c r="R787" t="str">
        <f t="shared" si="51"/>
        <v>Apr</v>
      </c>
    </row>
    <row r="788" spans="1:18" hidden="1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t="str">
        <f t="shared" si="48"/>
        <v>music</v>
      </c>
      <c r="P788" s="8" t="str">
        <f t="shared" si="49"/>
        <v>jazz</v>
      </c>
      <c r="Q788" s="9">
        <f t="shared" si="50"/>
        <v>43186.208333333328</v>
      </c>
      <c r="R788" t="str">
        <f t="shared" si="51"/>
        <v>Mar</v>
      </c>
    </row>
    <row r="789" spans="1:18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t="str">
        <f t="shared" si="48"/>
        <v>music</v>
      </c>
      <c r="P789" s="8" t="str">
        <f t="shared" si="49"/>
        <v>rock</v>
      </c>
      <c r="Q789" s="9">
        <f t="shared" si="50"/>
        <v>40684.208333333336</v>
      </c>
      <c r="R789" t="str">
        <f t="shared" si="51"/>
        <v>May</v>
      </c>
    </row>
    <row r="790" spans="1:18" hidden="1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t="str">
        <f t="shared" si="48"/>
        <v>film &amp; video</v>
      </c>
      <c r="P790" s="8" t="str">
        <f t="shared" si="49"/>
        <v>animation</v>
      </c>
      <c r="Q790" s="9">
        <f t="shared" si="50"/>
        <v>41202.208333333336</v>
      </c>
      <c r="R790" t="str">
        <f t="shared" si="51"/>
        <v>Oct</v>
      </c>
    </row>
    <row r="791" spans="1:18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t="str">
        <f t="shared" si="48"/>
        <v>theater</v>
      </c>
      <c r="P791" s="8" t="str">
        <f t="shared" si="49"/>
        <v>plays</v>
      </c>
      <c r="Q791" s="9">
        <f t="shared" si="50"/>
        <v>41786.208333333336</v>
      </c>
      <c r="R791" t="str">
        <f t="shared" si="51"/>
        <v>May</v>
      </c>
    </row>
    <row r="792" spans="1:18" hidden="1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t="str">
        <f t="shared" si="48"/>
        <v>theater</v>
      </c>
      <c r="P792" s="8" t="str">
        <f t="shared" si="49"/>
        <v>plays</v>
      </c>
      <c r="Q792" s="9">
        <f t="shared" si="50"/>
        <v>40223.25</v>
      </c>
      <c r="R792" t="str">
        <f t="shared" si="51"/>
        <v>Feb</v>
      </c>
    </row>
    <row r="793" spans="1:18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t="str">
        <f t="shared" si="48"/>
        <v>food</v>
      </c>
      <c r="P793" s="8" t="str">
        <f t="shared" si="49"/>
        <v>food trucks</v>
      </c>
      <c r="Q793" s="9">
        <f t="shared" si="50"/>
        <v>42715.25</v>
      </c>
      <c r="R793" t="str">
        <f t="shared" si="51"/>
        <v>Dec</v>
      </c>
    </row>
    <row r="794" spans="1:18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t="str">
        <f t="shared" si="48"/>
        <v>theater</v>
      </c>
      <c r="P794" s="8" t="str">
        <f t="shared" si="49"/>
        <v>plays</v>
      </c>
      <c r="Q794" s="9">
        <f t="shared" si="50"/>
        <v>41451.208333333336</v>
      </c>
      <c r="R794" t="str">
        <f t="shared" si="51"/>
        <v>Jun</v>
      </c>
    </row>
    <row r="795" spans="1:18" hidden="1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t="str">
        <f t="shared" si="48"/>
        <v>publishing</v>
      </c>
      <c r="P795" s="8" t="str">
        <f t="shared" si="49"/>
        <v>nonfiction</v>
      </c>
      <c r="Q795" s="9">
        <f t="shared" si="50"/>
        <v>41450.208333333336</v>
      </c>
      <c r="R795" t="str">
        <f t="shared" si="51"/>
        <v>Jun</v>
      </c>
    </row>
    <row r="796" spans="1:18" hidden="1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t="str">
        <f t="shared" si="48"/>
        <v>music</v>
      </c>
      <c r="P796" s="8" t="str">
        <f t="shared" si="49"/>
        <v>rock</v>
      </c>
      <c r="Q796" s="9">
        <f t="shared" si="50"/>
        <v>43091.25</v>
      </c>
      <c r="R796" t="str">
        <f t="shared" si="51"/>
        <v>Dec</v>
      </c>
    </row>
    <row r="797" spans="1:18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t="str">
        <f t="shared" si="48"/>
        <v>film &amp; video</v>
      </c>
      <c r="P797" s="8" t="str">
        <f t="shared" si="49"/>
        <v>drama</v>
      </c>
      <c r="Q797" s="9">
        <f t="shared" si="50"/>
        <v>42675.208333333328</v>
      </c>
      <c r="R797" t="str">
        <f t="shared" si="51"/>
        <v>Nov</v>
      </c>
    </row>
    <row r="798" spans="1:18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t="str">
        <f t="shared" si="48"/>
        <v>games</v>
      </c>
      <c r="P798" s="8" t="str">
        <f t="shared" si="49"/>
        <v>mobile games</v>
      </c>
      <c r="Q798" s="9">
        <f t="shared" si="50"/>
        <v>41859.208333333336</v>
      </c>
      <c r="R798" t="str">
        <f t="shared" si="51"/>
        <v>Aug</v>
      </c>
    </row>
    <row r="799" spans="1:18" hidden="1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t="str">
        <f t="shared" si="48"/>
        <v>technology</v>
      </c>
      <c r="P799" s="8" t="str">
        <f t="shared" si="49"/>
        <v>web</v>
      </c>
      <c r="Q799" s="9">
        <f t="shared" si="50"/>
        <v>43464.25</v>
      </c>
      <c r="R799" t="str">
        <f t="shared" si="51"/>
        <v>Dec</v>
      </c>
    </row>
    <row r="800" spans="1:18" hidden="1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t="str">
        <f t="shared" si="48"/>
        <v>theater</v>
      </c>
      <c r="P800" s="8" t="str">
        <f t="shared" si="49"/>
        <v>plays</v>
      </c>
      <c r="Q800" s="9">
        <f t="shared" si="50"/>
        <v>41060.208333333336</v>
      </c>
      <c r="R800" t="str">
        <f t="shared" si="51"/>
        <v>May</v>
      </c>
    </row>
    <row r="801" spans="1:18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t="str">
        <f t="shared" si="48"/>
        <v>theater</v>
      </c>
      <c r="P801" s="8" t="str">
        <f t="shared" si="49"/>
        <v>plays</v>
      </c>
      <c r="Q801" s="9">
        <f t="shared" si="50"/>
        <v>42399.25</v>
      </c>
      <c r="R801" t="str">
        <f t="shared" si="51"/>
        <v>Jan</v>
      </c>
    </row>
    <row r="802" spans="1:18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t="str">
        <f t="shared" si="48"/>
        <v>music</v>
      </c>
      <c r="P802" s="8" t="str">
        <f t="shared" si="49"/>
        <v>rock</v>
      </c>
      <c r="Q802" s="9">
        <f t="shared" si="50"/>
        <v>42167.208333333328</v>
      </c>
      <c r="R802" t="str">
        <f t="shared" si="51"/>
        <v>Jun</v>
      </c>
    </row>
    <row r="803" spans="1:18" hidden="1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t="str">
        <f t="shared" si="48"/>
        <v>photography</v>
      </c>
      <c r="P803" s="8" t="str">
        <f t="shared" si="49"/>
        <v>photography books</v>
      </c>
      <c r="Q803" s="9">
        <f t="shared" si="50"/>
        <v>43830.25</v>
      </c>
      <c r="R803" t="str">
        <f t="shared" si="51"/>
        <v>Dec</v>
      </c>
    </row>
    <row r="804" spans="1:18" ht="31.2" hidden="1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t="str">
        <f t="shared" si="48"/>
        <v>photography</v>
      </c>
      <c r="P804" s="8" t="str">
        <f t="shared" si="49"/>
        <v>photography books</v>
      </c>
      <c r="Q804" s="9">
        <f t="shared" si="50"/>
        <v>43650.208333333328</v>
      </c>
      <c r="R804" t="str">
        <f t="shared" si="51"/>
        <v>Jul</v>
      </c>
    </row>
    <row r="805" spans="1:18" ht="31.2" hidden="1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t="str">
        <f t="shared" si="48"/>
        <v>theater</v>
      </c>
      <c r="P805" s="8" t="str">
        <f t="shared" si="49"/>
        <v>plays</v>
      </c>
      <c r="Q805" s="9">
        <f t="shared" si="50"/>
        <v>43492.25</v>
      </c>
      <c r="R805" t="str">
        <f t="shared" si="51"/>
        <v>Jan</v>
      </c>
    </row>
    <row r="806" spans="1:18" hidden="1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t="str">
        <f t="shared" si="48"/>
        <v>music</v>
      </c>
      <c r="P806" s="8" t="str">
        <f t="shared" si="49"/>
        <v>rock</v>
      </c>
      <c r="Q806" s="9">
        <f t="shared" si="50"/>
        <v>43102.25</v>
      </c>
      <c r="R806" t="str">
        <f t="shared" si="51"/>
        <v>Jan</v>
      </c>
    </row>
    <row r="807" spans="1:18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t="str">
        <f t="shared" si="48"/>
        <v>film &amp; video</v>
      </c>
      <c r="P807" s="8" t="str">
        <f t="shared" si="49"/>
        <v>documentary</v>
      </c>
      <c r="Q807" s="9">
        <f t="shared" si="50"/>
        <v>41958.25</v>
      </c>
      <c r="R807" t="str">
        <f t="shared" si="51"/>
        <v>Nov</v>
      </c>
    </row>
    <row r="808" spans="1:18" hidden="1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t="str">
        <f t="shared" si="48"/>
        <v>film &amp; video</v>
      </c>
      <c r="P808" s="8" t="str">
        <f t="shared" si="49"/>
        <v>drama</v>
      </c>
      <c r="Q808" s="9">
        <f t="shared" si="50"/>
        <v>40973.25</v>
      </c>
      <c r="R808" t="str">
        <f t="shared" si="51"/>
        <v>Mar</v>
      </c>
    </row>
    <row r="809" spans="1:18" hidden="1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t="str">
        <f t="shared" si="48"/>
        <v>theater</v>
      </c>
      <c r="P809" s="8" t="str">
        <f t="shared" si="49"/>
        <v>plays</v>
      </c>
      <c r="Q809" s="9">
        <f t="shared" si="50"/>
        <v>43753.208333333328</v>
      </c>
      <c r="R809" t="str">
        <f t="shared" si="51"/>
        <v>Oct</v>
      </c>
    </row>
    <row r="810" spans="1:18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t="str">
        <f t="shared" si="48"/>
        <v>food</v>
      </c>
      <c r="P810" s="8" t="str">
        <f t="shared" si="49"/>
        <v>food trucks</v>
      </c>
      <c r="Q810" s="9">
        <f t="shared" si="50"/>
        <v>42507.208333333328</v>
      </c>
      <c r="R810" t="str">
        <f t="shared" si="51"/>
        <v>May</v>
      </c>
    </row>
    <row r="811" spans="1:18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t="str">
        <f t="shared" si="48"/>
        <v>film &amp; video</v>
      </c>
      <c r="P811" s="8" t="str">
        <f t="shared" si="49"/>
        <v>documentary</v>
      </c>
      <c r="Q811" s="9">
        <f t="shared" si="50"/>
        <v>41135.208333333336</v>
      </c>
      <c r="R811" t="str">
        <f t="shared" si="51"/>
        <v>Aug</v>
      </c>
    </row>
    <row r="812" spans="1:18" ht="31.2" hidden="1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t="str">
        <f t="shared" si="48"/>
        <v>theater</v>
      </c>
      <c r="P812" s="8" t="str">
        <f t="shared" si="49"/>
        <v>plays</v>
      </c>
      <c r="Q812" s="9">
        <f t="shared" si="50"/>
        <v>43067.25</v>
      </c>
      <c r="R812" t="str">
        <f t="shared" si="51"/>
        <v>Nov</v>
      </c>
    </row>
    <row r="813" spans="1:18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t="str">
        <f t="shared" si="48"/>
        <v>games</v>
      </c>
      <c r="P813" s="8" t="str">
        <f t="shared" si="49"/>
        <v>video games</v>
      </c>
      <c r="Q813" s="9">
        <f t="shared" si="50"/>
        <v>42378.25</v>
      </c>
      <c r="R813" t="str">
        <f t="shared" si="51"/>
        <v>Jan</v>
      </c>
    </row>
    <row r="814" spans="1:18" hidden="1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t="str">
        <f t="shared" si="48"/>
        <v>publishing</v>
      </c>
      <c r="P814" s="8" t="str">
        <f t="shared" si="49"/>
        <v>nonfiction</v>
      </c>
      <c r="Q814" s="9">
        <f t="shared" si="50"/>
        <v>43206.208333333328</v>
      </c>
      <c r="R814" t="str">
        <f t="shared" si="51"/>
        <v>Apr</v>
      </c>
    </row>
    <row r="815" spans="1:18" hidden="1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t="str">
        <f t="shared" si="48"/>
        <v>games</v>
      </c>
      <c r="P815" s="8" t="str">
        <f t="shared" si="49"/>
        <v>video games</v>
      </c>
      <c r="Q815" s="9">
        <f t="shared" si="50"/>
        <v>41148.208333333336</v>
      </c>
      <c r="R815" t="str">
        <f t="shared" si="51"/>
        <v>Aug</v>
      </c>
    </row>
    <row r="816" spans="1:18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t="str">
        <f t="shared" si="48"/>
        <v>music</v>
      </c>
      <c r="P816" s="8" t="str">
        <f t="shared" si="49"/>
        <v>rock</v>
      </c>
      <c r="Q816" s="9">
        <f t="shared" si="50"/>
        <v>42517.208333333328</v>
      </c>
      <c r="R816" t="str">
        <f t="shared" si="51"/>
        <v>May</v>
      </c>
    </row>
    <row r="817" spans="1:18" ht="31.2" hidden="1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t="str">
        <f t="shared" si="48"/>
        <v>music</v>
      </c>
      <c r="P817" s="8" t="str">
        <f t="shared" si="49"/>
        <v>rock</v>
      </c>
      <c r="Q817" s="9">
        <f t="shared" si="50"/>
        <v>43068.25</v>
      </c>
      <c r="R817" t="str">
        <f t="shared" si="51"/>
        <v>Nov</v>
      </c>
    </row>
    <row r="818" spans="1:18" ht="31.2" hidden="1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t="str">
        <f t="shared" si="48"/>
        <v>theater</v>
      </c>
      <c r="P818" s="8" t="str">
        <f t="shared" si="49"/>
        <v>plays</v>
      </c>
      <c r="Q818" s="9">
        <f t="shared" si="50"/>
        <v>41680.25</v>
      </c>
      <c r="R818" t="str">
        <f t="shared" si="51"/>
        <v>Feb</v>
      </c>
    </row>
    <row r="819" spans="1:18" hidden="1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t="str">
        <f t="shared" si="48"/>
        <v>publishing</v>
      </c>
      <c r="P819" s="8" t="str">
        <f t="shared" si="49"/>
        <v>nonfiction</v>
      </c>
      <c r="Q819" s="9">
        <f t="shared" si="50"/>
        <v>43589.208333333328</v>
      </c>
      <c r="R819" t="str">
        <f t="shared" si="51"/>
        <v>May</v>
      </c>
    </row>
    <row r="820" spans="1:18" hidden="1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t="str">
        <f t="shared" si="48"/>
        <v>theater</v>
      </c>
      <c r="P820" s="8" t="str">
        <f t="shared" si="49"/>
        <v>plays</v>
      </c>
      <c r="Q820" s="9">
        <f t="shared" si="50"/>
        <v>43486.25</v>
      </c>
      <c r="R820" t="str">
        <f t="shared" si="51"/>
        <v>Jan</v>
      </c>
    </row>
    <row r="821" spans="1:18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t="str">
        <f t="shared" si="48"/>
        <v>games</v>
      </c>
      <c r="P821" s="8" t="str">
        <f t="shared" si="49"/>
        <v>video games</v>
      </c>
      <c r="Q821" s="9">
        <f t="shared" si="50"/>
        <v>41237.25</v>
      </c>
      <c r="R821" t="str">
        <f t="shared" si="51"/>
        <v>Nov</v>
      </c>
    </row>
    <row r="822" spans="1:18" hidden="1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t="str">
        <f t="shared" si="48"/>
        <v>music</v>
      </c>
      <c r="P822" s="8" t="str">
        <f t="shared" si="49"/>
        <v>rock</v>
      </c>
      <c r="Q822" s="9">
        <f t="shared" si="50"/>
        <v>43310.208333333328</v>
      </c>
      <c r="R822" t="str">
        <f t="shared" si="51"/>
        <v>Jul</v>
      </c>
    </row>
    <row r="823" spans="1:18" hidden="1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t="str">
        <f t="shared" si="48"/>
        <v>film &amp; video</v>
      </c>
      <c r="P823" s="8" t="str">
        <f t="shared" si="49"/>
        <v>documentary</v>
      </c>
      <c r="Q823" s="9">
        <f t="shared" si="50"/>
        <v>42794.25</v>
      </c>
      <c r="R823" t="str">
        <f t="shared" si="51"/>
        <v>Feb</v>
      </c>
    </row>
    <row r="824" spans="1:18" hidden="1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t="str">
        <f t="shared" si="48"/>
        <v>music</v>
      </c>
      <c r="P824" s="8" t="str">
        <f t="shared" si="49"/>
        <v>rock</v>
      </c>
      <c r="Q824" s="9">
        <f t="shared" si="50"/>
        <v>41698.25</v>
      </c>
      <c r="R824" t="str">
        <f t="shared" si="51"/>
        <v>Feb</v>
      </c>
    </row>
    <row r="825" spans="1:18" ht="31.2" hidden="1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t="str">
        <f t="shared" si="48"/>
        <v>music</v>
      </c>
      <c r="P825" s="8" t="str">
        <f t="shared" si="49"/>
        <v>rock</v>
      </c>
      <c r="Q825" s="9">
        <f t="shared" si="50"/>
        <v>41892.208333333336</v>
      </c>
      <c r="R825" t="str">
        <f t="shared" si="51"/>
        <v>Sep</v>
      </c>
    </row>
    <row r="826" spans="1:18" hidden="1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t="str">
        <f t="shared" si="48"/>
        <v>publishing</v>
      </c>
      <c r="P826" s="8" t="str">
        <f t="shared" si="49"/>
        <v>nonfiction</v>
      </c>
      <c r="Q826" s="9">
        <f t="shared" si="50"/>
        <v>40348.208333333336</v>
      </c>
      <c r="R826" t="str">
        <f t="shared" si="51"/>
        <v>Jun</v>
      </c>
    </row>
    <row r="827" spans="1:18" hidden="1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t="str">
        <f t="shared" si="48"/>
        <v>film &amp; video</v>
      </c>
      <c r="P827" s="8" t="str">
        <f t="shared" si="49"/>
        <v>shorts</v>
      </c>
      <c r="Q827" s="9">
        <f t="shared" si="50"/>
        <v>42941.208333333328</v>
      </c>
      <c r="R827" t="str">
        <f t="shared" si="51"/>
        <v>Jul</v>
      </c>
    </row>
    <row r="828" spans="1:18" ht="31.2" hidden="1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t="str">
        <f t="shared" si="48"/>
        <v>theater</v>
      </c>
      <c r="P828" s="8" t="str">
        <f t="shared" si="49"/>
        <v>plays</v>
      </c>
      <c r="Q828" s="9">
        <f t="shared" si="50"/>
        <v>40525.25</v>
      </c>
      <c r="R828" t="str">
        <f t="shared" si="51"/>
        <v>Dec</v>
      </c>
    </row>
    <row r="829" spans="1:18" ht="31.2" hidden="1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t="str">
        <f t="shared" si="48"/>
        <v>film &amp; video</v>
      </c>
      <c r="P829" s="8" t="str">
        <f t="shared" si="49"/>
        <v>drama</v>
      </c>
      <c r="Q829" s="9">
        <f t="shared" si="50"/>
        <v>40666.208333333336</v>
      </c>
      <c r="R829" t="str">
        <f t="shared" si="51"/>
        <v>May</v>
      </c>
    </row>
    <row r="830" spans="1:18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t="str">
        <f t="shared" si="48"/>
        <v>theater</v>
      </c>
      <c r="P830" s="8" t="str">
        <f t="shared" si="49"/>
        <v>plays</v>
      </c>
      <c r="Q830" s="9">
        <f t="shared" si="50"/>
        <v>43340.208333333328</v>
      </c>
      <c r="R830" t="str">
        <f t="shared" si="51"/>
        <v>Aug</v>
      </c>
    </row>
    <row r="831" spans="1:18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t="str">
        <f t="shared" si="48"/>
        <v>theater</v>
      </c>
      <c r="P831" s="8" t="str">
        <f t="shared" si="49"/>
        <v>plays</v>
      </c>
      <c r="Q831" s="9">
        <f t="shared" si="50"/>
        <v>42164.208333333328</v>
      </c>
      <c r="R831" t="str">
        <f t="shared" si="51"/>
        <v>Jun</v>
      </c>
    </row>
    <row r="832" spans="1:18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t="str">
        <f t="shared" si="48"/>
        <v>theater</v>
      </c>
      <c r="P832" s="8" t="str">
        <f t="shared" si="49"/>
        <v>plays</v>
      </c>
      <c r="Q832" s="9">
        <f t="shared" si="50"/>
        <v>43103.25</v>
      </c>
      <c r="R832" t="str">
        <f t="shared" si="51"/>
        <v>Jan</v>
      </c>
    </row>
    <row r="833" spans="1:18" ht="31.2" hidden="1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t="str">
        <f t="shared" si="48"/>
        <v>photography</v>
      </c>
      <c r="P833" s="8" t="str">
        <f t="shared" si="49"/>
        <v>photography books</v>
      </c>
      <c r="Q833" s="9">
        <f t="shared" si="50"/>
        <v>40994.208333333336</v>
      </c>
      <c r="R833" t="str">
        <f t="shared" si="51"/>
        <v>Mar</v>
      </c>
    </row>
    <row r="834" spans="1:18" hidden="1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t="str">
        <f t="shared" si="48"/>
        <v>publishing</v>
      </c>
      <c r="P834" s="8" t="str">
        <f t="shared" si="49"/>
        <v>translations</v>
      </c>
      <c r="Q834" s="9">
        <f t="shared" si="50"/>
        <v>42299.208333333328</v>
      </c>
      <c r="R834" t="str">
        <f t="shared" si="51"/>
        <v>Oct</v>
      </c>
    </row>
    <row r="835" spans="1:18" hidden="1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t="str">
        <f t="shared" ref="O835:O898" si="52">LEFT(N835, FIND("/", N835) - 1)</f>
        <v>publishing</v>
      </c>
      <c r="P835" s="8" t="str">
        <f t="shared" ref="P835:P898" si="53">MID(N835, FIND("/", N835) + 1, LEN(N835) - FIND("/", N835))</f>
        <v>translations</v>
      </c>
      <c r="Q835" s="9">
        <f t="shared" ref="Q835:Q898" si="54">(((J835/60)/60)/24)+DATE(1970,1,1)</f>
        <v>40588.25</v>
      </c>
      <c r="R835" t="str">
        <f t="shared" ref="R835:R898" si="55">TEXT(Q835,"mmm")</f>
        <v>Feb</v>
      </c>
    </row>
    <row r="836" spans="1:18" hidden="1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t="str">
        <f t="shared" si="52"/>
        <v>theater</v>
      </c>
      <c r="P836" s="8" t="str">
        <f t="shared" si="53"/>
        <v>plays</v>
      </c>
      <c r="Q836" s="9">
        <f t="shared" si="54"/>
        <v>41448.208333333336</v>
      </c>
      <c r="R836" t="str">
        <f t="shared" si="55"/>
        <v>Jun</v>
      </c>
    </row>
    <row r="837" spans="1:18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t="str">
        <f t="shared" si="52"/>
        <v>technology</v>
      </c>
      <c r="P837" s="8" t="str">
        <f t="shared" si="53"/>
        <v>web</v>
      </c>
      <c r="Q837" s="9">
        <f t="shared" si="54"/>
        <v>42063.25</v>
      </c>
      <c r="R837" t="str">
        <f t="shared" si="55"/>
        <v>Feb</v>
      </c>
    </row>
    <row r="838" spans="1:18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t="str">
        <f t="shared" si="52"/>
        <v>music</v>
      </c>
      <c r="P838" s="8" t="str">
        <f t="shared" si="53"/>
        <v>indie rock</v>
      </c>
      <c r="Q838" s="9">
        <f t="shared" si="54"/>
        <v>40214.25</v>
      </c>
      <c r="R838" t="str">
        <f t="shared" si="55"/>
        <v>Feb</v>
      </c>
    </row>
    <row r="839" spans="1:18" hidden="1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t="str">
        <f t="shared" si="52"/>
        <v>music</v>
      </c>
      <c r="P839" s="8" t="str">
        <f t="shared" si="53"/>
        <v>jazz</v>
      </c>
      <c r="Q839" s="9">
        <f t="shared" si="54"/>
        <v>40629.208333333336</v>
      </c>
      <c r="R839" t="str">
        <f t="shared" si="55"/>
        <v>Mar</v>
      </c>
    </row>
    <row r="840" spans="1:18" hidden="1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t="str">
        <f t="shared" si="52"/>
        <v>theater</v>
      </c>
      <c r="P840" s="8" t="str">
        <f t="shared" si="53"/>
        <v>plays</v>
      </c>
      <c r="Q840" s="9">
        <f t="shared" si="54"/>
        <v>43370.208333333328</v>
      </c>
      <c r="R840" t="str">
        <f t="shared" si="55"/>
        <v>Sep</v>
      </c>
    </row>
    <row r="841" spans="1:18" hidden="1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t="str">
        <f t="shared" si="52"/>
        <v>film &amp; video</v>
      </c>
      <c r="P841" s="8" t="str">
        <f t="shared" si="53"/>
        <v>documentary</v>
      </c>
      <c r="Q841" s="9">
        <f t="shared" si="54"/>
        <v>41715.208333333336</v>
      </c>
      <c r="R841" t="str">
        <f t="shared" si="55"/>
        <v>Mar</v>
      </c>
    </row>
    <row r="842" spans="1:18" hidden="1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t="str">
        <f t="shared" si="52"/>
        <v>theater</v>
      </c>
      <c r="P842" s="8" t="str">
        <f t="shared" si="53"/>
        <v>plays</v>
      </c>
      <c r="Q842" s="9">
        <f t="shared" si="54"/>
        <v>41836.208333333336</v>
      </c>
      <c r="R842" t="str">
        <f t="shared" si="55"/>
        <v>Jul</v>
      </c>
    </row>
    <row r="843" spans="1:18" hidden="1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t="str">
        <f t="shared" si="52"/>
        <v>technology</v>
      </c>
      <c r="P843" s="8" t="str">
        <f t="shared" si="53"/>
        <v>web</v>
      </c>
      <c r="Q843" s="9">
        <f t="shared" si="54"/>
        <v>42419.25</v>
      </c>
      <c r="R843" t="str">
        <f t="shared" si="55"/>
        <v>Feb</v>
      </c>
    </row>
    <row r="844" spans="1:18" ht="31.2" hidden="1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t="str">
        <f t="shared" si="52"/>
        <v>technology</v>
      </c>
      <c r="P844" s="8" t="str">
        <f t="shared" si="53"/>
        <v>wearables</v>
      </c>
      <c r="Q844" s="9">
        <f t="shared" si="54"/>
        <v>43266.208333333328</v>
      </c>
      <c r="R844" t="str">
        <f t="shared" si="55"/>
        <v>Jun</v>
      </c>
    </row>
    <row r="845" spans="1:18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t="str">
        <f t="shared" si="52"/>
        <v>photography</v>
      </c>
      <c r="P845" s="8" t="str">
        <f t="shared" si="53"/>
        <v>photography books</v>
      </c>
      <c r="Q845" s="9">
        <f t="shared" si="54"/>
        <v>43338.208333333328</v>
      </c>
      <c r="R845" t="str">
        <f t="shared" si="55"/>
        <v>Aug</v>
      </c>
    </row>
    <row r="846" spans="1:18" hidden="1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t="str">
        <f t="shared" si="52"/>
        <v>film &amp; video</v>
      </c>
      <c r="P846" s="8" t="str">
        <f t="shared" si="53"/>
        <v>documentary</v>
      </c>
      <c r="Q846" s="9">
        <f t="shared" si="54"/>
        <v>40930.25</v>
      </c>
      <c r="R846" t="str">
        <f t="shared" si="55"/>
        <v>Jan</v>
      </c>
    </row>
    <row r="847" spans="1:18" hidden="1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t="str">
        <f t="shared" si="52"/>
        <v>technology</v>
      </c>
      <c r="P847" s="8" t="str">
        <f t="shared" si="53"/>
        <v>web</v>
      </c>
      <c r="Q847" s="9">
        <f t="shared" si="54"/>
        <v>43235.208333333328</v>
      </c>
      <c r="R847" t="str">
        <f t="shared" si="55"/>
        <v>May</v>
      </c>
    </row>
    <row r="848" spans="1:18" hidden="1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t="str">
        <f t="shared" si="52"/>
        <v>technology</v>
      </c>
      <c r="P848" s="8" t="str">
        <f t="shared" si="53"/>
        <v>web</v>
      </c>
      <c r="Q848" s="9">
        <f t="shared" si="54"/>
        <v>43302.208333333328</v>
      </c>
      <c r="R848" t="str">
        <f t="shared" si="55"/>
        <v>Jul</v>
      </c>
    </row>
    <row r="849" spans="1:18" hidden="1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t="str">
        <f t="shared" si="52"/>
        <v>food</v>
      </c>
      <c r="P849" s="8" t="str">
        <f t="shared" si="53"/>
        <v>food trucks</v>
      </c>
      <c r="Q849" s="9">
        <f t="shared" si="54"/>
        <v>43107.25</v>
      </c>
      <c r="R849" t="str">
        <f t="shared" si="55"/>
        <v>Jan</v>
      </c>
    </row>
    <row r="850" spans="1:18" hidden="1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t="str">
        <f t="shared" si="52"/>
        <v>film &amp; video</v>
      </c>
      <c r="P850" s="8" t="str">
        <f t="shared" si="53"/>
        <v>drama</v>
      </c>
      <c r="Q850" s="9">
        <f t="shared" si="54"/>
        <v>40341.208333333336</v>
      </c>
      <c r="R850" t="str">
        <f t="shared" si="55"/>
        <v>Jun</v>
      </c>
    </row>
    <row r="851" spans="1:18" ht="31.2" hidden="1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t="str">
        <f t="shared" si="52"/>
        <v>music</v>
      </c>
      <c r="P851" s="8" t="str">
        <f t="shared" si="53"/>
        <v>indie rock</v>
      </c>
      <c r="Q851" s="9">
        <f t="shared" si="54"/>
        <v>40948.25</v>
      </c>
      <c r="R851" t="str">
        <f t="shared" si="55"/>
        <v>Feb</v>
      </c>
    </row>
    <row r="852" spans="1:18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t="str">
        <f t="shared" si="52"/>
        <v>music</v>
      </c>
      <c r="P852" s="8" t="str">
        <f t="shared" si="53"/>
        <v>rock</v>
      </c>
      <c r="Q852" s="9">
        <f t="shared" si="54"/>
        <v>40866.25</v>
      </c>
      <c r="R852" t="str">
        <f t="shared" si="55"/>
        <v>Nov</v>
      </c>
    </row>
    <row r="853" spans="1:18" ht="31.2" hidden="1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t="str">
        <f t="shared" si="52"/>
        <v>music</v>
      </c>
      <c r="P853" s="8" t="str">
        <f t="shared" si="53"/>
        <v>electric music</v>
      </c>
      <c r="Q853" s="9">
        <f t="shared" si="54"/>
        <v>41031.208333333336</v>
      </c>
      <c r="R853" t="str">
        <f t="shared" si="55"/>
        <v>May</v>
      </c>
    </row>
    <row r="854" spans="1:18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t="str">
        <f t="shared" si="52"/>
        <v>games</v>
      </c>
      <c r="P854" s="8" t="str">
        <f t="shared" si="53"/>
        <v>video games</v>
      </c>
      <c r="Q854" s="9">
        <f t="shared" si="54"/>
        <v>40740.208333333336</v>
      </c>
      <c r="R854" t="str">
        <f t="shared" si="55"/>
        <v>Jul</v>
      </c>
    </row>
    <row r="855" spans="1:18" hidden="1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t="str">
        <f t="shared" si="52"/>
        <v>music</v>
      </c>
      <c r="P855" s="8" t="str">
        <f t="shared" si="53"/>
        <v>indie rock</v>
      </c>
      <c r="Q855" s="9">
        <f t="shared" si="54"/>
        <v>40714.208333333336</v>
      </c>
      <c r="R855" t="str">
        <f t="shared" si="55"/>
        <v>Jun</v>
      </c>
    </row>
    <row r="856" spans="1:18" ht="31.2" hidden="1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t="str">
        <f t="shared" si="52"/>
        <v>publishing</v>
      </c>
      <c r="P856" s="8" t="str">
        <f t="shared" si="53"/>
        <v>fiction</v>
      </c>
      <c r="Q856" s="9">
        <f t="shared" si="54"/>
        <v>43787.25</v>
      </c>
      <c r="R856" t="str">
        <f t="shared" si="55"/>
        <v>Nov</v>
      </c>
    </row>
    <row r="857" spans="1:18" hidden="1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t="str">
        <f t="shared" si="52"/>
        <v>theater</v>
      </c>
      <c r="P857" s="8" t="str">
        <f t="shared" si="53"/>
        <v>plays</v>
      </c>
      <c r="Q857" s="9">
        <f t="shared" si="54"/>
        <v>40712.208333333336</v>
      </c>
      <c r="R857" t="str">
        <f t="shared" si="55"/>
        <v>Jun</v>
      </c>
    </row>
    <row r="858" spans="1:18" hidden="1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t="str">
        <f t="shared" si="52"/>
        <v>food</v>
      </c>
      <c r="P858" s="8" t="str">
        <f t="shared" si="53"/>
        <v>food trucks</v>
      </c>
      <c r="Q858" s="9">
        <f t="shared" si="54"/>
        <v>41023.208333333336</v>
      </c>
      <c r="R858" t="str">
        <f t="shared" si="55"/>
        <v>Apr</v>
      </c>
    </row>
    <row r="859" spans="1:18" ht="31.2" hidden="1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t="str">
        <f t="shared" si="52"/>
        <v>film &amp; video</v>
      </c>
      <c r="P859" s="8" t="str">
        <f t="shared" si="53"/>
        <v>shorts</v>
      </c>
      <c r="Q859" s="9">
        <f t="shared" si="54"/>
        <v>40944.25</v>
      </c>
      <c r="R859" t="str">
        <f t="shared" si="55"/>
        <v>Feb</v>
      </c>
    </row>
    <row r="860" spans="1:18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t="str">
        <f t="shared" si="52"/>
        <v>food</v>
      </c>
      <c r="P860" s="8" t="str">
        <f t="shared" si="53"/>
        <v>food trucks</v>
      </c>
      <c r="Q860" s="9">
        <f t="shared" si="54"/>
        <v>43211.208333333328</v>
      </c>
      <c r="R860" t="str">
        <f t="shared" si="55"/>
        <v>Apr</v>
      </c>
    </row>
    <row r="861" spans="1:18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t="str">
        <f t="shared" si="52"/>
        <v>theater</v>
      </c>
      <c r="P861" s="8" t="str">
        <f t="shared" si="53"/>
        <v>plays</v>
      </c>
      <c r="Q861" s="9">
        <f t="shared" si="54"/>
        <v>41334.25</v>
      </c>
      <c r="R861" t="str">
        <f t="shared" si="55"/>
        <v>Mar</v>
      </c>
    </row>
    <row r="862" spans="1:18" ht="31.2" hidden="1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t="str">
        <f t="shared" si="52"/>
        <v>technology</v>
      </c>
      <c r="P862" s="8" t="str">
        <f t="shared" si="53"/>
        <v>wearables</v>
      </c>
      <c r="Q862" s="9">
        <f t="shared" si="54"/>
        <v>43515.25</v>
      </c>
      <c r="R862" t="str">
        <f t="shared" si="55"/>
        <v>Feb</v>
      </c>
    </row>
    <row r="863" spans="1:18" hidden="1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t="str">
        <f t="shared" si="52"/>
        <v>theater</v>
      </c>
      <c r="P863" s="8" t="str">
        <f t="shared" si="53"/>
        <v>plays</v>
      </c>
      <c r="Q863" s="9">
        <f t="shared" si="54"/>
        <v>40258.208333333336</v>
      </c>
      <c r="R863" t="str">
        <f t="shared" si="55"/>
        <v>Mar</v>
      </c>
    </row>
    <row r="864" spans="1:18" ht="31.2" hidden="1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t="str">
        <f t="shared" si="52"/>
        <v>theater</v>
      </c>
      <c r="P864" s="8" t="str">
        <f t="shared" si="53"/>
        <v>plays</v>
      </c>
      <c r="Q864" s="9">
        <f t="shared" si="54"/>
        <v>40756.208333333336</v>
      </c>
      <c r="R864" t="str">
        <f t="shared" si="55"/>
        <v>Aug</v>
      </c>
    </row>
    <row r="865" spans="1:18" hidden="1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t="str">
        <f t="shared" si="52"/>
        <v>film &amp; video</v>
      </c>
      <c r="P865" s="8" t="str">
        <f t="shared" si="53"/>
        <v>television</v>
      </c>
      <c r="Q865" s="9">
        <f t="shared" si="54"/>
        <v>42172.208333333328</v>
      </c>
      <c r="R865" t="str">
        <f t="shared" si="55"/>
        <v>Jun</v>
      </c>
    </row>
    <row r="866" spans="1:18" hidden="1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t="str">
        <f t="shared" si="52"/>
        <v>film &amp; video</v>
      </c>
      <c r="P866" s="8" t="str">
        <f t="shared" si="53"/>
        <v>shorts</v>
      </c>
      <c r="Q866" s="9">
        <f t="shared" si="54"/>
        <v>42601.208333333328</v>
      </c>
      <c r="R866" t="str">
        <f t="shared" si="55"/>
        <v>Aug</v>
      </c>
    </row>
    <row r="867" spans="1:18" ht="31.2" hidden="1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t="str">
        <f t="shared" si="52"/>
        <v>theater</v>
      </c>
      <c r="P867" s="8" t="str">
        <f t="shared" si="53"/>
        <v>plays</v>
      </c>
      <c r="Q867" s="9">
        <f t="shared" si="54"/>
        <v>41897.208333333336</v>
      </c>
      <c r="R867" t="str">
        <f t="shared" si="55"/>
        <v>Sep</v>
      </c>
    </row>
    <row r="868" spans="1:18" hidden="1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t="str">
        <f t="shared" si="52"/>
        <v>photography</v>
      </c>
      <c r="P868" s="8" t="str">
        <f t="shared" si="53"/>
        <v>photography books</v>
      </c>
      <c r="Q868" s="9">
        <f t="shared" si="54"/>
        <v>40671.208333333336</v>
      </c>
      <c r="R868" t="str">
        <f t="shared" si="55"/>
        <v>May</v>
      </c>
    </row>
    <row r="869" spans="1:18" ht="31.2" hidden="1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t="str">
        <f t="shared" si="52"/>
        <v>food</v>
      </c>
      <c r="P869" s="8" t="str">
        <f t="shared" si="53"/>
        <v>food trucks</v>
      </c>
      <c r="Q869" s="9">
        <f t="shared" si="54"/>
        <v>43382.208333333328</v>
      </c>
      <c r="R869" t="str">
        <f t="shared" si="55"/>
        <v>Oct</v>
      </c>
    </row>
    <row r="870" spans="1:18" hidden="1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t="str">
        <f t="shared" si="52"/>
        <v>theater</v>
      </c>
      <c r="P870" s="8" t="str">
        <f t="shared" si="53"/>
        <v>plays</v>
      </c>
      <c r="Q870" s="9">
        <f t="shared" si="54"/>
        <v>41559.208333333336</v>
      </c>
      <c r="R870" t="str">
        <f t="shared" si="55"/>
        <v>Oct</v>
      </c>
    </row>
    <row r="871" spans="1:18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t="str">
        <f t="shared" si="52"/>
        <v>film &amp; video</v>
      </c>
      <c r="P871" s="8" t="str">
        <f t="shared" si="53"/>
        <v>drama</v>
      </c>
      <c r="Q871" s="9">
        <f t="shared" si="54"/>
        <v>40350.208333333336</v>
      </c>
      <c r="R871" t="str">
        <f t="shared" si="55"/>
        <v>Jun</v>
      </c>
    </row>
    <row r="872" spans="1:18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t="str">
        <f t="shared" si="52"/>
        <v>theater</v>
      </c>
      <c r="P872" s="8" t="str">
        <f t="shared" si="53"/>
        <v>plays</v>
      </c>
      <c r="Q872" s="9">
        <f t="shared" si="54"/>
        <v>42240.208333333328</v>
      </c>
      <c r="R872" t="str">
        <f t="shared" si="55"/>
        <v>Aug</v>
      </c>
    </row>
    <row r="873" spans="1:18" ht="31.2" hidden="1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t="str">
        <f t="shared" si="52"/>
        <v>theater</v>
      </c>
      <c r="P873" s="8" t="str">
        <f t="shared" si="53"/>
        <v>plays</v>
      </c>
      <c r="Q873" s="9">
        <f t="shared" si="54"/>
        <v>43040.208333333328</v>
      </c>
      <c r="R873" t="str">
        <f t="shared" si="55"/>
        <v>Nov</v>
      </c>
    </row>
    <row r="874" spans="1:18" hidden="1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t="str">
        <f t="shared" si="52"/>
        <v>film &amp; video</v>
      </c>
      <c r="P874" s="8" t="str">
        <f t="shared" si="53"/>
        <v>science fiction</v>
      </c>
      <c r="Q874" s="9">
        <f t="shared" si="54"/>
        <v>43346.208333333328</v>
      </c>
      <c r="R874" t="str">
        <f t="shared" si="55"/>
        <v>Sep</v>
      </c>
    </row>
    <row r="875" spans="1:18" hidden="1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t="str">
        <f t="shared" si="52"/>
        <v>photography</v>
      </c>
      <c r="P875" s="8" t="str">
        <f t="shared" si="53"/>
        <v>photography books</v>
      </c>
      <c r="Q875" s="9">
        <f t="shared" si="54"/>
        <v>41647.25</v>
      </c>
      <c r="R875" t="str">
        <f t="shared" si="55"/>
        <v>Jan</v>
      </c>
    </row>
    <row r="876" spans="1:18" hidden="1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t="str">
        <f t="shared" si="52"/>
        <v>photography</v>
      </c>
      <c r="P876" s="8" t="str">
        <f t="shared" si="53"/>
        <v>photography books</v>
      </c>
      <c r="Q876" s="9">
        <f t="shared" si="54"/>
        <v>40291.208333333336</v>
      </c>
      <c r="R876" t="str">
        <f t="shared" si="55"/>
        <v>Apr</v>
      </c>
    </row>
    <row r="877" spans="1:18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t="str">
        <f t="shared" si="52"/>
        <v>music</v>
      </c>
      <c r="P877" s="8" t="str">
        <f t="shared" si="53"/>
        <v>rock</v>
      </c>
      <c r="Q877" s="9">
        <f t="shared" si="54"/>
        <v>40556.25</v>
      </c>
      <c r="R877" t="str">
        <f t="shared" si="55"/>
        <v>Jan</v>
      </c>
    </row>
    <row r="878" spans="1:18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t="str">
        <f t="shared" si="52"/>
        <v>photography</v>
      </c>
      <c r="P878" s="8" t="str">
        <f t="shared" si="53"/>
        <v>photography books</v>
      </c>
      <c r="Q878" s="9">
        <f t="shared" si="54"/>
        <v>43624.208333333328</v>
      </c>
      <c r="R878" t="str">
        <f t="shared" si="55"/>
        <v>Jun</v>
      </c>
    </row>
    <row r="879" spans="1:18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t="str">
        <f t="shared" si="52"/>
        <v>food</v>
      </c>
      <c r="P879" s="8" t="str">
        <f t="shared" si="53"/>
        <v>food trucks</v>
      </c>
      <c r="Q879" s="9">
        <f t="shared" si="54"/>
        <v>42577.208333333328</v>
      </c>
      <c r="R879" t="str">
        <f t="shared" si="55"/>
        <v>Jul</v>
      </c>
    </row>
    <row r="880" spans="1:18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t="str">
        <f t="shared" si="52"/>
        <v>music</v>
      </c>
      <c r="P880" s="8" t="str">
        <f t="shared" si="53"/>
        <v>metal</v>
      </c>
      <c r="Q880" s="9">
        <f t="shared" si="54"/>
        <v>43845.25</v>
      </c>
      <c r="R880" t="str">
        <f t="shared" si="55"/>
        <v>Jan</v>
      </c>
    </row>
    <row r="881" spans="1:18" hidden="1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t="str">
        <f t="shared" si="52"/>
        <v>publishing</v>
      </c>
      <c r="P881" s="8" t="str">
        <f t="shared" si="53"/>
        <v>nonfiction</v>
      </c>
      <c r="Q881" s="9">
        <f t="shared" si="54"/>
        <v>42788.25</v>
      </c>
      <c r="R881" t="str">
        <f t="shared" si="55"/>
        <v>Feb</v>
      </c>
    </row>
    <row r="882" spans="1:18" ht="31.2" hidden="1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t="str">
        <f t="shared" si="52"/>
        <v>music</v>
      </c>
      <c r="P882" s="8" t="str">
        <f t="shared" si="53"/>
        <v>electric music</v>
      </c>
      <c r="Q882" s="9">
        <f t="shared" si="54"/>
        <v>43667.208333333328</v>
      </c>
      <c r="R882" t="str">
        <f t="shared" si="55"/>
        <v>Jul</v>
      </c>
    </row>
    <row r="883" spans="1:18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t="str">
        <f t="shared" si="52"/>
        <v>theater</v>
      </c>
      <c r="P883" s="8" t="str">
        <f t="shared" si="53"/>
        <v>plays</v>
      </c>
      <c r="Q883" s="9">
        <f t="shared" si="54"/>
        <v>42194.208333333328</v>
      </c>
      <c r="R883" t="str">
        <f t="shared" si="55"/>
        <v>Jul</v>
      </c>
    </row>
    <row r="884" spans="1:18" hidden="1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t="str">
        <f t="shared" si="52"/>
        <v>theater</v>
      </c>
      <c r="P884" s="8" t="str">
        <f t="shared" si="53"/>
        <v>plays</v>
      </c>
      <c r="Q884" s="9">
        <f t="shared" si="54"/>
        <v>42025.25</v>
      </c>
      <c r="R884" t="str">
        <f t="shared" si="55"/>
        <v>Jan</v>
      </c>
    </row>
    <row r="885" spans="1:18" ht="31.2" hidden="1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t="str">
        <f t="shared" si="52"/>
        <v>film &amp; video</v>
      </c>
      <c r="P885" s="8" t="str">
        <f t="shared" si="53"/>
        <v>shorts</v>
      </c>
      <c r="Q885" s="9">
        <f t="shared" si="54"/>
        <v>40323.208333333336</v>
      </c>
      <c r="R885" t="str">
        <f t="shared" si="55"/>
        <v>May</v>
      </c>
    </row>
    <row r="886" spans="1:18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t="str">
        <f t="shared" si="52"/>
        <v>theater</v>
      </c>
      <c r="P886" s="8" t="str">
        <f t="shared" si="53"/>
        <v>plays</v>
      </c>
      <c r="Q886" s="9">
        <f t="shared" si="54"/>
        <v>41763.208333333336</v>
      </c>
      <c r="R886" t="str">
        <f t="shared" si="55"/>
        <v>May</v>
      </c>
    </row>
    <row r="887" spans="1:18" hidden="1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t="str">
        <f t="shared" si="52"/>
        <v>theater</v>
      </c>
      <c r="P887" s="8" t="str">
        <f t="shared" si="53"/>
        <v>plays</v>
      </c>
      <c r="Q887" s="9">
        <f t="shared" si="54"/>
        <v>40335.208333333336</v>
      </c>
      <c r="R887" t="str">
        <f t="shared" si="55"/>
        <v>Jun</v>
      </c>
    </row>
    <row r="888" spans="1:18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t="str">
        <f t="shared" si="52"/>
        <v>music</v>
      </c>
      <c r="P888" s="8" t="str">
        <f t="shared" si="53"/>
        <v>indie rock</v>
      </c>
      <c r="Q888" s="9">
        <f t="shared" si="54"/>
        <v>40416.208333333336</v>
      </c>
      <c r="R888" t="str">
        <f t="shared" si="55"/>
        <v>Aug</v>
      </c>
    </row>
    <row r="889" spans="1:18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t="str">
        <f t="shared" si="52"/>
        <v>theater</v>
      </c>
      <c r="P889" s="8" t="str">
        <f t="shared" si="53"/>
        <v>plays</v>
      </c>
      <c r="Q889" s="9">
        <f t="shared" si="54"/>
        <v>42202.208333333328</v>
      </c>
      <c r="R889" t="str">
        <f t="shared" si="55"/>
        <v>Jul</v>
      </c>
    </row>
    <row r="890" spans="1:18" ht="31.2" hidden="1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t="str">
        <f t="shared" si="52"/>
        <v>theater</v>
      </c>
      <c r="P890" s="8" t="str">
        <f t="shared" si="53"/>
        <v>plays</v>
      </c>
      <c r="Q890" s="9">
        <f t="shared" si="54"/>
        <v>42836.208333333328</v>
      </c>
      <c r="R890" t="str">
        <f t="shared" si="55"/>
        <v>Apr</v>
      </c>
    </row>
    <row r="891" spans="1:18" hidden="1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t="str">
        <f t="shared" si="52"/>
        <v>music</v>
      </c>
      <c r="P891" s="8" t="str">
        <f t="shared" si="53"/>
        <v>electric music</v>
      </c>
      <c r="Q891" s="9">
        <f t="shared" si="54"/>
        <v>41710.208333333336</v>
      </c>
      <c r="R891" t="str">
        <f t="shared" si="55"/>
        <v>Mar</v>
      </c>
    </row>
    <row r="892" spans="1:18" hidden="1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t="str">
        <f t="shared" si="52"/>
        <v>music</v>
      </c>
      <c r="P892" s="8" t="str">
        <f t="shared" si="53"/>
        <v>indie rock</v>
      </c>
      <c r="Q892" s="9">
        <f t="shared" si="54"/>
        <v>43640.208333333328</v>
      </c>
      <c r="R892" t="str">
        <f t="shared" si="55"/>
        <v>Jun</v>
      </c>
    </row>
    <row r="893" spans="1:18" ht="31.2" hidden="1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t="str">
        <f t="shared" si="52"/>
        <v>film &amp; video</v>
      </c>
      <c r="P893" s="8" t="str">
        <f t="shared" si="53"/>
        <v>documentary</v>
      </c>
      <c r="Q893" s="9">
        <f t="shared" si="54"/>
        <v>40880.25</v>
      </c>
      <c r="R893" t="str">
        <f t="shared" si="55"/>
        <v>Dec</v>
      </c>
    </row>
    <row r="894" spans="1:18" hidden="1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t="str">
        <f t="shared" si="52"/>
        <v>publishing</v>
      </c>
      <c r="P894" s="8" t="str">
        <f t="shared" si="53"/>
        <v>translations</v>
      </c>
      <c r="Q894" s="9">
        <f t="shared" si="54"/>
        <v>40319.208333333336</v>
      </c>
      <c r="R894" t="str">
        <f t="shared" si="55"/>
        <v>May</v>
      </c>
    </row>
    <row r="895" spans="1:18" hidden="1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t="str">
        <f t="shared" si="52"/>
        <v>film &amp; video</v>
      </c>
      <c r="P895" s="8" t="str">
        <f t="shared" si="53"/>
        <v>documentary</v>
      </c>
      <c r="Q895" s="9">
        <f t="shared" si="54"/>
        <v>42170.208333333328</v>
      </c>
      <c r="R895" t="str">
        <f t="shared" si="55"/>
        <v>Jun</v>
      </c>
    </row>
    <row r="896" spans="1:18" hidden="1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t="str">
        <f t="shared" si="52"/>
        <v>film &amp; video</v>
      </c>
      <c r="P896" s="8" t="str">
        <f t="shared" si="53"/>
        <v>television</v>
      </c>
      <c r="Q896" s="9">
        <f t="shared" si="54"/>
        <v>41466.208333333336</v>
      </c>
      <c r="R896" t="str">
        <f t="shared" si="55"/>
        <v>Jul</v>
      </c>
    </row>
    <row r="897" spans="1:18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t="str">
        <f t="shared" si="52"/>
        <v>theater</v>
      </c>
      <c r="P897" s="8" t="str">
        <f t="shared" si="53"/>
        <v>plays</v>
      </c>
      <c r="Q897" s="9">
        <f t="shared" si="54"/>
        <v>43134.25</v>
      </c>
      <c r="R897" t="str">
        <f t="shared" si="55"/>
        <v>Feb</v>
      </c>
    </row>
    <row r="898" spans="1:18" ht="31.2" hidden="1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t="str">
        <f t="shared" si="52"/>
        <v>food</v>
      </c>
      <c r="P898" s="8" t="str">
        <f t="shared" si="53"/>
        <v>food trucks</v>
      </c>
      <c r="Q898" s="9">
        <f t="shared" si="54"/>
        <v>40738.208333333336</v>
      </c>
      <c r="R898" t="str">
        <f t="shared" si="55"/>
        <v>Jul</v>
      </c>
    </row>
    <row r="899" spans="1:18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t="str">
        <f t="shared" ref="O899:O962" si="56">LEFT(N899, FIND("/", N899) - 1)</f>
        <v>theater</v>
      </c>
      <c r="P899" s="8" t="str">
        <f t="shared" ref="P899:P962" si="57">MID(N899, FIND("/", N899) + 1, LEN(N899) - FIND("/", N899))</f>
        <v>plays</v>
      </c>
      <c r="Q899" s="9">
        <f t="shared" ref="Q899:Q962" si="58">(((J899/60)/60)/24)+DATE(1970,1,1)</f>
        <v>43583.208333333328</v>
      </c>
      <c r="R899" t="str">
        <f t="shared" ref="R899:R962" si="59">TEXT(Q899,"mmm")</f>
        <v>Apr</v>
      </c>
    </row>
    <row r="900" spans="1:18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t="str">
        <f t="shared" si="56"/>
        <v>film &amp; video</v>
      </c>
      <c r="P900" s="8" t="str">
        <f t="shared" si="57"/>
        <v>documentary</v>
      </c>
      <c r="Q900" s="9">
        <f t="shared" si="58"/>
        <v>43815.25</v>
      </c>
      <c r="R900" t="str">
        <f t="shared" si="59"/>
        <v>Dec</v>
      </c>
    </row>
    <row r="901" spans="1:18" hidden="1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t="str">
        <f t="shared" si="56"/>
        <v>music</v>
      </c>
      <c r="P901" s="8" t="str">
        <f t="shared" si="57"/>
        <v>jazz</v>
      </c>
      <c r="Q901" s="9">
        <f t="shared" si="58"/>
        <v>41554.208333333336</v>
      </c>
      <c r="R901" t="str">
        <f t="shared" si="59"/>
        <v>Oct</v>
      </c>
    </row>
    <row r="902" spans="1:18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t="str">
        <f t="shared" si="56"/>
        <v>technology</v>
      </c>
      <c r="P902" s="8" t="str">
        <f t="shared" si="57"/>
        <v>web</v>
      </c>
      <c r="Q902" s="9">
        <f t="shared" si="58"/>
        <v>41901.208333333336</v>
      </c>
      <c r="R902" t="str">
        <f t="shared" si="59"/>
        <v>Sep</v>
      </c>
    </row>
    <row r="903" spans="1:18" hidden="1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t="str">
        <f t="shared" si="56"/>
        <v>music</v>
      </c>
      <c r="P903" s="8" t="str">
        <f t="shared" si="57"/>
        <v>rock</v>
      </c>
      <c r="Q903" s="9">
        <f t="shared" si="58"/>
        <v>43298.208333333328</v>
      </c>
      <c r="R903" t="str">
        <f t="shared" si="59"/>
        <v>Jul</v>
      </c>
    </row>
    <row r="904" spans="1:18" hidden="1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t="str">
        <f t="shared" si="56"/>
        <v>technology</v>
      </c>
      <c r="P904" s="8" t="str">
        <f t="shared" si="57"/>
        <v>web</v>
      </c>
      <c r="Q904" s="9">
        <f t="shared" si="58"/>
        <v>42399.25</v>
      </c>
      <c r="R904" t="str">
        <f t="shared" si="59"/>
        <v>Jan</v>
      </c>
    </row>
    <row r="905" spans="1:18" ht="31.2" hidden="1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t="str">
        <f t="shared" si="56"/>
        <v>publishing</v>
      </c>
      <c r="P905" s="8" t="str">
        <f t="shared" si="57"/>
        <v>nonfiction</v>
      </c>
      <c r="Q905" s="9">
        <f t="shared" si="58"/>
        <v>41034.208333333336</v>
      </c>
      <c r="R905" t="str">
        <f t="shared" si="59"/>
        <v>May</v>
      </c>
    </row>
    <row r="906" spans="1:18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t="str">
        <f t="shared" si="56"/>
        <v>publishing</v>
      </c>
      <c r="P906" s="8" t="str">
        <f t="shared" si="57"/>
        <v>radio &amp; podcasts</v>
      </c>
      <c r="Q906" s="9">
        <f t="shared" si="58"/>
        <v>41186.208333333336</v>
      </c>
      <c r="R906" t="str">
        <f t="shared" si="59"/>
        <v>Oct</v>
      </c>
    </row>
    <row r="907" spans="1:18" hidden="1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t="str">
        <f t="shared" si="56"/>
        <v>theater</v>
      </c>
      <c r="P907" s="8" t="str">
        <f t="shared" si="57"/>
        <v>plays</v>
      </c>
      <c r="Q907" s="9">
        <f t="shared" si="58"/>
        <v>41536.208333333336</v>
      </c>
      <c r="R907" t="str">
        <f t="shared" si="59"/>
        <v>Sep</v>
      </c>
    </row>
    <row r="908" spans="1:18" ht="31.2" hidden="1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t="str">
        <f t="shared" si="56"/>
        <v>film &amp; video</v>
      </c>
      <c r="P908" s="8" t="str">
        <f t="shared" si="57"/>
        <v>documentary</v>
      </c>
      <c r="Q908" s="9">
        <f t="shared" si="58"/>
        <v>42868.208333333328</v>
      </c>
      <c r="R908" t="str">
        <f t="shared" si="59"/>
        <v>May</v>
      </c>
    </row>
    <row r="909" spans="1:18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t="str">
        <f t="shared" si="56"/>
        <v>theater</v>
      </c>
      <c r="P909" s="8" t="str">
        <f t="shared" si="57"/>
        <v>plays</v>
      </c>
      <c r="Q909" s="9">
        <f t="shared" si="58"/>
        <v>40660.208333333336</v>
      </c>
      <c r="R909" t="str">
        <f t="shared" si="59"/>
        <v>Apr</v>
      </c>
    </row>
    <row r="910" spans="1:18" hidden="1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t="str">
        <f t="shared" si="56"/>
        <v>games</v>
      </c>
      <c r="P910" s="8" t="str">
        <f t="shared" si="57"/>
        <v>video games</v>
      </c>
      <c r="Q910" s="9">
        <f t="shared" si="58"/>
        <v>41031.208333333336</v>
      </c>
      <c r="R910" t="str">
        <f t="shared" si="59"/>
        <v>May</v>
      </c>
    </row>
    <row r="911" spans="1:18" hidden="1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t="str">
        <f t="shared" si="56"/>
        <v>theater</v>
      </c>
      <c r="P911" s="8" t="str">
        <f t="shared" si="57"/>
        <v>plays</v>
      </c>
      <c r="Q911" s="9">
        <f t="shared" si="58"/>
        <v>43255.208333333328</v>
      </c>
      <c r="R911" t="str">
        <f t="shared" si="59"/>
        <v>Jun</v>
      </c>
    </row>
    <row r="912" spans="1:18" hidden="1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t="str">
        <f t="shared" si="56"/>
        <v>theater</v>
      </c>
      <c r="P912" s="8" t="str">
        <f t="shared" si="57"/>
        <v>plays</v>
      </c>
      <c r="Q912" s="9">
        <f t="shared" si="58"/>
        <v>42026.25</v>
      </c>
      <c r="R912" t="str">
        <f t="shared" si="59"/>
        <v>Jan</v>
      </c>
    </row>
    <row r="913" spans="1:18" hidden="1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t="str">
        <f t="shared" si="56"/>
        <v>technology</v>
      </c>
      <c r="P913" s="8" t="str">
        <f t="shared" si="57"/>
        <v>web</v>
      </c>
      <c r="Q913" s="9">
        <f t="shared" si="58"/>
        <v>43717.208333333328</v>
      </c>
      <c r="R913" t="str">
        <f t="shared" si="59"/>
        <v>Sep</v>
      </c>
    </row>
    <row r="914" spans="1:18" hidden="1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t="str">
        <f t="shared" si="56"/>
        <v>film &amp; video</v>
      </c>
      <c r="P914" s="8" t="str">
        <f t="shared" si="57"/>
        <v>drama</v>
      </c>
      <c r="Q914" s="9">
        <f t="shared" si="58"/>
        <v>41157.208333333336</v>
      </c>
      <c r="R914" t="str">
        <f t="shared" si="59"/>
        <v>Sep</v>
      </c>
    </row>
    <row r="915" spans="1:18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t="str">
        <f t="shared" si="56"/>
        <v>film &amp; video</v>
      </c>
      <c r="P915" s="8" t="str">
        <f t="shared" si="57"/>
        <v>drama</v>
      </c>
      <c r="Q915" s="9">
        <f t="shared" si="58"/>
        <v>43597.208333333328</v>
      </c>
      <c r="R915" t="str">
        <f t="shared" si="59"/>
        <v>May</v>
      </c>
    </row>
    <row r="916" spans="1:18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t="str">
        <f t="shared" si="56"/>
        <v>theater</v>
      </c>
      <c r="P916" s="8" t="str">
        <f t="shared" si="57"/>
        <v>plays</v>
      </c>
      <c r="Q916" s="9">
        <f t="shared" si="58"/>
        <v>41490.208333333336</v>
      </c>
      <c r="R916" t="str">
        <f t="shared" si="59"/>
        <v>Aug</v>
      </c>
    </row>
    <row r="917" spans="1:18" ht="31.2" hidden="1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t="str">
        <f t="shared" si="56"/>
        <v>film &amp; video</v>
      </c>
      <c r="P917" s="8" t="str">
        <f t="shared" si="57"/>
        <v>television</v>
      </c>
      <c r="Q917" s="9">
        <f t="shared" si="58"/>
        <v>42976.208333333328</v>
      </c>
      <c r="R917" t="str">
        <f t="shared" si="59"/>
        <v>Aug</v>
      </c>
    </row>
    <row r="918" spans="1:18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t="str">
        <f t="shared" si="56"/>
        <v>photography</v>
      </c>
      <c r="P918" s="8" t="str">
        <f t="shared" si="57"/>
        <v>photography books</v>
      </c>
      <c r="Q918" s="9">
        <f t="shared" si="58"/>
        <v>41991.25</v>
      </c>
      <c r="R918" t="str">
        <f t="shared" si="59"/>
        <v>Dec</v>
      </c>
    </row>
    <row r="919" spans="1:18" hidden="1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t="str">
        <f t="shared" si="56"/>
        <v>film &amp; video</v>
      </c>
      <c r="P919" s="8" t="str">
        <f t="shared" si="57"/>
        <v>shorts</v>
      </c>
      <c r="Q919" s="9">
        <f t="shared" si="58"/>
        <v>40722.208333333336</v>
      </c>
      <c r="R919" t="str">
        <f t="shared" si="59"/>
        <v>Jun</v>
      </c>
    </row>
    <row r="920" spans="1:18" hidden="1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t="str">
        <f t="shared" si="56"/>
        <v>publishing</v>
      </c>
      <c r="P920" s="8" t="str">
        <f t="shared" si="57"/>
        <v>radio &amp; podcasts</v>
      </c>
      <c r="Q920" s="9">
        <f t="shared" si="58"/>
        <v>41117.208333333336</v>
      </c>
      <c r="R920" t="str">
        <f t="shared" si="59"/>
        <v>Jul</v>
      </c>
    </row>
    <row r="921" spans="1:18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t="str">
        <f t="shared" si="56"/>
        <v>theater</v>
      </c>
      <c r="P921" s="8" t="str">
        <f t="shared" si="57"/>
        <v>plays</v>
      </c>
      <c r="Q921" s="9">
        <f t="shared" si="58"/>
        <v>43022.208333333328</v>
      </c>
      <c r="R921" t="str">
        <f t="shared" si="59"/>
        <v>Oct</v>
      </c>
    </row>
    <row r="922" spans="1:18" hidden="1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t="str">
        <f t="shared" si="56"/>
        <v>film &amp; video</v>
      </c>
      <c r="P922" s="8" t="str">
        <f t="shared" si="57"/>
        <v>animation</v>
      </c>
      <c r="Q922" s="9">
        <f t="shared" si="58"/>
        <v>43503.25</v>
      </c>
      <c r="R922" t="str">
        <f t="shared" si="59"/>
        <v>Feb</v>
      </c>
    </row>
    <row r="923" spans="1:18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t="str">
        <f t="shared" si="56"/>
        <v>technology</v>
      </c>
      <c r="P923" s="8" t="str">
        <f t="shared" si="57"/>
        <v>web</v>
      </c>
      <c r="Q923" s="9">
        <f t="shared" si="58"/>
        <v>40951.25</v>
      </c>
      <c r="R923" t="str">
        <f t="shared" si="59"/>
        <v>Feb</v>
      </c>
    </row>
    <row r="924" spans="1:18" hidden="1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t="str">
        <f t="shared" si="56"/>
        <v>music</v>
      </c>
      <c r="P924" s="8" t="str">
        <f t="shared" si="57"/>
        <v>world music</v>
      </c>
      <c r="Q924" s="9">
        <f t="shared" si="58"/>
        <v>43443.25</v>
      </c>
      <c r="R924" t="str">
        <f t="shared" si="59"/>
        <v>Dec</v>
      </c>
    </row>
    <row r="925" spans="1:18" hidden="1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t="str">
        <f t="shared" si="56"/>
        <v>theater</v>
      </c>
      <c r="P925" s="8" t="str">
        <f t="shared" si="57"/>
        <v>plays</v>
      </c>
      <c r="Q925" s="9">
        <f t="shared" si="58"/>
        <v>40373.208333333336</v>
      </c>
      <c r="R925" t="str">
        <f t="shared" si="59"/>
        <v>Jul</v>
      </c>
    </row>
    <row r="926" spans="1:18" hidden="1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t="str">
        <f t="shared" si="56"/>
        <v>theater</v>
      </c>
      <c r="P926" s="8" t="str">
        <f t="shared" si="57"/>
        <v>plays</v>
      </c>
      <c r="Q926" s="9">
        <f t="shared" si="58"/>
        <v>43769.208333333328</v>
      </c>
      <c r="R926" t="str">
        <f t="shared" si="59"/>
        <v>Oct</v>
      </c>
    </row>
    <row r="927" spans="1:18" ht="31.2" hidden="1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t="str">
        <f t="shared" si="56"/>
        <v>theater</v>
      </c>
      <c r="P927" s="8" t="str">
        <f t="shared" si="57"/>
        <v>plays</v>
      </c>
      <c r="Q927" s="9">
        <f t="shared" si="58"/>
        <v>43000.208333333328</v>
      </c>
      <c r="R927" t="str">
        <f t="shared" si="59"/>
        <v>Sep</v>
      </c>
    </row>
    <row r="928" spans="1:18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t="str">
        <f t="shared" si="56"/>
        <v>food</v>
      </c>
      <c r="P928" s="8" t="str">
        <f t="shared" si="57"/>
        <v>food trucks</v>
      </c>
      <c r="Q928" s="9">
        <f t="shared" si="58"/>
        <v>42502.208333333328</v>
      </c>
      <c r="R928" t="str">
        <f t="shared" si="59"/>
        <v>May</v>
      </c>
    </row>
    <row r="929" spans="1:18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t="str">
        <f t="shared" si="56"/>
        <v>theater</v>
      </c>
      <c r="P929" s="8" t="str">
        <f t="shared" si="57"/>
        <v>plays</v>
      </c>
      <c r="Q929" s="9">
        <f t="shared" si="58"/>
        <v>41102.208333333336</v>
      </c>
      <c r="R929" t="str">
        <f t="shared" si="59"/>
        <v>Jul</v>
      </c>
    </row>
    <row r="930" spans="1:18" hidden="1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t="str">
        <f t="shared" si="56"/>
        <v>technology</v>
      </c>
      <c r="P930" s="8" t="str">
        <f t="shared" si="57"/>
        <v>web</v>
      </c>
      <c r="Q930" s="9">
        <f t="shared" si="58"/>
        <v>41637.25</v>
      </c>
      <c r="R930" t="str">
        <f t="shared" si="59"/>
        <v>Dec</v>
      </c>
    </row>
    <row r="931" spans="1:18" hidden="1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t="str">
        <f t="shared" si="56"/>
        <v>theater</v>
      </c>
      <c r="P931" s="8" t="str">
        <f t="shared" si="57"/>
        <v>plays</v>
      </c>
      <c r="Q931" s="9">
        <f t="shared" si="58"/>
        <v>42858.208333333328</v>
      </c>
      <c r="R931" t="str">
        <f t="shared" si="59"/>
        <v>May</v>
      </c>
    </row>
    <row r="932" spans="1:18" hidden="1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t="str">
        <f t="shared" si="56"/>
        <v>theater</v>
      </c>
      <c r="P932" s="8" t="str">
        <f t="shared" si="57"/>
        <v>plays</v>
      </c>
      <c r="Q932" s="9">
        <f t="shared" si="58"/>
        <v>42060.25</v>
      </c>
      <c r="R932" t="str">
        <f t="shared" si="59"/>
        <v>Feb</v>
      </c>
    </row>
    <row r="933" spans="1:18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t="str">
        <f t="shared" si="56"/>
        <v>theater</v>
      </c>
      <c r="P933" s="8" t="str">
        <f t="shared" si="57"/>
        <v>plays</v>
      </c>
      <c r="Q933" s="9">
        <f t="shared" si="58"/>
        <v>41818.208333333336</v>
      </c>
      <c r="R933" t="str">
        <f t="shared" si="59"/>
        <v>Jun</v>
      </c>
    </row>
    <row r="934" spans="1:18" hidden="1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t="str">
        <f t="shared" si="56"/>
        <v>music</v>
      </c>
      <c r="P934" s="8" t="str">
        <f t="shared" si="57"/>
        <v>rock</v>
      </c>
      <c r="Q934" s="9">
        <f t="shared" si="58"/>
        <v>41709.208333333336</v>
      </c>
      <c r="R934" t="str">
        <f t="shared" si="59"/>
        <v>Mar</v>
      </c>
    </row>
    <row r="935" spans="1:18" hidden="1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t="str">
        <f t="shared" si="56"/>
        <v>theater</v>
      </c>
      <c r="P935" s="8" t="str">
        <f t="shared" si="57"/>
        <v>plays</v>
      </c>
      <c r="Q935" s="9">
        <f t="shared" si="58"/>
        <v>41372.208333333336</v>
      </c>
      <c r="R935" t="str">
        <f t="shared" si="59"/>
        <v>Apr</v>
      </c>
    </row>
    <row r="936" spans="1:18" hidden="1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t="str">
        <f t="shared" si="56"/>
        <v>theater</v>
      </c>
      <c r="P936" s="8" t="str">
        <f t="shared" si="57"/>
        <v>plays</v>
      </c>
      <c r="Q936" s="9">
        <f t="shared" si="58"/>
        <v>42422.25</v>
      </c>
      <c r="R936" t="str">
        <f t="shared" si="59"/>
        <v>Feb</v>
      </c>
    </row>
    <row r="937" spans="1:18" ht="31.2" hidden="1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t="str">
        <f t="shared" si="56"/>
        <v>theater</v>
      </c>
      <c r="P937" s="8" t="str">
        <f t="shared" si="57"/>
        <v>plays</v>
      </c>
      <c r="Q937" s="9">
        <f t="shared" si="58"/>
        <v>42209.208333333328</v>
      </c>
      <c r="R937" t="str">
        <f t="shared" si="59"/>
        <v>Jul</v>
      </c>
    </row>
    <row r="938" spans="1:18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t="str">
        <f t="shared" si="56"/>
        <v>theater</v>
      </c>
      <c r="P938" s="8" t="str">
        <f t="shared" si="57"/>
        <v>plays</v>
      </c>
      <c r="Q938" s="9">
        <f t="shared" si="58"/>
        <v>43668.208333333328</v>
      </c>
      <c r="R938" t="str">
        <f t="shared" si="59"/>
        <v>Jul</v>
      </c>
    </row>
    <row r="939" spans="1:18" hidden="1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t="str">
        <f t="shared" si="56"/>
        <v>film &amp; video</v>
      </c>
      <c r="P939" s="8" t="str">
        <f t="shared" si="57"/>
        <v>documentary</v>
      </c>
      <c r="Q939" s="9">
        <f t="shared" si="58"/>
        <v>42334.25</v>
      </c>
      <c r="R939" t="str">
        <f t="shared" si="59"/>
        <v>Nov</v>
      </c>
    </row>
    <row r="940" spans="1:18" hidden="1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t="str">
        <f t="shared" si="56"/>
        <v>publishing</v>
      </c>
      <c r="P940" s="8" t="str">
        <f t="shared" si="57"/>
        <v>fiction</v>
      </c>
      <c r="Q940" s="9">
        <f t="shared" si="58"/>
        <v>43263.208333333328</v>
      </c>
      <c r="R940" t="str">
        <f t="shared" si="59"/>
        <v>Jun</v>
      </c>
    </row>
    <row r="941" spans="1:18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t="str">
        <f t="shared" si="56"/>
        <v>games</v>
      </c>
      <c r="P941" s="8" t="str">
        <f t="shared" si="57"/>
        <v>video games</v>
      </c>
      <c r="Q941" s="9">
        <f t="shared" si="58"/>
        <v>40670.208333333336</v>
      </c>
      <c r="R941" t="str">
        <f t="shared" si="59"/>
        <v>May</v>
      </c>
    </row>
    <row r="942" spans="1:18" hidden="1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t="str">
        <f t="shared" si="56"/>
        <v>technology</v>
      </c>
      <c r="P942" s="8" t="str">
        <f t="shared" si="57"/>
        <v>web</v>
      </c>
      <c r="Q942" s="9">
        <f t="shared" si="58"/>
        <v>41244.25</v>
      </c>
      <c r="R942" t="str">
        <f t="shared" si="59"/>
        <v>Dec</v>
      </c>
    </row>
    <row r="943" spans="1:18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t="str">
        <f t="shared" si="56"/>
        <v>theater</v>
      </c>
      <c r="P943" s="8" t="str">
        <f t="shared" si="57"/>
        <v>plays</v>
      </c>
      <c r="Q943" s="9">
        <f t="shared" si="58"/>
        <v>40552.25</v>
      </c>
      <c r="R943" t="str">
        <f t="shared" si="59"/>
        <v>Jan</v>
      </c>
    </row>
    <row r="944" spans="1:18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t="str">
        <f t="shared" si="56"/>
        <v>theater</v>
      </c>
      <c r="P944" s="8" t="str">
        <f t="shared" si="57"/>
        <v>plays</v>
      </c>
      <c r="Q944" s="9">
        <f t="shared" si="58"/>
        <v>40568.25</v>
      </c>
      <c r="R944" t="str">
        <f t="shared" si="59"/>
        <v>Jan</v>
      </c>
    </row>
    <row r="945" spans="1:18" hidden="1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t="str">
        <f t="shared" si="56"/>
        <v>food</v>
      </c>
      <c r="P945" s="8" t="str">
        <f t="shared" si="57"/>
        <v>food trucks</v>
      </c>
      <c r="Q945" s="9">
        <f t="shared" si="58"/>
        <v>41906.208333333336</v>
      </c>
      <c r="R945" t="str">
        <f t="shared" si="59"/>
        <v>Sep</v>
      </c>
    </row>
    <row r="946" spans="1:18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t="str">
        <f t="shared" si="56"/>
        <v>photography</v>
      </c>
      <c r="P946" s="8" t="str">
        <f t="shared" si="57"/>
        <v>photography books</v>
      </c>
      <c r="Q946" s="9">
        <f t="shared" si="58"/>
        <v>42776.25</v>
      </c>
      <c r="R946" t="str">
        <f t="shared" si="59"/>
        <v>Feb</v>
      </c>
    </row>
    <row r="947" spans="1:18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t="str">
        <f t="shared" si="56"/>
        <v>photography</v>
      </c>
      <c r="P947" s="8" t="str">
        <f t="shared" si="57"/>
        <v>photography books</v>
      </c>
      <c r="Q947" s="9">
        <f t="shared" si="58"/>
        <v>41004.208333333336</v>
      </c>
      <c r="R947" t="str">
        <f t="shared" si="59"/>
        <v>Apr</v>
      </c>
    </row>
    <row r="948" spans="1:18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t="str">
        <f t="shared" si="56"/>
        <v>theater</v>
      </c>
      <c r="P948" s="8" t="str">
        <f t="shared" si="57"/>
        <v>plays</v>
      </c>
      <c r="Q948" s="9">
        <f t="shared" si="58"/>
        <v>40710.208333333336</v>
      </c>
      <c r="R948" t="str">
        <f t="shared" si="59"/>
        <v>Jun</v>
      </c>
    </row>
    <row r="949" spans="1:18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t="str">
        <f t="shared" si="56"/>
        <v>theater</v>
      </c>
      <c r="P949" s="8" t="str">
        <f t="shared" si="57"/>
        <v>plays</v>
      </c>
      <c r="Q949" s="9">
        <f t="shared" si="58"/>
        <v>41908.208333333336</v>
      </c>
      <c r="R949" t="str">
        <f t="shared" si="59"/>
        <v>Sep</v>
      </c>
    </row>
    <row r="950" spans="1:18" hidden="1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t="str">
        <f t="shared" si="56"/>
        <v>film &amp; video</v>
      </c>
      <c r="P950" s="8" t="str">
        <f t="shared" si="57"/>
        <v>documentary</v>
      </c>
      <c r="Q950" s="9">
        <f t="shared" si="58"/>
        <v>41985.25</v>
      </c>
      <c r="R950" t="str">
        <f t="shared" si="59"/>
        <v>Dec</v>
      </c>
    </row>
    <row r="951" spans="1:18" ht="31.2" hidden="1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t="str">
        <f t="shared" si="56"/>
        <v>technology</v>
      </c>
      <c r="P951" s="8" t="str">
        <f t="shared" si="57"/>
        <v>web</v>
      </c>
      <c r="Q951" s="9">
        <f t="shared" si="58"/>
        <v>42112.208333333328</v>
      </c>
      <c r="R951" t="str">
        <f t="shared" si="59"/>
        <v>Apr</v>
      </c>
    </row>
    <row r="952" spans="1:18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t="str">
        <f t="shared" si="56"/>
        <v>theater</v>
      </c>
      <c r="P952" s="8" t="str">
        <f t="shared" si="57"/>
        <v>plays</v>
      </c>
      <c r="Q952" s="9">
        <f t="shared" si="58"/>
        <v>43571.208333333328</v>
      </c>
      <c r="R952" t="str">
        <f t="shared" si="59"/>
        <v>Apr</v>
      </c>
    </row>
    <row r="953" spans="1:18" hidden="1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t="str">
        <f t="shared" si="56"/>
        <v>music</v>
      </c>
      <c r="P953" s="8" t="str">
        <f t="shared" si="57"/>
        <v>rock</v>
      </c>
      <c r="Q953" s="9">
        <f t="shared" si="58"/>
        <v>42730.25</v>
      </c>
      <c r="R953" t="str">
        <f t="shared" si="59"/>
        <v>Dec</v>
      </c>
    </row>
    <row r="954" spans="1:18" hidden="1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t="str">
        <f t="shared" si="56"/>
        <v>film &amp; video</v>
      </c>
      <c r="P954" s="8" t="str">
        <f t="shared" si="57"/>
        <v>documentary</v>
      </c>
      <c r="Q954" s="9">
        <f t="shared" si="58"/>
        <v>42591.208333333328</v>
      </c>
      <c r="R954" t="str">
        <f t="shared" si="59"/>
        <v>Aug</v>
      </c>
    </row>
    <row r="955" spans="1:18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t="str">
        <f t="shared" si="56"/>
        <v>film &amp; video</v>
      </c>
      <c r="P955" s="8" t="str">
        <f t="shared" si="57"/>
        <v>science fiction</v>
      </c>
      <c r="Q955" s="9">
        <f t="shared" si="58"/>
        <v>42358.25</v>
      </c>
      <c r="R955" t="str">
        <f t="shared" si="59"/>
        <v>Dec</v>
      </c>
    </row>
    <row r="956" spans="1:18" hidden="1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t="str">
        <f t="shared" si="56"/>
        <v>technology</v>
      </c>
      <c r="P956" s="8" t="str">
        <f t="shared" si="57"/>
        <v>web</v>
      </c>
      <c r="Q956" s="9">
        <f t="shared" si="58"/>
        <v>41174.208333333336</v>
      </c>
      <c r="R956" t="str">
        <f t="shared" si="59"/>
        <v>Sep</v>
      </c>
    </row>
    <row r="957" spans="1:18" ht="31.2" hidden="1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t="str">
        <f t="shared" si="56"/>
        <v>theater</v>
      </c>
      <c r="P957" s="8" t="str">
        <f t="shared" si="57"/>
        <v>plays</v>
      </c>
      <c r="Q957" s="9">
        <f t="shared" si="58"/>
        <v>41238.25</v>
      </c>
      <c r="R957" t="str">
        <f t="shared" si="59"/>
        <v>Nov</v>
      </c>
    </row>
    <row r="958" spans="1:18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t="str">
        <f t="shared" si="56"/>
        <v>film &amp; video</v>
      </c>
      <c r="P958" s="8" t="str">
        <f t="shared" si="57"/>
        <v>science fiction</v>
      </c>
      <c r="Q958" s="9">
        <f t="shared" si="58"/>
        <v>42360.25</v>
      </c>
      <c r="R958" t="str">
        <f t="shared" si="59"/>
        <v>Dec</v>
      </c>
    </row>
    <row r="959" spans="1:18" hidden="1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t="str">
        <f t="shared" si="56"/>
        <v>theater</v>
      </c>
      <c r="P959" s="8" t="str">
        <f t="shared" si="57"/>
        <v>plays</v>
      </c>
      <c r="Q959" s="9">
        <f t="shared" si="58"/>
        <v>40955.25</v>
      </c>
      <c r="R959" t="str">
        <f t="shared" si="59"/>
        <v>Feb</v>
      </c>
    </row>
    <row r="960" spans="1:18" ht="31.2" hidden="1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t="str">
        <f t="shared" si="56"/>
        <v>film &amp; video</v>
      </c>
      <c r="P960" s="8" t="str">
        <f t="shared" si="57"/>
        <v>animation</v>
      </c>
      <c r="Q960" s="9">
        <f t="shared" si="58"/>
        <v>40350.208333333336</v>
      </c>
      <c r="R960" t="str">
        <f t="shared" si="59"/>
        <v>Jun</v>
      </c>
    </row>
    <row r="961" spans="1:18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t="str">
        <f t="shared" si="56"/>
        <v>publishing</v>
      </c>
      <c r="P961" s="8" t="str">
        <f t="shared" si="57"/>
        <v>translations</v>
      </c>
      <c r="Q961" s="9">
        <f t="shared" si="58"/>
        <v>40357.208333333336</v>
      </c>
      <c r="R961" t="str">
        <f t="shared" si="59"/>
        <v>Jun</v>
      </c>
    </row>
    <row r="962" spans="1:18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t="str">
        <f t="shared" si="56"/>
        <v>technology</v>
      </c>
      <c r="P962" s="8" t="str">
        <f t="shared" si="57"/>
        <v>web</v>
      </c>
      <c r="Q962" s="9">
        <f t="shared" si="58"/>
        <v>42408.25</v>
      </c>
      <c r="R962" t="str">
        <f t="shared" si="59"/>
        <v>Feb</v>
      </c>
    </row>
    <row r="963" spans="1:18" ht="31.2" hidden="1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t="str">
        <f t="shared" ref="O963:O1001" si="60">LEFT(N963, FIND("/", N963) - 1)</f>
        <v>publishing</v>
      </c>
      <c r="P963" s="8" t="str">
        <f t="shared" ref="P963:P1001" si="61">MID(N963, FIND("/", N963) + 1, LEN(N963) - FIND("/", N963))</f>
        <v>translations</v>
      </c>
      <c r="Q963" s="9">
        <f t="shared" ref="Q963:Q1001" si="62">(((J963/60)/60)/24)+DATE(1970,1,1)</f>
        <v>40591.25</v>
      </c>
      <c r="R963" t="str">
        <f t="shared" ref="R963:R1001" si="63">TEXT(Q963,"mmm")</f>
        <v>Feb</v>
      </c>
    </row>
    <row r="964" spans="1:18" hidden="1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t="str">
        <f t="shared" si="60"/>
        <v>food</v>
      </c>
      <c r="P964" s="8" t="str">
        <f t="shared" si="61"/>
        <v>food trucks</v>
      </c>
      <c r="Q964" s="9">
        <f t="shared" si="62"/>
        <v>41592.25</v>
      </c>
      <c r="R964" t="str">
        <f t="shared" si="63"/>
        <v>Nov</v>
      </c>
    </row>
    <row r="965" spans="1:18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t="str">
        <f t="shared" si="60"/>
        <v>photography</v>
      </c>
      <c r="P965" s="8" t="str">
        <f t="shared" si="61"/>
        <v>photography books</v>
      </c>
      <c r="Q965" s="9">
        <f t="shared" si="62"/>
        <v>40607.25</v>
      </c>
      <c r="R965" t="str">
        <f t="shared" si="63"/>
        <v>Mar</v>
      </c>
    </row>
    <row r="966" spans="1:18" hidden="1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t="str">
        <f t="shared" si="60"/>
        <v>theater</v>
      </c>
      <c r="P966" s="8" t="str">
        <f t="shared" si="61"/>
        <v>plays</v>
      </c>
      <c r="Q966" s="9">
        <f t="shared" si="62"/>
        <v>42135.208333333328</v>
      </c>
      <c r="R966" t="str">
        <f t="shared" si="63"/>
        <v>May</v>
      </c>
    </row>
    <row r="967" spans="1:18" hidden="1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t="str">
        <f t="shared" si="60"/>
        <v>music</v>
      </c>
      <c r="P967" s="8" t="str">
        <f t="shared" si="61"/>
        <v>rock</v>
      </c>
      <c r="Q967" s="9">
        <f t="shared" si="62"/>
        <v>40203.25</v>
      </c>
      <c r="R967" t="str">
        <f t="shared" si="63"/>
        <v>Jan</v>
      </c>
    </row>
    <row r="968" spans="1:18" hidden="1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t="str">
        <f t="shared" si="60"/>
        <v>theater</v>
      </c>
      <c r="P968" s="8" t="str">
        <f t="shared" si="61"/>
        <v>plays</v>
      </c>
      <c r="Q968" s="9">
        <f t="shared" si="62"/>
        <v>42901.208333333328</v>
      </c>
      <c r="R968" t="str">
        <f t="shared" si="63"/>
        <v>Jun</v>
      </c>
    </row>
    <row r="969" spans="1:18" hidden="1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t="str">
        <f t="shared" si="60"/>
        <v>music</v>
      </c>
      <c r="P969" s="8" t="str">
        <f t="shared" si="61"/>
        <v>world music</v>
      </c>
      <c r="Q969" s="9">
        <f t="shared" si="62"/>
        <v>41005.208333333336</v>
      </c>
      <c r="R969" t="str">
        <f t="shared" si="63"/>
        <v>Apr</v>
      </c>
    </row>
    <row r="970" spans="1:18" ht="31.2" hidden="1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t="str">
        <f t="shared" si="60"/>
        <v>food</v>
      </c>
      <c r="P970" s="8" t="str">
        <f t="shared" si="61"/>
        <v>food trucks</v>
      </c>
      <c r="Q970" s="9">
        <f t="shared" si="62"/>
        <v>40544.25</v>
      </c>
      <c r="R970" t="str">
        <f t="shared" si="63"/>
        <v>Jan</v>
      </c>
    </row>
    <row r="971" spans="1:18" hidden="1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t="str">
        <f t="shared" si="60"/>
        <v>theater</v>
      </c>
      <c r="P971" s="8" t="str">
        <f t="shared" si="61"/>
        <v>plays</v>
      </c>
      <c r="Q971" s="9">
        <f t="shared" si="62"/>
        <v>43821.25</v>
      </c>
      <c r="R971" t="str">
        <f t="shared" si="63"/>
        <v>Dec</v>
      </c>
    </row>
    <row r="972" spans="1:18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t="str">
        <f t="shared" si="60"/>
        <v>theater</v>
      </c>
      <c r="P972" s="8" t="str">
        <f t="shared" si="61"/>
        <v>plays</v>
      </c>
      <c r="Q972" s="9">
        <f t="shared" si="62"/>
        <v>40672.208333333336</v>
      </c>
      <c r="R972" t="str">
        <f t="shared" si="63"/>
        <v>May</v>
      </c>
    </row>
    <row r="973" spans="1:18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t="str">
        <f t="shared" si="60"/>
        <v>film &amp; video</v>
      </c>
      <c r="P973" s="8" t="str">
        <f t="shared" si="61"/>
        <v>television</v>
      </c>
      <c r="Q973" s="9">
        <f t="shared" si="62"/>
        <v>41555.208333333336</v>
      </c>
      <c r="R973" t="str">
        <f t="shared" si="63"/>
        <v>Oct</v>
      </c>
    </row>
    <row r="974" spans="1:18" ht="31.2" hidden="1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t="str">
        <f t="shared" si="60"/>
        <v>technology</v>
      </c>
      <c r="P974" s="8" t="str">
        <f t="shared" si="61"/>
        <v>web</v>
      </c>
      <c r="Q974" s="9">
        <f t="shared" si="62"/>
        <v>41792.208333333336</v>
      </c>
      <c r="R974" t="str">
        <f t="shared" si="63"/>
        <v>Jun</v>
      </c>
    </row>
    <row r="975" spans="1:18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t="str">
        <f t="shared" si="60"/>
        <v>theater</v>
      </c>
      <c r="P975" s="8" t="str">
        <f t="shared" si="61"/>
        <v>plays</v>
      </c>
      <c r="Q975" s="9">
        <f t="shared" si="62"/>
        <v>40522.25</v>
      </c>
      <c r="R975" t="str">
        <f t="shared" si="63"/>
        <v>Dec</v>
      </c>
    </row>
    <row r="976" spans="1:18" hidden="1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t="str">
        <f t="shared" si="60"/>
        <v>music</v>
      </c>
      <c r="P976" s="8" t="str">
        <f t="shared" si="61"/>
        <v>indie rock</v>
      </c>
      <c r="Q976" s="9">
        <f t="shared" si="62"/>
        <v>41412.208333333336</v>
      </c>
      <c r="R976" t="str">
        <f t="shared" si="63"/>
        <v>May</v>
      </c>
    </row>
    <row r="977" spans="1:18" hidden="1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t="str">
        <f t="shared" si="60"/>
        <v>theater</v>
      </c>
      <c r="P977" s="8" t="str">
        <f t="shared" si="61"/>
        <v>plays</v>
      </c>
      <c r="Q977" s="9">
        <f t="shared" si="62"/>
        <v>42337.25</v>
      </c>
      <c r="R977" t="str">
        <f t="shared" si="63"/>
        <v>Nov</v>
      </c>
    </row>
    <row r="978" spans="1:18" ht="31.2" hidden="1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t="str">
        <f t="shared" si="60"/>
        <v>theater</v>
      </c>
      <c r="P978" s="8" t="str">
        <f t="shared" si="61"/>
        <v>plays</v>
      </c>
      <c r="Q978" s="9">
        <f t="shared" si="62"/>
        <v>40571.25</v>
      </c>
      <c r="R978" t="str">
        <f t="shared" si="63"/>
        <v>Jan</v>
      </c>
    </row>
    <row r="979" spans="1:18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t="str">
        <f t="shared" si="60"/>
        <v>food</v>
      </c>
      <c r="P979" s="8" t="str">
        <f t="shared" si="61"/>
        <v>food trucks</v>
      </c>
      <c r="Q979" s="9">
        <f t="shared" si="62"/>
        <v>43138.25</v>
      </c>
      <c r="R979" t="str">
        <f t="shared" si="63"/>
        <v>Feb</v>
      </c>
    </row>
    <row r="980" spans="1:18" hidden="1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t="str">
        <f t="shared" si="60"/>
        <v>games</v>
      </c>
      <c r="P980" s="8" t="str">
        <f t="shared" si="61"/>
        <v>video games</v>
      </c>
      <c r="Q980" s="9">
        <f t="shared" si="62"/>
        <v>42686.25</v>
      </c>
      <c r="R980" t="str">
        <f t="shared" si="63"/>
        <v>Nov</v>
      </c>
    </row>
    <row r="981" spans="1:18" hidden="1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t="str">
        <f t="shared" si="60"/>
        <v>theater</v>
      </c>
      <c r="P981" s="8" t="str">
        <f t="shared" si="61"/>
        <v>plays</v>
      </c>
      <c r="Q981" s="9">
        <f t="shared" si="62"/>
        <v>42078.208333333328</v>
      </c>
      <c r="R981" t="str">
        <f t="shared" si="63"/>
        <v>Mar</v>
      </c>
    </row>
    <row r="982" spans="1:18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t="str">
        <f t="shared" si="60"/>
        <v>publishing</v>
      </c>
      <c r="P982" s="8" t="str">
        <f t="shared" si="61"/>
        <v>nonfiction</v>
      </c>
      <c r="Q982" s="9">
        <f t="shared" si="62"/>
        <v>42307.208333333328</v>
      </c>
      <c r="R982" t="str">
        <f t="shared" si="63"/>
        <v>Oct</v>
      </c>
    </row>
    <row r="983" spans="1:18" hidden="1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t="str">
        <f t="shared" si="60"/>
        <v>technology</v>
      </c>
      <c r="P983" s="8" t="str">
        <f t="shared" si="61"/>
        <v>web</v>
      </c>
      <c r="Q983" s="9">
        <f t="shared" si="62"/>
        <v>43094.25</v>
      </c>
      <c r="R983" t="str">
        <f t="shared" si="63"/>
        <v>Dec</v>
      </c>
    </row>
    <row r="984" spans="1:18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t="str">
        <f t="shared" si="60"/>
        <v>film &amp; video</v>
      </c>
      <c r="P984" s="8" t="str">
        <f t="shared" si="61"/>
        <v>documentary</v>
      </c>
      <c r="Q984" s="9">
        <f t="shared" si="62"/>
        <v>40743.208333333336</v>
      </c>
      <c r="R984" t="str">
        <f t="shared" si="63"/>
        <v>Jul</v>
      </c>
    </row>
    <row r="985" spans="1:18" hidden="1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t="str">
        <f t="shared" si="60"/>
        <v>film &amp; video</v>
      </c>
      <c r="P985" s="8" t="str">
        <f t="shared" si="61"/>
        <v>documentary</v>
      </c>
      <c r="Q985" s="9">
        <f t="shared" si="62"/>
        <v>43681.208333333328</v>
      </c>
      <c r="R985" t="str">
        <f t="shared" si="63"/>
        <v>Aug</v>
      </c>
    </row>
    <row r="986" spans="1:18" ht="31.2" hidden="1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t="str">
        <f t="shared" si="60"/>
        <v>theater</v>
      </c>
      <c r="P986" s="8" t="str">
        <f t="shared" si="61"/>
        <v>plays</v>
      </c>
      <c r="Q986" s="9">
        <f t="shared" si="62"/>
        <v>43716.208333333328</v>
      </c>
      <c r="R986" t="str">
        <f t="shared" si="63"/>
        <v>Sep</v>
      </c>
    </row>
    <row r="987" spans="1:18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t="str">
        <f t="shared" si="60"/>
        <v>music</v>
      </c>
      <c r="P987" s="8" t="str">
        <f t="shared" si="61"/>
        <v>rock</v>
      </c>
      <c r="Q987" s="9">
        <f t="shared" si="62"/>
        <v>41614.25</v>
      </c>
      <c r="R987" t="str">
        <f t="shared" si="63"/>
        <v>Dec</v>
      </c>
    </row>
    <row r="988" spans="1:18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t="str">
        <f t="shared" si="60"/>
        <v>music</v>
      </c>
      <c r="P988" s="8" t="str">
        <f t="shared" si="61"/>
        <v>rock</v>
      </c>
      <c r="Q988" s="9">
        <f t="shared" si="62"/>
        <v>40638.208333333336</v>
      </c>
      <c r="R988" t="str">
        <f t="shared" si="63"/>
        <v>Apr</v>
      </c>
    </row>
    <row r="989" spans="1:18" hidden="1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t="str">
        <f t="shared" si="60"/>
        <v>film &amp; video</v>
      </c>
      <c r="P989" s="8" t="str">
        <f t="shared" si="61"/>
        <v>documentary</v>
      </c>
      <c r="Q989" s="9">
        <f t="shared" si="62"/>
        <v>42852.208333333328</v>
      </c>
      <c r="R989" t="str">
        <f t="shared" si="63"/>
        <v>Apr</v>
      </c>
    </row>
    <row r="990" spans="1:18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t="str">
        <f t="shared" si="60"/>
        <v>publishing</v>
      </c>
      <c r="P990" s="8" t="str">
        <f t="shared" si="61"/>
        <v>radio &amp; podcasts</v>
      </c>
      <c r="Q990" s="9">
        <f t="shared" si="62"/>
        <v>42686.25</v>
      </c>
      <c r="R990" t="str">
        <f t="shared" si="63"/>
        <v>Nov</v>
      </c>
    </row>
    <row r="991" spans="1:18" hidden="1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t="str">
        <f t="shared" si="60"/>
        <v>publishing</v>
      </c>
      <c r="P991" s="8" t="str">
        <f t="shared" si="61"/>
        <v>translations</v>
      </c>
      <c r="Q991" s="9">
        <f t="shared" si="62"/>
        <v>43571.208333333328</v>
      </c>
      <c r="R991" t="str">
        <f t="shared" si="63"/>
        <v>Apr</v>
      </c>
    </row>
    <row r="992" spans="1:18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t="str">
        <f t="shared" si="60"/>
        <v>film &amp; video</v>
      </c>
      <c r="P992" s="8" t="str">
        <f t="shared" si="61"/>
        <v>drama</v>
      </c>
      <c r="Q992" s="9">
        <f t="shared" si="62"/>
        <v>42432.25</v>
      </c>
      <c r="R992" t="str">
        <f t="shared" si="63"/>
        <v>Mar</v>
      </c>
    </row>
    <row r="993" spans="1:18" hidden="1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t="str">
        <f t="shared" si="60"/>
        <v>music</v>
      </c>
      <c r="P993" s="8" t="str">
        <f t="shared" si="61"/>
        <v>rock</v>
      </c>
      <c r="Q993" s="9">
        <f t="shared" si="62"/>
        <v>41907.208333333336</v>
      </c>
      <c r="R993" t="str">
        <f t="shared" si="63"/>
        <v>Sep</v>
      </c>
    </row>
    <row r="994" spans="1:18" hidden="1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t="str">
        <f t="shared" si="60"/>
        <v>film &amp; video</v>
      </c>
      <c r="P994" s="8" t="str">
        <f t="shared" si="61"/>
        <v>drama</v>
      </c>
      <c r="Q994" s="9">
        <f t="shared" si="62"/>
        <v>43227.208333333328</v>
      </c>
      <c r="R994" t="str">
        <f t="shared" si="63"/>
        <v>May</v>
      </c>
    </row>
    <row r="995" spans="1:18" hidden="1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t="str">
        <f t="shared" si="60"/>
        <v>photography</v>
      </c>
      <c r="P995" s="8" t="str">
        <f t="shared" si="61"/>
        <v>photography books</v>
      </c>
      <c r="Q995" s="9">
        <f t="shared" si="62"/>
        <v>42362.25</v>
      </c>
      <c r="R995" t="str">
        <f t="shared" si="63"/>
        <v>Dec</v>
      </c>
    </row>
    <row r="996" spans="1:18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t="str">
        <f t="shared" si="60"/>
        <v>publishing</v>
      </c>
      <c r="P996" s="8" t="str">
        <f t="shared" si="61"/>
        <v>translations</v>
      </c>
      <c r="Q996" s="9">
        <f t="shared" si="62"/>
        <v>41929.208333333336</v>
      </c>
      <c r="R996" t="str">
        <f t="shared" si="63"/>
        <v>Oct</v>
      </c>
    </row>
    <row r="997" spans="1:18" hidden="1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t="str">
        <f t="shared" si="60"/>
        <v>food</v>
      </c>
      <c r="P997" s="8" t="str">
        <f t="shared" si="61"/>
        <v>food trucks</v>
      </c>
      <c r="Q997" s="9">
        <f t="shared" si="62"/>
        <v>43408.208333333328</v>
      </c>
      <c r="R997" t="str">
        <f t="shared" si="63"/>
        <v>Nov</v>
      </c>
    </row>
    <row r="998" spans="1:18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t="str">
        <f t="shared" si="60"/>
        <v>theater</v>
      </c>
      <c r="P998" s="8" t="str">
        <f t="shared" si="61"/>
        <v>plays</v>
      </c>
      <c r="Q998" s="9">
        <f t="shared" si="62"/>
        <v>41276.25</v>
      </c>
      <c r="R998" t="str">
        <f t="shared" si="63"/>
        <v>Jan</v>
      </c>
    </row>
    <row r="999" spans="1:18" hidden="1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t="str">
        <f t="shared" si="60"/>
        <v>theater</v>
      </c>
      <c r="P999" s="8" t="str">
        <f t="shared" si="61"/>
        <v>plays</v>
      </c>
      <c r="Q999" s="9">
        <f t="shared" si="62"/>
        <v>41659.25</v>
      </c>
      <c r="R999" t="str">
        <f t="shared" si="63"/>
        <v>Jan</v>
      </c>
    </row>
    <row r="1000" spans="1:18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t="str">
        <f t="shared" si="60"/>
        <v>music</v>
      </c>
      <c r="P1000" s="8" t="str">
        <f t="shared" si="61"/>
        <v>indie rock</v>
      </c>
      <c r="Q1000" s="9">
        <f t="shared" si="62"/>
        <v>40220.25</v>
      </c>
      <c r="R1000" t="str">
        <f t="shared" si="63"/>
        <v>Feb</v>
      </c>
    </row>
    <row r="1001" spans="1:18" hidden="1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t="str">
        <f t="shared" si="60"/>
        <v>food</v>
      </c>
      <c r="P1001" s="8" t="str">
        <f t="shared" si="61"/>
        <v>food trucks</v>
      </c>
      <c r="Q1001" s="9">
        <f t="shared" si="62"/>
        <v>42550.208333333328</v>
      </c>
      <c r="R1001" t="str">
        <f t="shared" si="63"/>
        <v>Jun</v>
      </c>
    </row>
  </sheetData>
  <autoFilter ref="A1:N1001" xr:uid="{00000000-0001-0000-0000-000000000000}">
    <filterColumn colId="5">
      <filters>
        <filter val="failed"/>
      </filters>
    </filterColumn>
  </autoFilter>
  <conditionalFormatting sqref="E1:E1048576">
    <cfRule type="colorScale" priority="6">
      <colorScale>
        <cfvo type="min"/>
        <cfvo type="percentile" val="50"/>
        <cfvo type="max"/>
        <color rgb="FFFF0000"/>
        <color theme="7" tint="0.39997558519241921"/>
        <color rgb="FF00B0F0"/>
      </colorScale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0FBD939-F8E8-42B6-9E67-51B5EC1B57C8}">
            <xm:f>NOT(ISERROR(SEARCH($F$10,F1)))</xm:f>
            <xm:f>$F$10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579CBFE5-375D-4504-B0AB-D8E6EB49E1FB}">
            <xm:f>NOT(ISERROR(SEARCH($F$20,F1)))</xm:f>
            <xm:f>$F$20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" operator="containsText" id="{86A48A3A-B6FE-4F18-B17F-446518D8FE20}">
            <xm:f>NOT(ISERROR(SEARCH($F$10,F1)))</xm:f>
            <xm:f>$F$10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4" operator="containsText" id="{B98637F9-A0FF-48C4-8EBA-7716EA1AA71B}">
            <xm:f>NOT(ISERROR(SEARCH($F$3,F1)))</xm:f>
            <xm:f>$F$3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ECE7B463-7E6C-4778-ACE2-852F0F23E3C9}">
            <xm:f>NOT(ISERROR(SEARCH($F$2,F1)))</xm:f>
            <xm:f>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E676-CC9A-41A7-82C3-D77B3E031880}">
  <sheetPr codeName="Sheet2"/>
  <dimension ref="A1:F14"/>
  <sheetViews>
    <sheetView workbookViewId="0">
      <selection activeCell="A8" sqref="A8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5" t="s">
        <v>6</v>
      </c>
      <c r="B1" t="s" vm="1">
        <v>2038</v>
      </c>
    </row>
    <row r="3" spans="1:6" x14ac:dyDescent="0.3">
      <c r="A3" s="5" t="s">
        <v>2032</v>
      </c>
      <c r="B3" s="5" t="s">
        <v>2033</v>
      </c>
    </row>
    <row r="4" spans="1:6" x14ac:dyDescent="0.3">
      <c r="A4" s="5" t="s">
        <v>2030</v>
      </c>
      <c r="B4" t="s">
        <v>74</v>
      </c>
      <c r="C4" t="s">
        <v>14</v>
      </c>
      <c r="D4" t="s">
        <v>47</v>
      </c>
      <c r="E4" t="s">
        <v>20</v>
      </c>
      <c r="F4" t="s">
        <v>2031</v>
      </c>
    </row>
    <row r="5" spans="1:6" x14ac:dyDescent="0.3">
      <c r="A5" s="6" t="s">
        <v>2045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3">
      <c r="A6" s="6" t="s">
        <v>2039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3">
      <c r="A7" s="6" t="s">
        <v>2053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3">
      <c r="A8" s="6" t="s">
        <v>2066</v>
      </c>
      <c r="B8" s="7"/>
      <c r="C8" s="7"/>
      <c r="D8" s="7"/>
      <c r="E8" s="7">
        <v>4</v>
      </c>
      <c r="F8" s="7">
        <v>4</v>
      </c>
    </row>
    <row r="9" spans="1:6" x14ac:dyDescent="0.3">
      <c r="A9" s="6" t="s">
        <v>2041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3">
      <c r="A10" s="6" t="s">
        <v>2034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3">
      <c r="A11" s="6" t="s">
        <v>2035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3">
      <c r="A12" s="6" t="s">
        <v>2036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3">
      <c r="A13" s="6" t="s">
        <v>2037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3">
      <c r="A14" s="6" t="s">
        <v>2031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86F6-D1AA-4C23-8FE2-A74314FE468E}">
  <sheetPr codeName="Sheet3"/>
  <dimension ref="A2:F30"/>
  <sheetViews>
    <sheetView workbookViewId="0">
      <selection activeCell="A6" sqref="A6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2" spans="1:6" x14ac:dyDescent="0.3">
      <c r="A2" s="5" t="s">
        <v>6</v>
      </c>
      <c r="B2" t="s">
        <v>2029</v>
      </c>
    </row>
    <row r="4" spans="1:6" x14ac:dyDescent="0.3">
      <c r="A4" s="5" t="s">
        <v>2032</v>
      </c>
      <c r="B4" s="5" t="s">
        <v>2033</v>
      </c>
    </row>
    <row r="5" spans="1:6" x14ac:dyDescent="0.3">
      <c r="A5" s="5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2031</v>
      </c>
    </row>
    <row r="6" spans="1:6" x14ac:dyDescent="0.3">
      <c r="A6" s="6" t="s">
        <v>2052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3">
      <c r="A7" s="6" t="s">
        <v>2067</v>
      </c>
      <c r="B7" s="7"/>
      <c r="C7" s="7"/>
      <c r="D7" s="7"/>
      <c r="E7" s="7">
        <v>4</v>
      </c>
      <c r="F7" s="7">
        <v>4</v>
      </c>
    </row>
    <row r="8" spans="1:6" x14ac:dyDescent="0.3">
      <c r="A8" s="6" t="s">
        <v>2046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3">
      <c r="A9" s="6" t="s">
        <v>2048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3">
      <c r="A10" s="6" t="s">
        <v>2047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3">
      <c r="A11" s="6" t="s">
        <v>2056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3">
      <c r="A12" s="6" t="s">
        <v>2040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3">
      <c r="A13" s="6" t="s">
        <v>2049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3">
      <c r="A14" s="6" t="s">
        <v>2060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3">
      <c r="A15" s="6" t="s">
        <v>2059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3">
      <c r="A16" s="6" t="s">
        <v>2063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3">
      <c r="A17" s="6" t="s">
        <v>2051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3">
      <c r="A18" s="6" t="s">
        <v>2057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3">
      <c r="A19" s="6" t="s">
        <v>2044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3">
      <c r="A20" s="6" t="s">
        <v>2058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3">
      <c r="A21" s="6" t="s">
        <v>2042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3">
      <c r="A22" s="6" t="s">
        <v>2065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3">
      <c r="A23" s="6" t="s">
        <v>2055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3">
      <c r="A24" s="6" t="s">
        <v>2062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3">
      <c r="A25" s="6" t="s">
        <v>2061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3">
      <c r="A26" s="6" t="s">
        <v>2054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3">
      <c r="A27" s="6" t="s">
        <v>2050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3">
      <c r="A28" s="6" t="s">
        <v>2043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3">
      <c r="A29" s="6" t="s">
        <v>2064</v>
      </c>
      <c r="B29" s="7"/>
      <c r="C29" s="7"/>
      <c r="D29" s="7"/>
      <c r="E29" s="7">
        <v>3</v>
      </c>
      <c r="F29" s="7">
        <v>3</v>
      </c>
    </row>
    <row r="30" spans="1:6" x14ac:dyDescent="0.3">
      <c r="A30" s="6" t="s">
        <v>2031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D6D4-31EF-4792-98BE-4AD5F4B615F8}">
  <sheetPr codeName="Sheet4"/>
  <dimension ref="A1:E17"/>
  <sheetViews>
    <sheetView workbookViewId="0">
      <selection activeCell="F36" sqref="F36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1" bestFit="1" customWidth="1"/>
  </cols>
  <sheetData>
    <row r="1" spans="1:5" x14ac:dyDescent="0.3">
      <c r="A1" s="5" t="s">
        <v>2069</v>
      </c>
      <c r="B1" t="s">
        <v>2029</v>
      </c>
    </row>
    <row r="3" spans="1:5" x14ac:dyDescent="0.3">
      <c r="A3" s="5" t="s">
        <v>2032</v>
      </c>
      <c r="B3" s="5" t="s">
        <v>2033</v>
      </c>
    </row>
    <row r="4" spans="1:5" x14ac:dyDescent="0.3">
      <c r="A4" s="5" t="s">
        <v>2030</v>
      </c>
      <c r="B4" t="s">
        <v>74</v>
      </c>
      <c r="C4" t="s">
        <v>14</v>
      </c>
      <c r="D4" t="s">
        <v>20</v>
      </c>
      <c r="E4" t="s">
        <v>2031</v>
      </c>
    </row>
    <row r="5" spans="1:5" x14ac:dyDescent="0.3">
      <c r="A5" s="6" t="s">
        <v>2076</v>
      </c>
      <c r="B5" s="7">
        <v>6</v>
      </c>
      <c r="C5" s="7">
        <v>36</v>
      </c>
      <c r="D5" s="7">
        <v>49</v>
      </c>
      <c r="E5" s="7">
        <v>91</v>
      </c>
    </row>
    <row r="6" spans="1:5" x14ac:dyDescent="0.3">
      <c r="A6" s="6" t="s">
        <v>2075</v>
      </c>
      <c r="B6" s="7">
        <v>7</v>
      </c>
      <c r="C6" s="7">
        <v>28</v>
      </c>
      <c r="D6" s="7">
        <v>44</v>
      </c>
      <c r="E6" s="7">
        <v>79</v>
      </c>
    </row>
    <row r="7" spans="1:5" x14ac:dyDescent="0.3">
      <c r="A7" s="6" t="s">
        <v>2079</v>
      </c>
      <c r="B7" s="7">
        <v>4</v>
      </c>
      <c r="C7" s="7">
        <v>33</v>
      </c>
      <c r="D7" s="7">
        <v>49</v>
      </c>
      <c r="E7" s="7">
        <v>86</v>
      </c>
    </row>
    <row r="8" spans="1:5" x14ac:dyDescent="0.3">
      <c r="A8" s="6" t="s">
        <v>2072</v>
      </c>
      <c r="B8" s="7">
        <v>1</v>
      </c>
      <c r="C8" s="7">
        <v>30</v>
      </c>
      <c r="D8" s="7">
        <v>46</v>
      </c>
      <c r="E8" s="7">
        <v>77</v>
      </c>
    </row>
    <row r="9" spans="1:5" x14ac:dyDescent="0.3">
      <c r="A9" s="6" t="s">
        <v>2080</v>
      </c>
      <c r="B9" s="7">
        <v>3</v>
      </c>
      <c r="C9" s="7">
        <v>35</v>
      </c>
      <c r="D9" s="7">
        <v>46</v>
      </c>
      <c r="E9" s="7">
        <v>84</v>
      </c>
    </row>
    <row r="10" spans="1:5" x14ac:dyDescent="0.3">
      <c r="A10" s="6" t="s">
        <v>2078</v>
      </c>
      <c r="B10" s="7">
        <v>3</v>
      </c>
      <c r="C10" s="7">
        <v>28</v>
      </c>
      <c r="D10" s="7">
        <v>55</v>
      </c>
      <c r="E10" s="7">
        <v>86</v>
      </c>
    </row>
    <row r="11" spans="1:5" x14ac:dyDescent="0.3">
      <c r="A11" s="6" t="s">
        <v>2077</v>
      </c>
      <c r="B11" s="7">
        <v>4</v>
      </c>
      <c r="C11" s="7">
        <v>31</v>
      </c>
      <c r="D11" s="7">
        <v>58</v>
      </c>
      <c r="E11" s="7">
        <v>93</v>
      </c>
    </row>
    <row r="12" spans="1:5" x14ac:dyDescent="0.3">
      <c r="A12" s="6" t="s">
        <v>2073</v>
      </c>
      <c r="B12" s="7">
        <v>8</v>
      </c>
      <c r="C12" s="7">
        <v>35</v>
      </c>
      <c r="D12" s="7">
        <v>41</v>
      </c>
      <c r="E12" s="7">
        <v>84</v>
      </c>
    </row>
    <row r="13" spans="1:5" x14ac:dyDescent="0.3">
      <c r="A13" s="6" t="s">
        <v>2083</v>
      </c>
      <c r="B13" s="7">
        <v>5</v>
      </c>
      <c r="C13" s="7">
        <v>23</v>
      </c>
      <c r="D13" s="7">
        <v>45</v>
      </c>
      <c r="E13" s="7">
        <v>73</v>
      </c>
    </row>
    <row r="14" spans="1:5" x14ac:dyDescent="0.3">
      <c r="A14" s="6" t="s">
        <v>2082</v>
      </c>
      <c r="B14" s="7">
        <v>6</v>
      </c>
      <c r="C14" s="7">
        <v>26</v>
      </c>
      <c r="D14" s="7">
        <v>45</v>
      </c>
      <c r="E14" s="7">
        <v>77</v>
      </c>
    </row>
    <row r="15" spans="1:5" x14ac:dyDescent="0.3">
      <c r="A15" s="6" t="s">
        <v>2081</v>
      </c>
      <c r="B15" s="7">
        <v>3</v>
      </c>
      <c r="C15" s="7">
        <v>27</v>
      </c>
      <c r="D15" s="7">
        <v>45</v>
      </c>
      <c r="E15" s="7">
        <v>75</v>
      </c>
    </row>
    <row r="16" spans="1:5" x14ac:dyDescent="0.3">
      <c r="A16" s="6" t="s">
        <v>2074</v>
      </c>
      <c r="B16" s="7">
        <v>7</v>
      </c>
      <c r="C16" s="7">
        <v>32</v>
      </c>
      <c r="D16" s="7">
        <v>42</v>
      </c>
      <c r="E16" s="7">
        <v>81</v>
      </c>
    </row>
    <row r="17" spans="1:5" x14ac:dyDescent="0.3">
      <c r="A17" s="6" t="s">
        <v>2031</v>
      </c>
      <c r="B17" s="7">
        <v>57</v>
      </c>
      <c r="C17" s="7">
        <v>364</v>
      </c>
      <c r="D17" s="7">
        <v>565</v>
      </c>
      <c r="E17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11A2-89D0-4E39-86DD-36F087B5FF3D}">
  <sheetPr codeName="Sheet5"/>
  <dimension ref="A1:H21"/>
  <sheetViews>
    <sheetView workbookViewId="0">
      <selection activeCell="B13" sqref="B13"/>
    </sheetView>
  </sheetViews>
  <sheetFormatPr defaultRowHeight="15.6" x14ac:dyDescent="0.3"/>
  <cols>
    <col min="1" max="1" width="17.796875" customWidth="1"/>
    <col min="2" max="2" width="19.19921875" customWidth="1"/>
    <col min="3" max="3" width="14.8984375" customWidth="1"/>
    <col min="4" max="4" width="14.19921875" customWidth="1"/>
    <col min="5" max="5" width="13.09765625" customWidth="1"/>
    <col min="6" max="6" width="20.09765625" customWidth="1"/>
    <col min="7" max="7" width="18.09765625" customWidth="1"/>
    <col min="8" max="8" width="19.19921875" customWidth="1"/>
    <col min="9" max="9" width="17.296875" customWidth="1"/>
  </cols>
  <sheetData>
    <row r="1" spans="1:8" x14ac:dyDescent="0.3">
      <c r="A1" t="s">
        <v>2084</v>
      </c>
      <c r="B1" t="s">
        <v>2085</v>
      </c>
      <c r="C1" t="s">
        <v>2086</v>
      </c>
      <c r="D1" t="s">
        <v>2087</v>
      </c>
      <c r="E1" t="s">
        <v>2088</v>
      </c>
      <c r="F1" t="s">
        <v>2089</v>
      </c>
      <c r="G1" t="s">
        <v>2090</v>
      </c>
      <c r="H1" t="s">
        <v>2091</v>
      </c>
    </row>
    <row r="2" spans="1:8" x14ac:dyDescent="0.3">
      <c r="A2" s="11" t="s">
        <v>2092</v>
      </c>
      <c r="B2">
        <f>COUNTIFS(Crowdfunding!$F:$F,"successful",Crowdfunding!$D:$D,"&lt;1000")</f>
        <v>30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 t="shared" ref="E2:E13" si="0">SUM(B2:D2)</f>
        <v>51</v>
      </c>
      <c r="F2" s="12">
        <f>IFERROR(B2/E2,0)</f>
        <v>0.58823529411764708</v>
      </c>
      <c r="G2" s="12"/>
      <c r="H2" s="12">
        <f>IFERROR(D2/E2,0)</f>
        <v>1.9607843137254902E-2</v>
      </c>
    </row>
    <row r="3" spans="1:8" x14ac:dyDescent="0.3">
      <c r="A3" s="11" t="s">
        <v>2093</v>
      </c>
      <c r="B3">
        <f>COUNTIFS(Crowdfunding!$F:$F,"successful",Crowdfunding!$D:$D,"&gt;=1000",Crowdfunding!$D:$D,"&lt;4999")</f>
        <v>191</v>
      </c>
      <c r="C3">
        <f>COUNTIFS(Crowdfunding!$F:$F,"failed",Crowdfunding!$D:$D,"&gt;=1000",Crowdfunding!$D:$D,"&lt;4999")</f>
        <v>38</v>
      </c>
      <c r="D3">
        <f>COUNTIFS(Crowdfunding!$F:$F,"canceled",Crowdfunding!$D:$D,"&gt;=1000",Crowdfunding!$D:$D,"&lt;4999")</f>
        <v>2</v>
      </c>
      <c r="E3">
        <f t="shared" si="0"/>
        <v>231</v>
      </c>
      <c r="F3" s="12">
        <f t="shared" ref="F3:F13" si="1">IFERROR(B3/E3,0)</f>
        <v>0.82683982683982682</v>
      </c>
      <c r="G3" s="12">
        <f t="shared" ref="G3:G13" si="2">IFERROR(C3/E3,0)</f>
        <v>0.16450216450216451</v>
      </c>
      <c r="H3" s="12">
        <f t="shared" ref="H3:H13" si="3">IFERROR(D3/E3,0)</f>
        <v>8.658008658008658E-3</v>
      </c>
    </row>
    <row r="4" spans="1:8" x14ac:dyDescent="0.3">
      <c r="A4" s="11" t="s">
        <v>2094</v>
      </c>
      <c r="B4">
        <f>COUNTIFS(Crowdfunding!$F:$F,"successful",Crowdfunding!$D:$D,"&gt;=5000",Crowdfunding!$D:$D,"&lt;9999")</f>
        <v>164</v>
      </c>
      <c r="C4">
        <f>COUNTIFS(Crowdfunding!$F:$F,"failed",Crowdfunding!$D:$D,"&gt;=5000",Crowdfunding!$D:$D,"&lt;9999")</f>
        <v>126</v>
      </c>
      <c r="D4">
        <f>COUNTIFS(Crowdfunding!$F:$F,"canceled",Crowdfunding!$D:$D,"&gt;=5000",Crowdfunding!$D:$D,"&lt;9999")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">
      <c r="A5" s="11" t="s">
        <v>2095</v>
      </c>
      <c r="B5">
        <f>COUNTIFS(Crowdfunding!$F:$F,"successful",Crowdfunding!$D:$D,"&gt;=10000",Crowdfunding!$D:$D,"&lt;14999")</f>
        <v>4</v>
      </c>
      <c r="C5">
        <f>COUNTIFS(Crowdfunding!$F:$F,"failed",Crowdfunding!$D:$D,"&gt;=10000",Crowdfunding!$D:$D,"&lt;14999")</f>
        <v>5</v>
      </c>
      <c r="D5">
        <f>COUNTIFS(Crowdfunding!$F:$F,"canceled",Crowdfunding!$D:$D,"&gt;=10000",Crowdfunding!$D:$D,"&lt;14999")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">
      <c r="A6" s="11" t="s">
        <v>2096</v>
      </c>
      <c r="B6">
        <f>COUNTIFS(Crowdfunding!$F:$F,"successful",Crowdfunding!$D:$D,"&gt;=15000",Crowdfunding!$D:$D,"&lt;19999")</f>
        <v>10</v>
      </c>
      <c r="C6">
        <f>COUNTIFS(Crowdfunding!$F:$F,"failed",Crowdfunding!$D:$D,"&gt;=15000",Crowdfunding!$D:$D,"&lt;19999")</f>
        <v>0</v>
      </c>
      <c r="D6">
        <f>COUNTIFS(Crowdfunding!$F:$F,"canceled",Crowdfunding!$D:$D,"&gt;=15000",Crowdfunding!$D:$D,"&lt;19999")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">
      <c r="A7" s="11" t="s">
        <v>2097</v>
      </c>
      <c r="B7">
        <f>COUNTIFS(Crowdfunding!$F:$F,"successful",Crowdfunding!$D:$D,"&gt;=20000",Crowdfunding!$D:$D,"&lt;24999")</f>
        <v>7</v>
      </c>
      <c r="C7">
        <f>COUNTIFS(Crowdfunding!$F:$F,"failed",Crowdfunding!$D:$D,"&gt;=20000",Crowdfunding!$D:$D,"&lt;24999")</f>
        <v>0</v>
      </c>
      <c r="D7">
        <f>COUNTIFS(Crowdfunding!$F:$F,"canceled",Crowdfunding!$D:$D,"&gt;=20000",Crowdfunding!$D:$D,"&lt;24999")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">
      <c r="A8" s="11" t="s">
        <v>2098</v>
      </c>
      <c r="B8">
        <f>COUNTIFS(Crowdfunding!$F:$F,"successful",Crowdfunding!$D:$D,"&gt;=25000",Crowdfunding!$D:$D,"&lt;29999")</f>
        <v>11</v>
      </c>
      <c r="C8">
        <f>COUNTIFS(Crowdfunding!$F:$F,"failed",Crowdfunding!$D:$D,"&gt;=25000",Crowdfunding!$D:$D,"&lt;29999")</f>
        <v>3</v>
      </c>
      <c r="D8">
        <f>COUNTIFS(Crowdfunding!$F:$F,"canceled",Crowdfunding!$D:$D,"&gt;=25000",Crowdfunding!$D:$D,"&lt;29999")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">
      <c r="A9" s="11" t="s">
        <v>2099</v>
      </c>
      <c r="B9">
        <f>COUNTIFS(Crowdfunding!$F:$F,"successful",Crowdfunding!$D:$D,"&gt;=5000",Crowdfunding!$D:$D,"&lt;9999")</f>
        <v>164</v>
      </c>
      <c r="C9">
        <f>COUNTIFS(Crowdfunding!$F:$F,"failed",Crowdfunding!$D:$D,"&gt;=5000",Crowdfunding!$D:$D,"&lt;9999")</f>
        <v>126</v>
      </c>
      <c r="D9">
        <v>0</v>
      </c>
      <c r="E9">
        <f t="shared" si="0"/>
        <v>290</v>
      </c>
      <c r="F9" s="12">
        <f t="shared" si="1"/>
        <v>0.56551724137931036</v>
      </c>
      <c r="G9" s="12">
        <f t="shared" si="2"/>
        <v>0.43448275862068964</v>
      </c>
      <c r="H9" s="12">
        <f t="shared" si="3"/>
        <v>0</v>
      </c>
    </row>
    <row r="10" spans="1:8" x14ac:dyDescent="0.3">
      <c r="A10" s="11" t="s">
        <v>2100</v>
      </c>
      <c r="B10">
        <f>COUNTIFS(Crowdfunding!$F:$F,"successful",Crowdfunding!$D:$D,"&gt;=35000",Crowdfunding!$D:$D,"&lt;39999")</f>
        <v>8</v>
      </c>
      <c r="C10">
        <f>COUNTIFS(Crowdfunding!$F:$F,"failed",Crowdfunding!$D:$D,"&gt;=35000",Crowdfunding!$D:$D,"&lt;39999")</f>
        <v>3</v>
      </c>
      <c r="D10">
        <f>COUNTIFS(Crowdfunding!$F:$F,"canceled",Crowdfunding!$D:$D,"&gt;=35000",Crowdfunding!$D:$D,"&lt;39999")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">
      <c r="A11" s="11" t="s">
        <v>2101</v>
      </c>
      <c r="B11">
        <f>COUNTIFS(Crowdfunding!$F:$F,"successful",Crowdfunding!$D:$D,"&gt;=40000",Crowdfunding!$D:$D,"&lt;44999")</f>
        <v>11</v>
      </c>
      <c r="C11">
        <f>COUNTIFS(Crowdfunding!$F:$F,"failed",Crowdfunding!$D:$D,"&gt;=40000",Crowdfunding!$D:$D,"&lt;44999")</f>
        <v>3</v>
      </c>
      <c r="D11">
        <f>COUNTIFS(Crowdfunding!$F:$F,"canceled",Crowdfunding!$D:$D,"&gt;=40000",Crowdfunding!$D:$D,"&lt;44999")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">
      <c r="A12" s="11" t="s">
        <v>2102</v>
      </c>
      <c r="B12">
        <f>COUNTIFS(Crowdfunding!$F:$F,"successful",Crowdfunding!$D:$D,"&gt;=45000",Crowdfunding!$D:$D,"&lt;49999")</f>
        <v>8</v>
      </c>
      <c r="C12">
        <f>COUNTIFS(Crowdfunding!$F:$F,"canceled",Crowdfunding!$D:$D,"&gt;=45000",Crowdfunding!$D:$D,"&lt;49999")</f>
        <v>0</v>
      </c>
      <c r="D12">
        <f>COUNTIFS(Crowdfunding!$F:$F,"canceled",Crowdfunding!$D:$D,"&gt;=45000",Crowdfunding!$D:$D,"&lt;49999")</f>
        <v>0</v>
      </c>
      <c r="E12">
        <f t="shared" si="0"/>
        <v>8</v>
      </c>
      <c r="F12" s="12">
        <f t="shared" si="1"/>
        <v>1</v>
      </c>
      <c r="G12" s="12">
        <f t="shared" si="2"/>
        <v>0</v>
      </c>
      <c r="H12" s="12">
        <f t="shared" si="3"/>
        <v>0</v>
      </c>
    </row>
    <row r="13" spans="1:8" ht="31.2" x14ac:dyDescent="0.3">
      <c r="A13" s="11" t="s">
        <v>2103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  <row r="14" spans="1:8" x14ac:dyDescent="0.3">
      <c r="A14" s="8"/>
    </row>
    <row r="15" spans="1:8" x14ac:dyDescent="0.3">
      <c r="A15" s="8"/>
    </row>
    <row r="16" spans="1:8" x14ac:dyDescent="0.3">
      <c r="A16" s="8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CCF4A-9E46-478D-A41D-57983F183ED5}">
  <sheetPr codeName="Sheet7"/>
  <dimension ref="A1:H566"/>
  <sheetViews>
    <sheetView tabSelected="1" workbookViewId="0">
      <selection activeCell="F7" sqref="F7"/>
    </sheetView>
  </sheetViews>
  <sheetFormatPr defaultRowHeight="15.6" x14ac:dyDescent="0.3"/>
  <cols>
    <col min="1" max="1" width="8.796875" style="13"/>
    <col min="6" max="6" width="9.59765625" bestFit="1" customWidth="1"/>
    <col min="7" max="7" width="9.8984375" bestFit="1" customWidth="1"/>
  </cols>
  <sheetData>
    <row r="1" spans="1:8" x14ac:dyDescent="0.3">
      <c r="A1" s="13" t="s">
        <v>4</v>
      </c>
      <c r="B1" t="s">
        <v>5</v>
      </c>
      <c r="C1" t="s">
        <v>4</v>
      </c>
      <c r="D1" t="s">
        <v>5</v>
      </c>
      <c r="G1" s="14" t="s">
        <v>20</v>
      </c>
      <c r="H1" s="15" t="s">
        <v>14</v>
      </c>
    </row>
    <row r="2" spans="1:8" x14ac:dyDescent="0.3">
      <c r="A2" s="14" t="s">
        <v>20</v>
      </c>
      <c r="B2">
        <v>158</v>
      </c>
      <c r="C2" s="15" t="s">
        <v>14</v>
      </c>
      <c r="D2">
        <v>0</v>
      </c>
      <c r="F2" t="s">
        <v>2104</v>
      </c>
      <c r="G2">
        <f>AVERAGE(B:B)</f>
        <v>851.14690265486729</v>
      </c>
      <c r="H2">
        <f>AVERAGE(D:D)</f>
        <v>585.61538461538464</v>
      </c>
    </row>
    <row r="3" spans="1:8" x14ac:dyDescent="0.3">
      <c r="A3" s="14" t="s">
        <v>20</v>
      </c>
      <c r="B3">
        <v>1425</v>
      </c>
      <c r="C3" s="15" t="s">
        <v>14</v>
      </c>
      <c r="D3">
        <v>24</v>
      </c>
      <c r="F3" t="s">
        <v>2105</v>
      </c>
      <c r="G3">
        <f>MEDIAN(B:B)</f>
        <v>201</v>
      </c>
      <c r="H3">
        <f>MEDIAN(D:D)</f>
        <v>114.5</v>
      </c>
    </row>
    <row r="4" spans="1:8" x14ac:dyDescent="0.3">
      <c r="A4" s="14" t="s">
        <v>20</v>
      </c>
      <c r="B4">
        <v>174</v>
      </c>
      <c r="C4" s="15" t="s">
        <v>14</v>
      </c>
      <c r="D4">
        <v>53</v>
      </c>
      <c r="F4" t="s">
        <v>2106</v>
      </c>
      <c r="G4">
        <f>MIN(B:B)</f>
        <v>16</v>
      </c>
      <c r="H4">
        <f>MIN(D:D)</f>
        <v>0</v>
      </c>
    </row>
    <row r="5" spans="1:8" x14ac:dyDescent="0.3">
      <c r="A5" s="14" t="s">
        <v>20</v>
      </c>
      <c r="B5">
        <v>227</v>
      </c>
      <c r="C5" s="15" t="s">
        <v>14</v>
      </c>
      <c r="D5">
        <v>18</v>
      </c>
      <c r="F5" t="s">
        <v>2107</v>
      </c>
      <c r="G5">
        <f>MAX(B:B)</f>
        <v>7295</v>
      </c>
      <c r="H5">
        <f>MAX(D:D)</f>
        <v>6080</v>
      </c>
    </row>
    <row r="6" spans="1:8" x14ac:dyDescent="0.3">
      <c r="A6" s="14" t="s">
        <v>20</v>
      </c>
      <c r="B6">
        <v>220</v>
      </c>
      <c r="C6" s="15" t="s">
        <v>14</v>
      </c>
      <c r="D6">
        <v>44</v>
      </c>
      <c r="F6" t="s">
        <v>2108</v>
      </c>
      <c r="G6">
        <f>_xlfn.VAR.P(B:B)</f>
        <v>1603373.7324019109</v>
      </c>
      <c r="H6">
        <f>_xlfn.VAR.P(D:D)</f>
        <v>921574.68174133555</v>
      </c>
    </row>
    <row r="7" spans="1:8" x14ac:dyDescent="0.3">
      <c r="A7" s="14" t="s">
        <v>20</v>
      </c>
      <c r="B7">
        <v>98</v>
      </c>
      <c r="C7" s="15" t="s">
        <v>14</v>
      </c>
      <c r="D7">
        <v>27</v>
      </c>
      <c r="F7" t="s">
        <v>2109</v>
      </c>
      <c r="G7">
        <f>_xlfn.STDEV.P(B:B)</f>
        <v>1266.2439466397898</v>
      </c>
      <c r="H7">
        <f>_xlfn.STDEV.P(D:D)</f>
        <v>959.98681331637863</v>
      </c>
    </row>
    <row r="8" spans="1:8" x14ac:dyDescent="0.3">
      <c r="A8" s="14" t="s">
        <v>20</v>
      </c>
      <c r="B8">
        <v>100</v>
      </c>
      <c r="C8" s="15" t="s">
        <v>14</v>
      </c>
      <c r="D8">
        <v>55</v>
      </c>
    </row>
    <row r="9" spans="1:8" x14ac:dyDescent="0.3">
      <c r="A9" s="14" t="s">
        <v>20</v>
      </c>
      <c r="B9">
        <v>1249</v>
      </c>
      <c r="C9" s="15" t="s">
        <v>14</v>
      </c>
      <c r="D9">
        <v>200</v>
      </c>
    </row>
    <row r="10" spans="1:8" x14ac:dyDescent="0.3">
      <c r="A10" s="14" t="s">
        <v>20</v>
      </c>
      <c r="B10">
        <v>1396</v>
      </c>
      <c r="C10" s="15" t="s">
        <v>14</v>
      </c>
      <c r="D10">
        <v>452</v>
      </c>
    </row>
    <row r="11" spans="1:8" x14ac:dyDescent="0.3">
      <c r="A11" s="14" t="s">
        <v>20</v>
      </c>
      <c r="B11">
        <v>890</v>
      </c>
      <c r="C11" s="15" t="s">
        <v>14</v>
      </c>
      <c r="D11">
        <v>674</v>
      </c>
    </row>
    <row r="12" spans="1:8" x14ac:dyDescent="0.3">
      <c r="A12" s="14" t="s">
        <v>20</v>
      </c>
      <c r="B12">
        <v>142</v>
      </c>
      <c r="C12" s="15" t="s">
        <v>14</v>
      </c>
      <c r="D12">
        <v>558</v>
      </c>
    </row>
    <row r="13" spans="1:8" x14ac:dyDescent="0.3">
      <c r="A13" s="14" t="s">
        <v>20</v>
      </c>
      <c r="B13">
        <v>2673</v>
      </c>
      <c r="C13" s="15" t="s">
        <v>14</v>
      </c>
      <c r="D13">
        <v>15</v>
      </c>
    </row>
    <row r="14" spans="1:8" x14ac:dyDescent="0.3">
      <c r="A14" s="14" t="s">
        <v>20</v>
      </c>
      <c r="B14">
        <v>163</v>
      </c>
      <c r="C14" s="15" t="s">
        <v>14</v>
      </c>
      <c r="D14">
        <v>2307</v>
      </c>
    </row>
    <row r="15" spans="1:8" x14ac:dyDescent="0.3">
      <c r="A15" s="14" t="s">
        <v>20</v>
      </c>
      <c r="B15">
        <v>2220</v>
      </c>
      <c r="C15" s="15" t="s">
        <v>14</v>
      </c>
      <c r="D15">
        <v>88</v>
      </c>
    </row>
    <row r="16" spans="1:8" x14ac:dyDescent="0.3">
      <c r="A16" s="14" t="s">
        <v>20</v>
      </c>
      <c r="B16">
        <v>1606</v>
      </c>
      <c r="C16" s="15" t="s">
        <v>14</v>
      </c>
      <c r="D16">
        <v>48</v>
      </c>
    </row>
    <row r="17" spans="1:4" x14ac:dyDescent="0.3">
      <c r="A17" s="14" t="s">
        <v>20</v>
      </c>
      <c r="B17">
        <v>129</v>
      </c>
      <c r="C17" s="15" t="s">
        <v>14</v>
      </c>
      <c r="D17">
        <v>1</v>
      </c>
    </row>
    <row r="18" spans="1:4" x14ac:dyDescent="0.3">
      <c r="A18" s="14" t="s">
        <v>20</v>
      </c>
      <c r="B18">
        <v>226</v>
      </c>
      <c r="C18" s="15" t="s">
        <v>14</v>
      </c>
      <c r="D18">
        <v>1467</v>
      </c>
    </row>
    <row r="19" spans="1:4" x14ac:dyDescent="0.3">
      <c r="A19" s="14" t="s">
        <v>20</v>
      </c>
      <c r="B19">
        <v>5419</v>
      </c>
      <c r="C19" s="15" t="s">
        <v>14</v>
      </c>
      <c r="D19">
        <v>75</v>
      </c>
    </row>
    <row r="20" spans="1:4" x14ac:dyDescent="0.3">
      <c r="A20" s="14" t="s">
        <v>20</v>
      </c>
      <c r="B20">
        <v>165</v>
      </c>
      <c r="C20" s="15" t="s">
        <v>14</v>
      </c>
      <c r="D20">
        <v>120</v>
      </c>
    </row>
    <row r="21" spans="1:4" x14ac:dyDescent="0.3">
      <c r="A21" s="14" t="s">
        <v>20</v>
      </c>
      <c r="B21">
        <v>1965</v>
      </c>
      <c r="C21" s="15" t="s">
        <v>14</v>
      </c>
      <c r="D21">
        <v>2253</v>
      </c>
    </row>
    <row r="22" spans="1:4" x14ac:dyDescent="0.3">
      <c r="A22" s="14" t="s">
        <v>20</v>
      </c>
      <c r="B22">
        <v>16</v>
      </c>
      <c r="C22" s="15" t="s">
        <v>14</v>
      </c>
      <c r="D22">
        <v>5</v>
      </c>
    </row>
    <row r="23" spans="1:4" x14ac:dyDescent="0.3">
      <c r="A23" s="14" t="s">
        <v>20</v>
      </c>
      <c r="B23">
        <v>107</v>
      </c>
      <c r="C23" s="15" t="s">
        <v>14</v>
      </c>
      <c r="D23">
        <v>38</v>
      </c>
    </row>
    <row r="24" spans="1:4" x14ac:dyDescent="0.3">
      <c r="A24" s="14" t="s">
        <v>20</v>
      </c>
      <c r="B24">
        <v>134</v>
      </c>
      <c r="C24" s="15" t="s">
        <v>14</v>
      </c>
      <c r="D24">
        <v>12</v>
      </c>
    </row>
    <row r="25" spans="1:4" x14ac:dyDescent="0.3">
      <c r="A25" s="14" t="s">
        <v>20</v>
      </c>
      <c r="B25">
        <v>198</v>
      </c>
      <c r="C25" s="15" t="s">
        <v>14</v>
      </c>
      <c r="D25">
        <v>1684</v>
      </c>
    </row>
    <row r="26" spans="1:4" x14ac:dyDescent="0.3">
      <c r="A26" s="14" t="s">
        <v>20</v>
      </c>
      <c r="B26">
        <v>111</v>
      </c>
      <c r="C26" s="15" t="s">
        <v>14</v>
      </c>
      <c r="D26">
        <v>56</v>
      </c>
    </row>
    <row r="27" spans="1:4" x14ac:dyDescent="0.3">
      <c r="A27" s="14" t="s">
        <v>20</v>
      </c>
      <c r="B27">
        <v>222</v>
      </c>
      <c r="C27" s="15" t="s">
        <v>14</v>
      </c>
      <c r="D27">
        <v>838</v>
      </c>
    </row>
    <row r="28" spans="1:4" x14ac:dyDescent="0.3">
      <c r="A28" s="14" t="s">
        <v>20</v>
      </c>
      <c r="B28">
        <v>6212</v>
      </c>
      <c r="C28" s="15" t="s">
        <v>14</v>
      </c>
      <c r="D28">
        <v>1000</v>
      </c>
    </row>
    <row r="29" spans="1:4" x14ac:dyDescent="0.3">
      <c r="A29" s="14" t="s">
        <v>20</v>
      </c>
      <c r="B29">
        <v>98</v>
      </c>
      <c r="C29" s="15" t="s">
        <v>14</v>
      </c>
      <c r="D29">
        <v>1482</v>
      </c>
    </row>
    <row r="30" spans="1:4" x14ac:dyDescent="0.3">
      <c r="A30" s="14" t="s">
        <v>20</v>
      </c>
      <c r="B30">
        <v>92</v>
      </c>
      <c r="C30" s="15" t="s">
        <v>14</v>
      </c>
      <c r="D30">
        <v>106</v>
      </c>
    </row>
    <row r="31" spans="1:4" x14ac:dyDescent="0.3">
      <c r="A31" s="14" t="s">
        <v>20</v>
      </c>
      <c r="B31">
        <v>149</v>
      </c>
      <c r="C31" s="15" t="s">
        <v>14</v>
      </c>
      <c r="D31">
        <v>679</v>
      </c>
    </row>
    <row r="32" spans="1:4" x14ac:dyDescent="0.3">
      <c r="A32" s="14" t="s">
        <v>20</v>
      </c>
      <c r="B32">
        <v>2431</v>
      </c>
      <c r="C32" s="15" t="s">
        <v>14</v>
      </c>
      <c r="D32">
        <v>1220</v>
      </c>
    </row>
    <row r="33" spans="1:4" x14ac:dyDescent="0.3">
      <c r="A33" s="14" t="s">
        <v>20</v>
      </c>
      <c r="B33">
        <v>303</v>
      </c>
      <c r="C33" s="15" t="s">
        <v>14</v>
      </c>
      <c r="D33">
        <v>1</v>
      </c>
    </row>
    <row r="34" spans="1:4" x14ac:dyDescent="0.3">
      <c r="A34" s="14" t="s">
        <v>20</v>
      </c>
      <c r="B34">
        <v>209</v>
      </c>
      <c r="C34" s="15" t="s">
        <v>14</v>
      </c>
      <c r="D34">
        <v>37</v>
      </c>
    </row>
    <row r="35" spans="1:4" x14ac:dyDescent="0.3">
      <c r="A35" s="14" t="s">
        <v>20</v>
      </c>
      <c r="B35">
        <v>131</v>
      </c>
      <c r="C35" s="15" t="s">
        <v>14</v>
      </c>
      <c r="D35">
        <v>60</v>
      </c>
    </row>
    <row r="36" spans="1:4" x14ac:dyDescent="0.3">
      <c r="A36" s="14" t="s">
        <v>20</v>
      </c>
      <c r="B36">
        <v>164</v>
      </c>
      <c r="C36" s="15" t="s">
        <v>14</v>
      </c>
      <c r="D36">
        <v>296</v>
      </c>
    </row>
    <row r="37" spans="1:4" x14ac:dyDescent="0.3">
      <c r="A37" s="14" t="s">
        <v>20</v>
      </c>
      <c r="B37">
        <v>201</v>
      </c>
      <c r="C37" s="15" t="s">
        <v>14</v>
      </c>
      <c r="D37">
        <v>3304</v>
      </c>
    </row>
    <row r="38" spans="1:4" x14ac:dyDescent="0.3">
      <c r="A38" s="14" t="s">
        <v>20</v>
      </c>
      <c r="B38">
        <v>211</v>
      </c>
      <c r="C38" s="15" t="s">
        <v>14</v>
      </c>
      <c r="D38">
        <v>73</v>
      </c>
    </row>
    <row r="39" spans="1:4" x14ac:dyDescent="0.3">
      <c r="A39" s="14" t="s">
        <v>20</v>
      </c>
      <c r="B39">
        <v>128</v>
      </c>
      <c r="C39" s="15" t="s">
        <v>14</v>
      </c>
      <c r="D39">
        <v>3387</v>
      </c>
    </row>
    <row r="40" spans="1:4" x14ac:dyDescent="0.3">
      <c r="A40" s="14" t="s">
        <v>20</v>
      </c>
      <c r="B40">
        <v>1600</v>
      </c>
      <c r="C40" s="15" t="s">
        <v>14</v>
      </c>
      <c r="D40">
        <v>662</v>
      </c>
    </row>
    <row r="41" spans="1:4" x14ac:dyDescent="0.3">
      <c r="A41" s="14" t="s">
        <v>20</v>
      </c>
      <c r="B41">
        <v>249</v>
      </c>
      <c r="C41" s="15" t="s">
        <v>14</v>
      </c>
      <c r="D41">
        <v>774</v>
      </c>
    </row>
    <row r="42" spans="1:4" x14ac:dyDescent="0.3">
      <c r="A42" s="14" t="s">
        <v>20</v>
      </c>
      <c r="B42">
        <v>236</v>
      </c>
      <c r="C42" s="15" t="s">
        <v>14</v>
      </c>
      <c r="D42">
        <v>672</v>
      </c>
    </row>
    <row r="43" spans="1:4" x14ac:dyDescent="0.3">
      <c r="A43" s="14" t="s">
        <v>20</v>
      </c>
      <c r="B43">
        <v>4065</v>
      </c>
      <c r="C43" s="15" t="s">
        <v>14</v>
      </c>
      <c r="D43">
        <v>940</v>
      </c>
    </row>
    <row r="44" spans="1:4" x14ac:dyDescent="0.3">
      <c r="A44" s="14" t="s">
        <v>20</v>
      </c>
      <c r="B44">
        <v>246</v>
      </c>
      <c r="C44" s="15" t="s">
        <v>14</v>
      </c>
      <c r="D44">
        <v>117</v>
      </c>
    </row>
    <row r="45" spans="1:4" x14ac:dyDescent="0.3">
      <c r="A45" s="14" t="s">
        <v>20</v>
      </c>
      <c r="B45">
        <v>2475</v>
      </c>
      <c r="C45" s="15" t="s">
        <v>14</v>
      </c>
      <c r="D45">
        <v>115</v>
      </c>
    </row>
    <row r="46" spans="1:4" x14ac:dyDescent="0.3">
      <c r="A46" s="14" t="s">
        <v>20</v>
      </c>
      <c r="B46">
        <v>76</v>
      </c>
      <c r="C46" s="15" t="s">
        <v>14</v>
      </c>
      <c r="D46">
        <v>326</v>
      </c>
    </row>
    <row r="47" spans="1:4" x14ac:dyDescent="0.3">
      <c r="A47" s="14" t="s">
        <v>20</v>
      </c>
      <c r="B47">
        <v>54</v>
      </c>
      <c r="C47" s="15" t="s">
        <v>14</v>
      </c>
      <c r="D47">
        <v>1</v>
      </c>
    </row>
    <row r="48" spans="1:4" x14ac:dyDescent="0.3">
      <c r="A48" s="14" t="s">
        <v>20</v>
      </c>
      <c r="B48">
        <v>88</v>
      </c>
      <c r="C48" s="15" t="s">
        <v>14</v>
      </c>
      <c r="D48">
        <v>1467</v>
      </c>
    </row>
    <row r="49" spans="1:4" x14ac:dyDescent="0.3">
      <c r="A49" s="14" t="s">
        <v>20</v>
      </c>
      <c r="B49">
        <v>85</v>
      </c>
      <c r="C49" s="15" t="s">
        <v>14</v>
      </c>
      <c r="D49">
        <v>5681</v>
      </c>
    </row>
    <row r="50" spans="1:4" x14ac:dyDescent="0.3">
      <c r="A50" s="14" t="s">
        <v>20</v>
      </c>
      <c r="B50">
        <v>170</v>
      </c>
      <c r="C50" s="15" t="s">
        <v>14</v>
      </c>
      <c r="D50">
        <v>1059</v>
      </c>
    </row>
    <row r="51" spans="1:4" x14ac:dyDescent="0.3">
      <c r="A51" s="14" t="s">
        <v>20</v>
      </c>
      <c r="B51">
        <v>330</v>
      </c>
      <c r="C51" s="15" t="s">
        <v>14</v>
      </c>
      <c r="D51">
        <v>1194</v>
      </c>
    </row>
    <row r="52" spans="1:4" x14ac:dyDescent="0.3">
      <c r="A52" s="14" t="s">
        <v>20</v>
      </c>
      <c r="B52">
        <v>127</v>
      </c>
      <c r="C52" s="15" t="s">
        <v>14</v>
      </c>
      <c r="D52">
        <v>30</v>
      </c>
    </row>
    <row r="53" spans="1:4" x14ac:dyDescent="0.3">
      <c r="A53" s="14" t="s">
        <v>20</v>
      </c>
      <c r="B53">
        <v>411</v>
      </c>
      <c r="C53" s="15" t="s">
        <v>14</v>
      </c>
      <c r="D53">
        <v>75</v>
      </c>
    </row>
    <row r="54" spans="1:4" x14ac:dyDescent="0.3">
      <c r="A54" s="14" t="s">
        <v>20</v>
      </c>
      <c r="B54">
        <v>180</v>
      </c>
      <c r="C54" s="15" t="s">
        <v>14</v>
      </c>
      <c r="D54">
        <v>955</v>
      </c>
    </row>
    <row r="55" spans="1:4" x14ac:dyDescent="0.3">
      <c r="A55" s="14" t="s">
        <v>20</v>
      </c>
      <c r="B55">
        <v>374</v>
      </c>
      <c r="C55" s="15" t="s">
        <v>14</v>
      </c>
      <c r="D55">
        <v>67</v>
      </c>
    </row>
    <row r="56" spans="1:4" x14ac:dyDescent="0.3">
      <c r="A56" s="14" t="s">
        <v>20</v>
      </c>
      <c r="B56">
        <v>71</v>
      </c>
      <c r="C56" s="15" t="s">
        <v>14</v>
      </c>
      <c r="D56">
        <v>5</v>
      </c>
    </row>
    <row r="57" spans="1:4" x14ac:dyDescent="0.3">
      <c r="A57" s="14" t="s">
        <v>20</v>
      </c>
      <c r="B57">
        <v>203</v>
      </c>
      <c r="C57" s="15" t="s">
        <v>14</v>
      </c>
      <c r="D57">
        <v>26</v>
      </c>
    </row>
    <row r="58" spans="1:4" x14ac:dyDescent="0.3">
      <c r="A58" s="14" t="s">
        <v>20</v>
      </c>
      <c r="B58">
        <v>113</v>
      </c>
      <c r="C58" s="15" t="s">
        <v>14</v>
      </c>
      <c r="D58">
        <v>1130</v>
      </c>
    </row>
    <row r="59" spans="1:4" x14ac:dyDescent="0.3">
      <c r="A59" s="14" t="s">
        <v>20</v>
      </c>
      <c r="B59">
        <v>96</v>
      </c>
      <c r="C59" s="15" t="s">
        <v>14</v>
      </c>
      <c r="D59">
        <v>782</v>
      </c>
    </row>
    <row r="60" spans="1:4" x14ac:dyDescent="0.3">
      <c r="A60" s="14" t="s">
        <v>20</v>
      </c>
      <c r="B60">
        <v>498</v>
      </c>
      <c r="C60" s="15" t="s">
        <v>14</v>
      </c>
      <c r="D60">
        <v>210</v>
      </c>
    </row>
    <row r="61" spans="1:4" x14ac:dyDescent="0.3">
      <c r="A61" s="14" t="s">
        <v>20</v>
      </c>
      <c r="B61">
        <v>180</v>
      </c>
      <c r="C61" s="15" t="s">
        <v>14</v>
      </c>
      <c r="D61">
        <v>136</v>
      </c>
    </row>
    <row r="62" spans="1:4" x14ac:dyDescent="0.3">
      <c r="A62" s="14" t="s">
        <v>20</v>
      </c>
      <c r="B62">
        <v>27</v>
      </c>
      <c r="C62" s="15" t="s">
        <v>14</v>
      </c>
      <c r="D62">
        <v>86</v>
      </c>
    </row>
    <row r="63" spans="1:4" x14ac:dyDescent="0.3">
      <c r="A63" s="14" t="s">
        <v>20</v>
      </c>
      <c r="B63">
        <v>2331</v>
      </c>
      <c r="C63" s="15" t="s">
        <v>14</v>
      </c>
      <c r="D63">
        <v>19</v>
      </c>
    </row>
    <row r="64" spans="1:4" x14ac:dyDescent="0.3">
      <c r="A64" s="14" t="s">
        <v>20</v>
      </c>
      <c r="B64">
        <v>113</v>
      </c>
      <c r="C64" s="15" t="s">
        <v>14</v>
      </c>
      <c r="D64">
        <v>886</v>
      </c>
    </row>
    <row r="65" spans="1:4" x14ac:dyDescent="0.3">
      <c r="A65" s="14" t="s">
        <v>20</v>
      </c>
      <c r="B65">
        <v>164</v>
      </c>
      <c r="C65" s="15" t="s">
        <v>14</v>
      </c>
      <c r="D65">
        <v>35</v>
      </c>
    </row>
    <row r="66" spans="1:4" x14ac:dyDescent="0.3">
      <c r="A66" s="14" t="s">
        <v>20</v>
      </c>
      <c r="B66">
        <v>164</v>
      </c>
      <c r="C66" s="15" t="s">
        <v>14</v>
      </c>
      <c r="D66">
        <v>24</v>
      </c>
    </row>
    <row r="67" spans="1:4" x14ac:dyDescent="0.3">
      <c r="A67" s="14" t="s">
        <v>20</v>
      </c>
      <c r="B67">
        <v>336</v>
      </c>
      <c r="C67" s="15" t="s">
        <v>14</v>
      </c>
      <c r="D67">
        <v>86</v>
      </c>
    </row>
    <row r="68" spans="1:4" x14ac:dyDescent="0.3">
      <c r="A68" s="14" t="s">
        <v>20</v>
      </c>
      <c r="B68">
        <v>1917</v>
      </c>
      <c r="C68" s="15" t="s">
        <v>14</v>
      </c>
      <c r="D68">
        <v>243</v>
      </c>
    </row>
    <row r="69" spans="1:4" x14ac:dyDescent="0.3">
      <c r="A69" s="14" t="s">
        <v>20</v>
      </c>
      <c r="B69">
        <v>95</v>
      </c>
      <c r="C69" s="15" t="s">
        <v>14</v>
      </c>
      <c r="D69">
        <v>65</v>
      </c>
    </row>
    <row r="70" spans="1:4" x14ac:dyDescent="0.3">
      <c r="A70" s="14" t="s">
        <v>20</v>
      </c>
      <c r="B70">
        <v>147</v>
      </c>
      <c r="C70" s="15" t="s">
        <v>14</v>
      </c>
      <c r="D70">
        <v>100</v>
      </c>
    </row>
    <row r="71" spans="1:4" x14ac:dyDescent="0.3">
      <c r="A71" s="14" t="s">
        <v>20</v>
      </c>
      <c r="B71">
        <v>86</v>
      </c>
      <c r="C71" s="15" t="s">
        <v>14</v>
      </c>
      <c r="D71">
        <v>168</v>
      </c>
    </row>
    <row r="72" spans="1:4" x14ac:dyDescent="0.3">
      <c r="A72" s="14" t="s">
        <v>20</v>
      </c>
      <c r="B72">
        <v>83</v>
      </c>
      <c r="C72" s="15" t="s">
        <v>14</v>
      </c>
      <c r="D72">
        <v>13</v>
      </c>
    </row>
    <row r="73" spans="1:4" x14ac:dyDescent="0.3">
      <c r="A73" s="14" t="s">
        <v>20</v>
      </c>
      <c r="B73">
        <v>676</v>
      </c>
      <c r="C73" s="15" t="s">
        <v>14</v>
      </c>
      <c r="D73">
        <v>1</v>
      </c>
    </row>
    <row r="74" spans="1:4" x14ac:dyDescent="0.3">
      <c r="A74" s="14" t="s">
        <v>20</v>
      </c>
      <c r="B74">
        <v>361</v>
      </c>
      <c r="C74" s="15" t="s">
        <v>14</v>
      </c>
      <c r="D74">
        <v>40</v>
      </c>
    </row>
    <row r="75" spans="1:4" x14ac:dyDescent="0.3">
      <c r="A75" s="14" t="s">
        <v>20</v>
      </c>
      <c r="B75">
        <v>131</v>
      </c>
      <c r="C75" s="15" t="s">
        <v>14</v>
      </c>
      <c r="D75">
        <v>226</v>
      </c>
    </row>
    <row r="76" spans="1:4" x14ac:dyDescent="0.3">
      <c r="A76" s="14" t="s">
        <v>20</v>
      </c>
      <c r="B76">
        <v>126</v>
      </c>
      <c r="C76" s="15" t="s">
        <v>14</v>
      </c>
      <c r="D76">
        <v>1625</v>
      </c>
    </row>
    <row r="77" spans="1:4" x14ac:dyDescent="0.3">
      <c r="A77" s="14" t="s">
        <v>20</v>
      </c>
      <c r="B77">
        <v>275</v>
      </c>
      <c r="C77" s="15" t="s">
        <v>14</v>
      </c>
      <c r="D77">
        <v>143</v>
      </c>
    </row>
    <row r="78" spans="1:4" x14ac:dyDescent="0.3">
      <c r="A78" s="14" t="s">
        <v>20</v>
      </c>
      <c r="B78">
        <v>67</v>
      </c>
      <c r="C78" s="15" t="s">
        <v>14</v>
      </c>
      <c r="D78">
        <v>934</v>
      </c>
    </row>
    <row r="79" spans="1:4" x14ac:dyDescent="0.3">
      <c r="A79" s="14" t="s">
        <v>20</v>
      </c>
      <c r="B79">
        <v>154</v>
      </c>
      <c r="C79" s="15" t="s">
        <v>14</v>
      </c>
      <c r="D79">
        <v>17</v>
      </c>
    </row>
    <row r="80" spans="1:4" x14ac:dyDescent="0.3">
      <c r="A80" s="14" t="s">
        <v>20</v>
      </c>
      <c r="B80">
        <v>1782</v>
      </c>
      <c r="C80" s="15" t="s">
        <v>14</v>
      </c>
      <c r="D80">
        <v>2179</v>
      </c>
    </row>
    <row r="81" spans="1:4" x14ac:dyDescent="0.3">
      <c r="A81" s="14" t="s">
        <v>20</v>
      </c>
      <c r="B81">
        <v>903</v>
      </c>
      <c r="C81" s="15" t="s">
        <v>14</v>
      </c>
      <c r="D81">
        <v>931</v>
      </c>
    </row>
    <row r="82" spans="1:4" x14ac:dyDescent="0.3">
      <c r="A82" s="14" t="s">
        <v>20</v>
      </c>
      <c r="B82">
        <v>94</v>
      </c>
      <c r="C82" s="15" t="s">
        <v>14</v>
      </c>
      <c r="D82">
        <v>92</v>
      </c>
    </row>
    <row r="83" spans="1:4" x14ac:dyDescent="0.3">
      <c r="A83" s="14" t="s">
        <v>20</v>
      </c>
      <c r="B83">
        <v>180</v>
      </c>
      <c r="C83" s="15" t="s">
        <v>14</v>
      </c>
      <c r="D83">
        <v>57</v>
      </c>
    </row>
    <row r="84" spans="1:4" x14ac:dyDescent="0.3">
      <c r="A84" s="14" t="s">
        <v>20</v>
      </c>
      <c r="B84">
        <v>533</v>
      </c>
      <c r="C84" s="15" t="s">
        <v>14</v>
      </c>
      <c r="D84">
        <v>41</v>
      </c>
    </row>
    <row r="85" spans="1:4" x14ac:dyDescent="0.3">
      <c r="A85" s="14" t="s">
        <v>20</v>
      </c>
      <c r="B85">
        <v>2443</v>
      </c>
      <c r="C85" s="15" t="s">
        <v>14</v>
      </c>
      <c r="D85">
        <v>1</v>
      </c>
    </row>
    <row r="86" spans="1:4" x14ac:dyDescent="0.3">
      <c r="A86" s="14" t="s">
        <v>20</v>
      </c>
      <c r="B86">
        <v>89</v>
      </c>
      <c r="C86" s="15" t="s">
        <v>14</v>
      </c>
      <c r="D86">
        <v>101</v>
      </c>
    </row>
    <row r="87" spans="1:4" x14ac:dyDescent="0.3">
      <c r="A87" s="14" t="s">
        <v>20</v>
      </c>
      <c r="B87">
        <v>159</v>
      </c>
      <c r="C87" s="15" t="s">
        <v>14</v>
      </c>
      <c r="D87">
        <v>1335</v>
      </c>
    </row>
    <row r="88" spans="1:4" x14ac:dyDescent="0.3">
      <c r="A88" s="14" t="s">
        <v>20</v>
      </c>
      <c r="B88">
        <v>50</v>
      </c>
      <c r="C88" s="15" t="s">
        <v>14</v>
      </c>
      <c r="D88">
        <v>15</v>
      </c>
    </row>
    <row r="89" spans="1:4" x14ac:dyDescent="0.3">
      <c r="A89" s="14" t="s">
        <v>20</v>
      </c>
      <c r="B89">
        <v>186</v>
      </c>
      <c r="C89" s="15" t="s">
        <v>14</v>
      </c>
      <c r="D89">
        <v>454</v>
      </c>
    </row>
    <row r="90" spans="1:4" x14ac:dyDescent="0.3">
      <c r="A90" s="14" t="s">
        <v>20</v>
      </c>
      <c r="B90">
        <v>1071</v>
      </c>
      <c r="C90" s="15" t="s">
        <v>14</v>
      </c>
      <c r="D90">
        <v>3182</v>
      </c>
    </row>
    <row r="91" spans="1:4" x14ac:dyDescent="0.3">
      <c r="A91" s="14" t="s">
        <v>20</v>
      </c>
      <c r="B91">
        <v>117</v>
      </c>
      <c r="C91" s="15" t="s">
        <v>14</v>
      </c>
      <c r="D91">
        <v>15</v>
      </c>
    </row>
    <row r="92" spans="1:4" x14ac:dyDescent="0.3">
      <c r="A92" s="14" t="s">
        <v>20</v>
      </c>
      <c r="B92">
        <v>70</v>
      </c>
      <c r="C92" s="15" t="s">
        <v>14</v>
      </c>
      <c r="D92">
        <v>133</v>
      </c>
    </row>
    <row r="93" spans="1:4" x14ac:dyDescent="0.3">
      <c r="A93" s="14" t="s">
        <v>20</v>
      </c>
      <c r="B93">
        <v>135</v>
      </c>
      <c r="C93" s="15" t="s">
        <v>14</v>
      </c>
      <c r="D93">
        <v>2062</v>
      </c>
    </row>
    <row r="94" spans="1:4" x14ac:dyDescent="0.3">
      <c r="A94" s="14" t="s">
        <v>20</v>
      </c>
      <c r="B94">
        <v>768</v>
      </c>
      <c r="C94" s="15" t="s">
        <v>14</v>
      </c>
      <c r="D94">
        <v>29</v>
      </c>
    </row>
    <row r="95" spans="1:4" x14ac:dyDescent="0.3">
      <c r="A95" s="14" t="s">
        <v>20</v>
      </c>
      <c r="B95">
        <v>199</v>
      </c>
      <c r="C95" s="15" t="s">
        <v>14</v>
      </c>
      <c r="D95">
        <v>132</v>
      </c>
    </row>
    <row r="96" spans="1:4" x14ac:dyDescent="0.3">
      <c r="A96" s="14" t="s">
        <v>20</v>
      </c>
      <c r="B96">
        <v>107</v>
      </c>
      <c r="C96" s="15" t="s">
        <v>14</v>
      </c>
      <c r="D96">
        <v>137</v>
      </c>
    </row>
    <row r="97" spans="1:4" x14ac:dyDescent="0.3">
      <c r="A97" s="14" t="s">
        <v>20</v>
      </c>
      <c r="B97">
        <v>195</v>
      </c>
      <c r="C97" s="15" t="s">
        <v>14</v>
      </c>
      <c r="D97">
        <v>908</v>
      </c>
    </row>
    <row r="98" spans="1:4" x14ac:dyDescent="0.3">
      <c r="A98" s="14" t="s">
        <v>20</v>
      </c>
      <c r="B98">
        <v>3376</v>
      </c>
      <c r="C98" s="15" t="s">
        <v>14</v>
      </c>
      <c r="D98">
        <v>10</v>
      </c>
    </row>
    <row r="99" spans="1:4" x14ac:dyDescent="0.3">
      <c r="A99" s="14" t="s">
        <v>20</v>
      </c>
      <c r="B99">
        <v>41</v>
      </c>
      <c r="C99" s="15" t="s">
        <v>14</v>
      </c>
      <c r="D99">
        <v>1910</v>
      </c>
    </row>
    <row r="100" spans="1:4" x14ac:dyDescent="0.3">
      <c r="A100" s="14" t="s">
        <v>20</v>
      </c>
      <c r="B100">
        <v>1821</v>
      </c>
      <c r="C100" s="15" t="s">
        <v>14</v>
      </c>
      <c r="D100">
        <v>38</v>
      </c>
    </row>
    <row r="101" spans="1:4" x14ac:dyDescent="0.3">
      <c r="A101" s="14" t="s">
        <v>20</v>
      </c>
      <c r="B101">
        <v>164</v>
      </c>
      <c r="C101" s="15" t="s">
        <v>14</v>
      </c>
      <c r="D101">
        <v>104</v>
      </c>
    </row>
    <row r="102" spans="1:4" x14ac:dyDescent="0.3">
      <c r="A102" s="14" t="s">
        <v>20</v>
      </c>
      <c r="B102">
        <v>157</v>
      </c>
      <c r="C102" s="15" t="s">
        <v>14</v>
      </c>
      <c r="D102">
        <v>49</v>
      </c>
    </row>
    <row r="103" spans="1:4" x14ac:dyDescent="0.3">
      <c r="A103" s="14" t="s">
        <v>20</v>
      </c>
      <c r="B103">
        <v>246</v>
      </c>
      <c r="C103" s="15" t="s">
        <v>14</v>
      </c>
      <c r="D103">
        <v>1</v>
      </c>
    </row>
    <row r="104" spans="1:4" x14ac:dyDescent="0.3">
      <c r="A104" s="14" t="s">
        <v>20</v>
      </c>
      <c r="B104">
        <v>1396</v>
      </c>
      <c r="C104" s="15" t="s">
        <v>14</v>
      </c>
      <c r="D104">
        <v>245</v>
      </c>
    </row>
    <row r="105" spans="1:4" x14ac:dyDescent="0.3">
      <c r="A105" s="14" t="s">
        <v>20</v>
      </c>
      <c r="B105">
        <v>2506</v>
      </c>
      <c r="C105" s="15" t="s">
        <v>14</v>
      </c>
      <c r="D105">
        <v>32</v>
      </c>
    </row>
    <row r="106" spans="1:4" x14ac:dyDescent="0.3">
      <c r="A106" s="14" t="s">
        <v>20</v>
      </c>
      <c r="B106">
        <v>244</v>
      </c>
      <c r="C106" s="15" t="s">
        <v>14</v>
      </c>
      <c r="D106">
        <v>7</v>
      </c>
    </row>
    <row r="107" spans="1:4" x14ac:dyDescent="0.3">
      <c r="A107" s="14" t="s">
        <v>20</v>
      </c>
      <c r="B107">
        <v>146</v>
      </c>
      <c r="C107" s="15" t="s">
        <v>14</v>
      </c>
      <c r="D107">
        <v>803</v>
      </c>
    </row>
    <row r="108" spans="1:4" x14ac:dyDescent="0.3">
      <c r="A108" s="14" t="s">
        <v>20</v>
      </c>
      <c r="B108">
        <v>1267</v>
      </c>
      <c r="C108" s="15" t="s">
        <v>14</v>
      </c>
      <c r="D108">
        <v>16</v>
      </c>
    </row>
    <row r="109" spans="1:4" x14ac:dyDescent="0.3">
      <c r="A109" s="14" t="s">
        <v>20</v>
      </c>
      <c r="B109">
        <v>1561</v>
      </c>
      <c r="C109" s="15" t="s">
        <v>14</v>
      </c>
      <c r="D109">
        <v>31</v>
      </c>
    </row>
    <row r="110" spans="1:4" x14ac:dyDescent="0.3">
      <c r="A110" s="14" t="s">
        <v>20</v>
      </c>
      <c r="B110">
        <v>48</v>
      </c>
      <c r="C110" s="15" t="s">
        <v>14</v>
      </c>
      <c r="D110">
        <v>108</v>
      </c>
    </row>
    <row r="111" spans="1:4" x14ac:dyDescent="0.3">
      <c r="A111" s="14" t="s">
        <v>20</v>
      </c>
      <c r="B111">
        <v>2739</v>
      </c>
      <c r="C111" s="15" t="s">
        <v>14</v>
      </c>
      <c r="D111">
        <v>30</v>
      </c>
    </row>
    <row r="112" spans="1:4" x14ac:dyDescent="0.3">
      <c r="A112" s="14" t="s">
        <v>20</v>
      </c>
      <c r="B112">
        <v>3537</v>
      </c>
      <c r="C112" s="15" t="s">
        <v>14</v>
      </c>
      <c r="D112">
        <v>17</v>
      </c>
    </row>
    <row r="113" spans="1:4" x14ac:dyDescent="0.3">
      <c r="A113" s="14" t="s">
        <v>20</v>
      </c>
      <c r="B113">
        <v>2107</v>
      </c>
      <c r="C113" s="15" t="s">
        <v>14</v>
      </c>
      <c r="D113">
        <v>80</v>
      </c>
    </row>
    <row r="114" spans="1:4" x14ac:dyDescent="0.3">
      <c r="A114" s="14" t="s">
        <v>20</v>
      </c>
      <c r="B114">
        <v>3318</v>
      </c>
      <c r="C114" s="15" t="s">
        <v>14</v>
      </c>
      <c r="D114">
        <v>2468</v>
      </c>
    </row>
    <row r="115" spans="1:4" x14ac:dyDescent="0.3">
      <c r="A115" s="14" t="s">
        <v>20</v>
      </c>
      <c r="B115">
        <v>340</v>
      </c>
      <c r="C115" s="15" t="s">
        <v>14</v>
      </c>
      <c r="D115">
        <v>26</v>
      </c>
    </row>
    <row r="116" spans="1:4" x14ac:dyDescent="0.3">
      <c r="A116" s="14" t="s">
        <v>20</v>
      </c>
      <c r="B116">
        <v>1442</v>
      </c>
      <c r="C116" s="15" t="s">
        <v>14</v>
      </c>
      <c r="D116">
        <v>73</v>
      </c>
    </row>
    <row r="117" spans="1:4" x14ac:dyDescent="0.3">
      <c r="A117" s="14" t="s">
        <v>20</v>
      </c>
      <c r="B117">
        <v>126</v>
      </c>
      <c r="C117" s="15" t="s">
        <v>14</v>
      </c>
      <c r="D117">
        <v>128</v>
      </c>
    </row>
    <row r="118" spans="1:4" x14ac:dyDescent="0.3">
      <c r="A118" s="14" t="s">
        <v>20</v>
      </c>
      <c r="B118">
        <v>524</v>
      </c>
      <c r="C118" s="15" t="s">
        <v>14</v>
      </c>
      <c r="D118">
        <v>33</v>
      </c>
    </row>
    <row r="119" spans="1:4" x14ac:dyDescent="0.3">
      <c r="A119" s="14" t="s">
        <v>20</v>
      </c>
      <c r="B119">
        <v>1989</v>
      </c>
      <c r="C119" s="15" t="s">
        <v>14</v>
      </c>
      <c r="D119">
        <v>1072</v>
      </c>
    </row>
    <row r="120" spans="1:4" x14ac:dyDescent="0.3">
      <c r="A120" s="14" t="s">
        <v>20</v>
      </c>
      <c r="B120">
        <v>157</v>
      </c>
      <c r="C120" s="15" t="s">
        <v>14</v>
      </c>
      <c r="D120">
        <v>393</v>
      </c>
    </row>
    <row r="121" spans="1:4" x14ac:dyDescent="0.3">
      <c r="A121" s="14" t="s">
        <v>20</v>
      </c>
      <c r="B121">
        <v>4498</v>
      </c>
      <c r="C121" s="15" t="s">
        <v>14</v>
      </c>
      <c r="D121">
        <v>1257</v>
      </c>
    </row>
    <row r="122" spans="1:4" x14ac:dyDescent="0.3">
      <c r="A122" s="14" t="s">
        <v>20</v>
      </c>
      <c r="B122">
        <v>80</v>
      </c>
      <c r="C122" s="15" t="s">
        <v>14</v>
      </c>
      <c r="D122">
        <v>328</v>
      </c>
    </row>
    <row r="123" spans="1:4" x14ac:dyDescent="0.3">
      <c r="A123" s="14" t="s">
        <v>20</v>
      </c>
      <c r="B123">
        <v>43</v>
      </c>
      <c r="C123" s="15" t="s">
        <v>14</v>
      </c>
      <c r="D123">
        <v>147</v>
      </c>
    </row>
    <row r="124" spans="1:4" x14ac:dyDescent="0.3">
      <c r="A124" s="14" t="s">
        <v>20</v>
      </c>
      <c r="B124">
        <v>2053</v>
      </c>
      <c r="C124" s="15" t="s">
        <v>14</v>
      </c>
      <c r="D124">
        <v>830</v>
      </c>
    </row>
    <row r="125" spans="1:4" x14ac:dyDescent="0.3">
      <c r="A125" s="14" t="s">
        <v>20</v>
      </c>
      <c r="B125">
        <v>168</v>
      </c>
      <c r="C125" s="15" t="s">
        <v>14</v>
      </c>
      <c r="D125">
        <v>331</v>
      </c>
    </row>
    <row r="126" spans="1:4" x14ac:dyDescent="0.3">
      <c r="A126" s="14" t="s">
        <v>20</v>
      </c>
      <c r="B126">
        <v>4289</v>
      </c>
      <c r="C126" s="15" t="s">
        <v>14</v>
      </c>
      <c r="D126">
        <v>25</v>
      </c>
    </row>
    <row r="127" spans="1:4" x14ac:dyDescent="0.3">
      <c r="A127" s="14" t="s">
        <v>20</v>
      </c>
      <c r="B127">
        <v>165</v>
      </c>
      <c r="C127" s="15" t="s">
        <v>14</v>
      </c>
      <c r="D127">
        <v>3483</v>
      </c>
    </row>
    <row r="128" spans="1:4" x14ac:dyDescent="0.3">
      <c r="A128" s="14" t="s">
        <v>20</v>
      </c>
      <c r="B128">
        <v>1815</v>
      </c>
      <c r="C128" s="15" t="s">
        <v>14</v>
      </c>
      <c r="D128">
        <v>923</v>
      </c>
    </row>
    <row r="129" spans="1:4" x14ac:dyDescent="0.3">
      <c r="A129" s="14" t="s">
        <v>20</v>
      </c>
      <c r="B129">
        <v>397</v>
      </c>
      <c r="C129" s="15" t="s">
        <v>14</v>
      </c>
      <c r="D129">
        <v>1</v>
      </c>
    </row>
    <row r="130" spans="1:4" x14ac:dyDescent="0.3">
      <c r="A130" s="14" t="s">
        <v>20</v>
      </c>
      <c r="B130">
        <v>1539</v>
      </c>
      <c r="C130" s="15" t="s">
        <v>14</v>
      </c>
      <c r="D130">
        <v>33</v>
      </c>
    </row>
    <row r="131" spans="1:4" x14ac:dyDescent="0.3">
      <c r="A131" s="14" t="s">
        <v>20</v>
      </c>
      <c r="B131">
        <v>138</v>
      </c>
      <c r="C131" s="15" t="s">
        <v>14</v>
      </c>
      <c r="D131">
        <v>40</v>
      </c>
    </row>
    <row r="132" spans="1:4" x14ac:dyDescent="0.3">
      <c r="A132" s="14" t="s">
        <v>20</v>
      </c>
      <c r="B132">
        <v>3594</v>
      </c>
      <c r="C132" s="15" t="s">
        <v>14</v>
      </c>
      <c r="D132">
        <v>23</v>
      </c>
    </row>
    <row r="133" spans="1:4" x14ac:dyDescent="0.3">
      <c r="A133" s="14" t="s">
        <v>20</v>
      </c>
      <c r="B133">
        <v>5880</v>
      </c>
      <c r="C133" s="15" t="s">
        <v>14</v>
      </c>
      <c r="D133">
        <v>75</v>
      </c>
    </row>
    <row r="134" spans="1:4" x14ac:dyDescent="0.3">
      <c r="A134" s="14" t="s">
        <v>20</v>
      </c>
      <c r="B134">
        <v>112</v>
      </c>
      <c r="C134" s="15" t="s">
        <v>14</v>
      </c>
      <c r="D134">
        <v>2176</v>
      </c>
    </row>
    <row r="135" spans="1:4" x14ac:dyDescent="0.3">
      <c r="A135" s="14" t="s">
        <v>20</v>
      </c>
      <c r="B135">
        <v>943</v>
      </c>
      <c r="C135" s="15" t="s">
        <v>14</v>
      </c>
      <c r="D135">
        <v>441</v>
      </c>
    </row>
    <row r="136" spans="1:4" x14ac:dyDescent="0.3">
      <c r="A136" s="14" t="s">
        <v>20</v>
      </c>
      <c r="B136">
        <v>2468</v>
      </c>
      <c r="C136" s="15" t="s">
        <v>14</v>
      </c>
      <c r="D136">
        <v>25</v>
      </c>
    </row>
    <row r="137" spans="1:4" x14ac:dyDescent="0.3">
      <c r="A137" s="14" t="s">
        <v>20</v>
      </c>
      <c r="B137">
        <v>2551</v>
      </c>
      <c r="C137" s="15" t="s">
        <v>14</v>
      </c>
      <c r="D137">
        <v>127</v>
      </c>
    </row>
    <row r="138" spans="1:4" x14ac:dyDescent="0.3">
      <c r="A138" s="14" t="s">
        <v>20</v>
      </c>
      <c r="B138">
        <v>101</v>
      </c>
      <c r="C138" s="15" t="s">
        <v>14</v>
      </c>
      <c r="D138">
        <v>355</v>
      </c>
    </row>
    <row r="139" spans="1:4" x14ac:dyDescent="0.3">
      <c r="A139" s="14" t="s">
        <v>20</v>
      </c>
      <c r="B139">
        <v>92</v>
      </c>
      <c r="C139" s="15" t="s">
        <v>14</v>
      </c>
      <c r="D139">
        <v>44</v>
      </c>
    </row>
    <row r="140" spans="1:4" x14ac:dyDescent="0.3">
      <c r="A140" s="14" t="s">
        <v>20</v>
      </c>
      <c r="B140">
        <v>62</v>
      </c>
      <c r="C140" s="15" t="s">
        <v>14</v>
      </c>
      <c r="D140">
        <v>67</v>
      </c>
    </row>
    <row r="141" spans="1:4" x14ac:dyDescent="0.3">
      <c r="A141" s="14" t="s">
        <v>20</v>
      </c>
      <c r="B141">
        <v>149</v>
      </c>
      <c r="C141" s="15" t="s">
        <v>14</v>
      </c>
      <c r="D141">
        <v>1068</v>
      </c>
    </row>
    <row r="142" spans="1:4" x14ac:dyDescent="0.3">
      <c r="A142" s="14" t="s">
        <v>20</v>
      </c>
      <c r="B142">
        <v>329</v>
      </c>
      <c r="C142" s="15" t="s">
        <v>14</v>
      </c>
      <c r="D142">
        <v>424</v>
      </c>
    </row>
    <row r="143" spans="1:4" x14ac:dyDescent="0.3">
      <c r="A143" s="14" t="s">
        <v>20</v>
      </c>
      <c r="B143">
        <v>97</v>
      </c>
      <c r="C143" s="15" t="s">
        <v>14</v>
      </c>
      <c r="D143">
        <v>151</v>
      </c>
    </row>
    <row r="144" spans="1:4" x14ac:dyDescent="0.3">
      <c r="A144" s="14" t="s">
        <v>20</v>
      </c>
      <c r="B144">
        <v>1784</v>
      </c>
      <c r="C144" s="15" t="s">
        <v>14</v>
      </c>
      <c r="D144">
        <v>1608</v>
      </c>
    </row>
    <row r="145" spans="1:4" x14ac:dyDescent="0.3">
      <c r="A145" s="14" t="s">
        <v>20</v>
      </c>
      <c r="B145">
        <v>1684</v>
      </c>
      <c r="C145" s="15" t="s">
        <v>14</v>
      </c>
      <c r="D145">
        <v>941</v>
      </c>
    </row>
    <row r="146" spans="1:4" x14ac:dyDescent="0.3">
      <c r="A146" s="14" t="s">
        <v>20</v>
      </c>
      <c r="B146">
        <v>250</v>
      </c>
      <c r="C146" s="15" t="s">
        <v>14</v>
      </c>
      <c r="D146">
        <v>1</v>
      </c>
    </row>
    <row r="147" spans="1:4" x14ac:dyDescent="0.3">
      <c r="A147" s="14" t="s">
        <v>20</v>
      </c>
      <c r="B147">
        <v>238</v>
      </c>
      <c r="C147" s="15" t="s">
        <v>14</v>
      </c>
      <c r="D147">
        <v>40</v>
      </c>
    </row>
    <row r="148" spans="1:4" x14ac:dyDescent="0.3">
      <c r="A148" s="14" t="s">
        <v>20</v>
      </c>
      <c r="B148">
        <v>53</v>
      </c>
      <c r="C148" s="15" t="s">
        <v>14</v>
      </c>
      <c r="D148">
        <v>3015</v>
      </c>
    </row>
    <row r="149" spans="1:4" x14ac:dyDescent="0.3">
      <c r="A149" s="14" t="s">
        <v>20</v>
      </c>
      <c r="B149">
        <v>214</v>
      </c>
      <c r="C149" s="15" t="s">
        <v>14</v>
      </c>
      <c r="D149">
        <v>435</v>
      </c>
    </row>
    <row r="150" spans="1:4" x14ac:dyDescent="0.3">
      <c r="A150" s="14" t="s">
        <v>20</v>
      </c>
      <c r="B150">
        <v>222</v>
      </c>
      <c r="C150" s="15" t="s">
        <v>14</v>
      </c>
      <c r="D150">
        <v>714</v>
      </c>
    </row>
    <row r="151" spans="1:4" x14ac:dyDescent="0.3">
      <c r="A151" s="14" t="s">
        <v>20</v>
      </c>
      <c r="B151">
        <v>1884</v>
      </c>
      <c r="C151" s="15" t="s">
        <v>14</v>
      </c>
      <c r="D151">
        <v>5497</v>
      </c>
    </row>
    <row r="152" spans="1:4" x14ac:dyDescent="0.3">
      <c r="A152" s="14" t="s">
        <v>20</v>
      </c>
      <c r="B152">
        <v>218</v>
      </c>
      <c r="C152" s="15" t="s">
        <v>14</v>
      </c>
      <c r="D152">
        <v>418</v>
      </c>
    </row>
    <row r="153" spans="1:4" x14ac:dyDescent="0.3">
      <c r="A153" s="14" t="s">
        <v>20</v>
      </c>
      <c r="B153">
        <v>6465</v>
      </c>
      <c r="C153" s="15" t="s">
        <v>14</v>
      </c>
      <c r="D153">
        <v>1439</v>
      </c>
    </row>
    <row r="154" spans="1:4" x14ac:dyDescent="0.3">
      <c r="A154" s="14" t="s">
        <v>20</v>
      </c>
      <c r="B154">
        <v>59</v>
      </c>
      <c r="C154" s="15" t="s">
        <v>14</v>
      </c>
      <c r="D154">
        <v>15</v>
      </c>
    </row>
    <row r="155" spans="1:4" x14ac:dyDescent="0.3">
      <c r="A155" s="14" t="s">
        <v>20</v>
      </c>
      <c r="B155">
        <v>88</v>
      </c>
      <c r="C155" s="15" t="s">
        <v>14</v>
      </c>
      <c r="D155">
        <v>1999</v>
      </c>
    </row>
    <row r="156" spans="1:4" x14ac:dyDescent="0.3">
      <c r="A156" s="14" t="s">
        <v>20</v>
      </c>
      <c r="B156">
        <v>1697</v>
      </c>
      <c r="C156" s="15" t="s">
        <v>14</v>
      </c>
      <c r="D156">
        <v>118</v>
      </c>
    </row>
    <row r="157" spans="1:4" x14ac:dyDescent="0.3">
      <c r="A157" s="14" t="s">
        <v>20</v>
      </c>
      <c r="B157">
        <v>92</v>
      </c>
      <c r="C157" s="15" t="s">
        <v>14</v>
      </c>
      <c r="D157">
        <v>162</v>
      </c>
    </row>
    <row r="158" spans="1:4" x14ac:dyDescent="0.3">
      <c r="A158" s="14" t="s">
        <v>20</v>
      </c>
      <c r="B158">
        <v>186</v>
      </c>
      <c r="C158" s="15" t="s">
        <v>14</v>
      </c>
      <c r="D158">
        <v>83</v>
      </c>
    </row>
    <row r="159" spans="1:4" x14ac:dyDescent="0.3">
      <c r="A159" s="14" t="s">
        <v>20</v>
      </c>
      <c r="B159">
        <v>138</v>
      </c>
      <c r="C159" s="15" t="s">
        <v>14</v>
      </c>
      <c r="D159">
        <v>747</v>
      </c>
    </row>
    <row r="160" spans="1:4" x14ac:dyDescent="0.3">
      <c r="A160" s="14" t="s">
        <v>20</v>
      </c>
      <c r="B160">
        <v>261</v>
      </c>
      <c r="C160" s="15" t="s">
        <v>14</v>
      </c>
      <c r="D160">
        <v>84</v>
      </c>
    </row>
    <row r="161" spans="1:4" x14ac:dyDescent="0.3">
      <c r="A161" s="14" t="s">
        <v>20</v>
      </c>
      <c r="B161">
        <v>107</v>
      </c>
      <c r="C161" s="15" t="s">
        <v>14</v>
      </c>
      <c r="D161">
        <v>91</v>
      </c>
    </row>
    <row r="162" spans="1:4" x14ac:dyDescent="0.3">
      <c r="A162" s="14" t="s">
        <v>20</v>
      </c>
      <c r="B162">
        <v>199</v>
      </c>
      <c r="C162" s="15" t="s">
        <v>14</v>
      </c>
      <c r="D162">
        <v>792</v>
      </c>
    </row>
    <row r="163" spans="1:4" x14ac:dyDescent="0.3">
      <c r="A163" s="14" t="s">
        <v>20</v>
      </c>
      <c r="B163">
        <v>5512</v>
      </c>
      <c r="C163" s="15" t="s">
        <v>14</v>
      </c>
      <c r="D163">
        <v>32</v>
      </c>
    </row>
    <row r="164" spans="1:4" x14ac:dyDescent="0.3">
      <c r="A164" s="14" t="s">
        <v>20</v>
      </c>
      <c r="B164">
        <v>86</v>
      </c>
      <c r="C164" s="15" t="s">
        <v>14</v>
      </c>
      <c r="D164">
        <v>186</v>
      </c>
    </row>
    <row r="165" spans="1:4" x14ac:dyDescent="0.3">
      <c r="A165" s="14" t="s">
        <v>20</v>
      </c>
      <c r="B165">
        <v>2768</v>
      </c>
      <c r="C165" s="15" t="s">
        <v>14</v>
      </c>
      <c r="D165">
        <v>605</v>
      </c>
    </row>
    <row r="166" spans="1:4" x14ac:dyDescent="0.3">
      <c r="A166" s="14" t="s">
        <v>20</v>
      </c>
      <c r="B166">
        <v>48</v>
      </c>
      <c r="C166" s="15" t="s">
        <v>14</v>
      </c>
      <c r="D166">
        <v>1</v>
      </c>
    </row>
    <row r="167" spans="1:4" x14ac:dyDescent="0.3">
      <c r="A167" s="14" t="s">
        <v>20</v>
      </c>
      <c r="B167">
        <v>87</v>
      </c>
      <c r="C167" s="15" t="s">
        <v>14</v>
      </c>
      <c r="D167">
        <v>31</v>
      </c>
    </row>
    <row r="168" spans="1:4" x14ac:dyDescent="0.3">
      <c r="A168" s="14" t="s">
        <v>20</v>
      </c>
      <c r="B168">
        <v>1894</v>
      </c>
      <c r="C168" s="15" t="s">
        <v>14</v>
      </c>
      <c r="D168">
        <v>1181</v>
      </c>
    </row>
    <row r="169" spans="1:4" x14ac:dyDescent="0.3">
      <c r="A169" s="14" t="s">
        <v>20</v>
      </c>
      <c r="B169">
        <v>282</v>
      </c>
      <c r="C169" s="15" t="s">
        <v>14</v>
      </c>
      <c r="D169">
        <v>39</v>
      </c>
    </row>
    <row r="170" spans="1:4" x14ac:dyDescent="0.3">
      <c r="A170" s="14" t="s">
        <v>20</v>
      </c>
      <c r="B170">
        <v>116</v>
      </c>
      <c r="C170" s="15" t="s">
        <v>14</v>
      </c>
      <c r="D170">
        <v>46</v>
      </c>
    </row>
    <row r="171" spans="1:4" x14ac:dyDescent="0.3">
      <c r="A171" s="14" t="s">
        <v>20</v>
      </c>
      <c r="B171">
        <v>83</v>
      </c>
      <c r="C171" s="15" t="s">
        <v>14</v>
      </c>
      <c r="D171">
        <v>105</v>
      </c>
    </row>
    <row r="172" spans="1:4" x14ac:dyDescent="0.3">
      <c r="A172" s="14" t="s">
        <v>20</v>
      </c>
      <c r="B172">
        <v>91</v>
      </c>
      <c r="C172" s="15" t="s">
        <v>14</v>
      </c>
      <c r="D172">
        <v>535</v>
      </c>
    </row>
    <row r="173" spans="1:4" x14ac:dyDescent="0.3">
      <c r="A173" s="14" t="s">
        <v>20</v>
      </c>
      <c r="B173">
        <v>546</v>
      </c>
      <c r="C173" s="15" t="s">
        <v>14</v>
      </c>
      <c r="D173">
        <v>16</v>
      </c>
    </row>
    <row r="174" spans="1:4" x14ac:dyDescent="0.3">
      <c r="A174" s="14" t="s">
        <v>20</v>
      </c>
      <c r="B174">
        <v>393</v>
      </c>
      <c r="C174" s="15" t="s">
        <v>14</v>
      </c>
      <c r="D174">
        <v>575</v>
      </c>
    </row>
    <row r="175" spans="1:4" x14ac:dyDescent="0.3">
      <c r="A175" s="14" t="s">
        <v>20</v>
      </c>
      <c r="B175">
        <v>133</v>
      </c>
      <c r="C175" s="15" t="s">
        <v>14</v>
      </c>
      <c r="D175">
        <v>1120</v>
      </c>
    </row>
    <row r="176" spans="1:4" x14ac:dyDescent="0.3">
      <c r="A176" s="14" t="s">
        <v>20</v>
      </c>
      <c r="B176">
        <v>254</v>
      </c>
      <c r="C176" s="15" t="s">
        <v>14</v>
      </c>
      <c r="D176">
        <v>113</v>
      </c>
    </row>
    <row r="177" spans="1:4" x14ac:dyDescent="0.3">
      <c r="A177" s="14" t="s">
        <v>20</v>
      </c>
      <c r="B177">
        <v>176</v>
      </c>
      <c r="C177" s="15" t="s">
        <v>14</v>
      </c>
      <c r="D177">
        <v>1538</v>
      </c>
    </row>
    <row r="178" spans="1:4" x14ac:dyDescent="0.3">
      <c r="A178" s="14" t="s">
        <v>20</v>
      </c>
      <c r="B178">
        <v>337</v>
      </c>
      <c r="C178" s="15" t="s">
        <v>14</v>
      </c>
      <c r="D178">
        <v>9</v>
      </c>
    </row>
    <row r="179" spans="1:4" x14ac:dyDescent="0.3">
      <c r="A179" s="14" t="s">
        <v>20</v>
      </c>
      <c r="B179">
        <v>107</v>
      </c>
      <c r="C179" s="15" t="s">
        <v>14</v>
      </c>
      <c r="D179">
        <v>554</v>
      </c>
    </row>
    <row r="180" spans="1:4" x14ac:dyDescent="0.3">
      <c r="A180" s="14" t="s">
        <v>20</v>
      </c>
      <c r="B180">
        <v>183</v>
      </c>
      <c r="C180" s="15" t="s">
        <v>14</v>
      </c>
      <c r="D180">
        <v>648</v>
      </c>
    </row>
    <row r="181" spans="1:4" x14ac:dyDescent="0.3">
      <c r="A181" s="14" t="s">
        <v>20</v>
      </c>
      <c r="B181">
        <v>72</v>
      </c>
      <c r="C181" s="15" t="s">
        <v>14</v>
      </c>
      <c r="D181">
        <v>21</v>
      </c>
    </row>
    <row r="182" spans="1:4" x14ac:dyDescent="0.3">
      <c r="A182" s="14" t="s">
        <v>20</v>
      </c>
      <c r="B182">
        <v>295</v>
      </c>
      <c r="C182" s="15" t="s">
        <v>14</v>
      </c>
      <c r="D182">
        <v>54</v>
      </c>
    </row>
    <row r="183" spans="1:4" x14ac:dyDescent="0.3">
      <c r="A183" s="14" t="s">
        <v>20</v>
      </c>
      <c r="B183">
        <v>142</v>
      </c>
      <c r="C183" s="15" t="s">
        <v>14</v>
      </c>
      <c r="D183">
        <v>120</v>
      </c>
    </row>
    <row r="184" spans="1:4" x14ac:dyDescent="0.3">
      <c r="A184" s="14" t="s">
        <v>20</v>
      </c>
      <c r="B184">
        <v>85</v>
      </c>
      <c r="C184" s="15" t="s">
        <v>14</v>
      </c>
      <c r="D184">
        <v>579</v>
      </c>
    </row>
    <row r="185" spans="1:4" x14ac:dyDescent="0.3">
      <c r="A185" s="14" t="s">
        <v>20</v>
      </c>
      <c r="B185">
        <v>659</v>
      </c>
      <c r="C185" s="15" t="s">
        <v>14</v>
      </c>
      <c r="D185">
        <v>2072</v>
      </c>
    </row>
    <row r="186" spans="1:4" x14ac:dyDescent="0.3">
      <c r="A186" s="14" t="s">
        <v>20</v>
      </c>
      <c r="B186">
        <v>121</v>
      </c>
      <c r="C186" s="15" t="s">
        <v>14</v>
      </c>
      <c r="D186">
        <v>0</v>
      </c>
    </row>
    <row r="187" spans="1:4" x14ac:dyDescent="0.3">
      <c r="A187" s="14" t="s">
        <v>20</v>
      </c>
      <c r="B187">
        <v>3742</v>
      </c>
      <c r="C187" s="15" t="s">
        <v>14</v>
      </c>
      <c r="D187">
        <v>1796</v>
      </c>
    </row>
    <row r="188" spans="1:4" x14ac:dyDescent="0.3">
      <c r="A188" s="14" t="s">
        <v>20</v>
      </c>
      <c r="B188">
        <v>223</v>
      </c>
      <c r="C188" s="15" t="s">
        <v>14</v>
      </c>
      <c r="D188">
        <v>62</v>
      </c>
    </row>
    <row r="189" spans="1:4" x14ac:dyDescent="0.3">
      <c r="A189" s="14" t="s">
        <v>20</v>
      </c>
      <c r="B189">
        <v>133</v>
      </c>
      <c r="C189" s="15" t="s">
        <v>14</v>
      </c>
      <c r="D189">
        <v>347</v>
      </c>
    </row>
    <row r="190" spans="1:4" x14ac:dyDescent="0.3">
      <c r="A190" s="14" t="s">
        <v>20</v>
      </c>
      <c r="B190">
        <v>5168</v>
      </c>
      <c r="C190" s="15" t="s">
        <v>14</v>
      </c>
      <c r="D190">
        <v>19</v>
      </c>
    </row>
    <row r="191" spans="1:4" x14ac:dyDescent="0.3">
      <c r="A191" s="14" t="s">
        <v>20</v>
      </c>
      <c r="B191">
        <v>307</v>
      </c>
      <c r="C191" s="15" t="s">
        <v>14</v>
      </c>
      <c r="D191">
        <v>1258</v>
      </c>
    </row>
    <row r="192" spans="1:4" x14ac:dyDescent="0.3">
      <c r="A192" s="14" t="s">
        <v>20</v>
      </c>
      <c r="B192">
        <v>2441</v>
      </c>
      <c r="C192" s="15" t="s">
        <v>14</v>
      </c>
      <c r="D192">
        <v>362</v>
      </c>
    </row>
    <row r="193" spans="1:4" x14ac:dyDescent="0.3">
      <c r="A193" s="14" t="s">
        <v>20</v>
      </c>
      <c r="B193">
        <v>1385</v>
      </c>
      <c r="C193" s="15" t="s">
        <v>14</v>
      </c>
      <c r="D193">
        <v>133</v>
      </c>
    </row>
    <row r="194" spans="1:4" x14ac:dyDescent="0.3">
      <c r="A194" s="14" t="s">
        <v>20</v>
      </c>
      <c r="B194">
        <v>190</v>
      </c>
      <c r="C194" s="15" t="s">
        <v>14</v>
      </c>
      <c r="D194">
        <v>846</v>
      </c>
    </row>
    <row r="195" spans="1:4" x14ac:dyDescent="0.3">
      <c r="A195" s="14" t="s">
        <v>20</v>
      </c>
      <c r="B195">
        <v>470</v>
      </c>
      <c r="C195" s="15" t="s">
        <v>14</v>
      </c>
      <c r="D195">
        <v>10</v>
      </c>
    </row>
    <row r="196" spans="1:4" x14ac:dyDescent="0.3">
      <c r="A196" s="14" t="s">
        <v>20</v>
      </c>
      <c r="B196">
        <v>253</v>
      </c>
      <c r="C196" s="15" t="s">
        <v>14</v>
      </c>
      <c r="D196">
        <v>191</v>
      </c>
    </row>
    <row r="197" spans="1:4" x14ac:dyDescent="0.3">
      <c r="A197" s="14" t="s">
        <v>20</v>
      </c>
      <c r="B197">
        <v>1113</v>
      </c>
      <c r="C197" s="15" t="s">
        <v>14</v>
      </c>
      <c r="D197">
        <v>1979</v>
      </c>
    </row>
    <row r="198" spans="1:4" x14ac:dyDescent="0.3">
      <c r="A198" s="14" t="s">
        <v>20</v>
      </c>
      <c r="B198">
        <v>2283</v>
      </c>
      <c r="C198" s="15" t="s">
        <v>14</v>
      </c>
      <c r="D198">
        <v>63</v>
      </c>
    </row>
    <row r="199" spans="1:4" x14ac:dyDescent="0.3">
      <c r="A199" s="14" t="s">
        <v>20</v>
      </c>
      <c r="B199">
        <v>1095</v>
      </c>
      <c r="C199" s="15" t="s">
        <v>14</v>
      </c>
      <c r="D199">
        <v>6080</v>
      </c>
    </row>
    <row r="200" spans="1:4" x14ac:dyDescent="0.3">
      <c r="A200" s="14" t="s">
        <v>20</v>
      </c>
      <c r="B200">
        <v>1690</v>
      </c>
      <c r="C200" s="15" t="s">
        <v>14</v>
      </c>
      <c r="D200">
        <v>80</v>
      </c>
    </row>
    <row r="201" spans="1:4" x14ac:dyDescent="0.3">
      <c r="A201" s="14" t="s">
        <v>20</v>
      </c>
      <c r="B201">
        <v>191</v>
      </c>
      <c r="C201" s="15" t="s">
        <v>14</v>
      </c>
      <c r="D201">
        <v>9</v>
      </c>
    </row>
    <row r="202" spans="1:4" x14ac:dyDescent="0.3">
      <c r="A202" s="14" t="s">
        <v>20</v>
      </c>
      <c r="B202">
        <v>2013</v>
      </c>
      <c r="C202" s="15" t="s">
        <v>14</v>
      </c>
      <c r="D202">
        <v>1784</v>
      </c>
    </row>
    <row r="203" spans="1:4" x14ac:dyDescent="0.3">
      <c r="A203" s="14" t="s">
        <v>20</v>
      </c>
      <c r="B203">
        <v>1703</v>
      </c>
      <c r="C203" s="15" t="s">
        <v>14</v>
      </c>
      <c r="D203">
        <v>243</v>
      </c>
    </row>
    <row r="204" spans="1:4" x14ac:dyDescent="0.3">
      <c r="A204" s="14" t="s">
        <v>20</v>
      </c>
      <c r="B204">
        <v>80</v>
      </c>
      <c r="C204" s="15" t="s">
        <v>14</v>
      </c>
      <c r="D204">
        <v>1296</v>
      </c>
    </row>
    <row r="205" spans="1:4" x14ac:dyDescent="0.3">
      <c r="A205" s="14" t="s">
        <v>20</v>
      </c>
      <c r="B205">
        <v>41</v>
      </c>
      <c r="C205" s="15" t="s">
        <v>14</v>
      </c>
      <c r="D205">
        <v>77</v>
      </c>
    </row>
    <row r="206" spans="1:4" x14ac:dyDescent="0.3">
      <c r="A206" s="14" t="s">
        <v>20</v>
      </c>
      <c r="B206">
        <v>187</v>
      </c>
      <c r="C206" s="15" t="s">
        <v>14</v>
      </c>
      <c r="D206">
        <v>395</v>
      </c>
    </row>
    <row r="207" spans="1:4" x14ac:dyDescent="0.3">
      <c r="A207" s="14" t="s">
        <v>20</v>
      </c>
      <c r="B207">
        <v>2875</v>
      </c>
      <c r="C207" s="15" t="s">
        <v>14</v>
      </c>
      <c r="D207">
        <v>49</v>
      </c>
    </row>
    <row r="208" spans="1:4" x14ac:dyDescent="0.3">
      <c r="A208" s="14" t="s">
        <v>20</v>
      </c>
      <c r="B208">
        <v>88</v>
      </c>
      <c r="C208" s="15" t="s">
        <v>14</v>
      </c>
      <c r="D208">
        <v>180</v>
      </c>
    </row>
    <row r="209" spans="1:4" x14ac:dyDescent="0.3">
      <c r="A209" s="14" t="s">
        <v>20</v>
      </c>
      <c r="B209">
        <v>191</v>
      </c>
      <c r="C209" s="15" t="s">
        <v>14</v>
      </c>
      <c r="D209">
        <v>2690</v>
      </c>
    </row>
    <row r="210" spans="1:4" x14ac:dyDescent="0.3">
      <c r="A210" s="14" t="s">
        <v>20</v>
      </c>
      <c r="B210">
        <v>139</v>
      </c>
      <c r="C210" s="15" t="s">
        <v>14</v>
      </c>
      <c r="D210">
        <v>2779</v>
      </c>
    </row>
    <row r="211" spans="1:4" x14ac:dyDescent="0.3">
      <c r="A211" s="14" t="s">
        <v>20</v>
      </c>
      <c r="B211">
        <v>186</v>
      </c>
      <c r="C211" s="15" t="s">
        <v>14</v>
      </c>
      <c r="D211">
        <v>92</v>
      </c>
    </row>
    <row r="212" spans="1:4" x14ac:dyDescent="0.3">
      <c r="A212" s="14" t="s">
        <v>20</v>
      </c>
      <c r="B212">
        <v>112</v>
      </c>
      <c r="C212" s="15" t="s">
        <v>14</v>
      </c>
      <c r="D212">
        <v>1028</v>
      </c>
    </row>
    <row r="213" spans="1:4" x14ac:dyDescent="0.3">
      <c r="A213" s="14" t="s">
        <v>20</v>
      </c>
      <c r="B213">
        <v>101</v>
      </c>
      <c r="C213" s="15" t="s">
        <v>14</v>
      </c>
      <c r="D213">
        <v>26</v>
      </c>
    </row>
    <row r="214" spans="1:4" x14ac:dyDescent="0.3">
      <c r="A214" s="14" t="s">
        <v>20</v>
      </c>
      <c r="B214">
        <v>206</v>
      </c>
      <c r="C214" s="15" t="s">
        <v>14</v>
      </c>
      <c r="D214">
        <v>1790</v>
      </c>
    </row>
    <row r="215" spans="1:4" x14ac:dyDescent="0.3">
      <c r="A215" s="14" t="s">
        <v>20</v>
      </c>
      <c r="B215">
        <v>154</v>
      </c>
      <c r="C215" s="15" t="s">
        <v>14</v>
      </c>
      <c r="D215">
        <v>37</v>
      </c>
    </row>
    <row r="216" spans="1:4" x14ac:dyDescent="0.3">
      <c r="A216" s="14" t="s">
        <v>20</v>
      </c>
      <c r="B216">
        <v>5966</v>
      </c>
      <c r="C216" s="15" t="s">
        <v>14</v>
      </c>
      <c r="D216">
        <v>35</v>
      </c>
    </row>
    <row r="217" spans="1:4" x14ac:dyDescent="0.3">
      <c r="A217" s="14" t="s">
        <v>20</v>
      </c>
      <c r="B217">
        <v>169</v>
      </c>
      <c r="C217" s="15" t="s">
        <v>14</v>
      </c>
      <c r="D217">
        <v>558</v>
      </c>
    </row>
    <row r="218" spans="1:4" x14ac:dyDescent="0.3">
      <c r="A218" s="14" t="s">
        <v>20</v>
      </c>
      <c r="B218">
        <v>2106</v>
      </c>
      <c r="C218" s="15" t="s">
        <v>14</v>
      </c>
      <c r="D218">
        <v>64</v>
      </c>
    </row>
    <row r="219" spans="1:4" x14ac:dyDescent="0.3">
      <c r="A219" s="14" t="s">
        <v>20</v>
      </c>
      <c r="B219">
        <v>131</v>
      </c>
      <c r="C219" s="15" t="s">
        <v>14</v>
      </c>
      <c r="D219">
        <v>245</v>
      </c>
    </row>
    <row r="220" spans="1:4" x14ac:dyDescent="0.3">
      <c r="A220" s="14" t="s">
        <v>20</v>
      </c>
      <c r="B220">
        <v>84</v>
      </c>
      <c r="C220" s="15" t="s">
        <v>14</v>
      </c>
      <c r="D220">
        <v>71</v>
      </c>
    </row>
    <row r="221" spans="1:4" x14ac:dyDescent="0.3">
      <c r="A221" s="14" t="s">
        <v>20</v>
      </c>
      <c r="B221">
        <v>155</v>
      </c>
      <c r="C221" s="15" t="s">
        <v>14</v>
      </c>
      <c r="D221">
        <v>42</v>
      </c>
    </row>
    <row r="222" spans="1:4" x14ac:dyDescent="0.3">
      <c r="A222" s="14" t="s">
        <v>20</v>
      </c>
      <c r="B222">
        <v>189</v>
      </c>
      <c r="C222" s="15" t="s">
        <v>14</v>
      </c>
      <c r="D222">
        <v>156</v>
      </c>
    </row>
    <row r="223" spans="1:4" x14ac:dyDescent="0.3">
      <c r="A223" s="14" t="s">
        <v>20</v>
      </c>
      <c r="B223">
        <v>4799</v>
      </c>
      <c r="C223" s="15" t="s">
        <v>14</v>
      </c>
      <c r="D223">
        <v>1368</v>
      </c>
    </row>
    <row r="224" spans="1:4" x14ac:dyDescent="0.3">
      <c r="A224" s="14" t="s">
        <v>20</v>
      </c>
      <c r="B224">
        <v>1137</v>
      </c>
      <c r="C224" s="15" t="s">
        <v>14</v>
      </c>
      <c r="D224">
        <v>102</v>
      </c>
    </row>
    <row r="225" spans="1:4" x14ac:dyDescent="0.3">
      <c r="A225" s="14" t="s">
        <v>20</v>
      </c>
      <c r="B225">
        <v>1152</v>
      </c>
      <c r="C225" s="15" t="s">
        <v>14</v>
      </c>
      <c r="D225">
        <v>86</v>
      </c>
    </row>
    <row r="226" spans="1:4" x14ac:dyDescent="0.3">
      <c r="A226" s="14" t="s">
        <v>20</v>
      </c>
      <c r="B226">
        <v>50</v>
      </c>
      <c r="C226" s="15" t="s">
        <v>14</v>
      </c>
      <c r="D226">
        <v>253</v>
      </c>
    </row>
    <row r="227" spans="1:4" x14ac:dyDescent="0.3">
      <c r="A227" s="14" t="s">
        <v>20</v>
      </c>
      <c r="B227">
        <v>3059</v>
      </c>
      <c r="C227" s="15" t="s">
        <v>14</v>
      </c>
      <c r="D227">
        <v>157</v>
      </c>
    </row>
    <row r="228" spans="1:4" x14ac:dyDescent="0.3">
      <c r="A228" s="14" t="s">
        <v>20</v>
      </c>
      <c r="B228">
        <v>34</v>
      </c>
      <c r="C228" s="15" t="s">
        <v>14</v>
      </c>
      <c r="D228">
        <v>183</v>
      </c>
    </row>
    <row r="229" spans="1:4" x14ac:dyDescent="0.3">
      <c r="A229" s="14" t="s">
        <v>20</v>
      </c>
      <c r="B229">
        <v>220</v>
      </c>
      <c r="C229" s="15" t="s">
        <v>14</v>
      </c>
      <c r="D229">
        <v>82</v>
      </c>
    </row>
    <row r="230" spans="1:4" x14ac:dyDescent="0.3">
      <c r="A230" s="14" t="s">
        <v>20</v>
      </c>
      <c r="B230">
        <v>1604</v>
      </c>
      <c r="C230" s="15" t="s">
        <v>14</v>
      </c>
      <c r="D230">
        <v>1</v>
      </c>
    </row>
    <row r="231" spans="1:4" x14ac:dyDescent="0.3">
      <c r="A231" s="14" t="s">
        <v>20</v>
      </c>
      <c r="B231">
        <v>454</v>
      </c>
      <c r="C231" s="15" t="s">
        <v>14</v>
      </c>
      <c r="D231">
        <v>1198</v>
      </c>
    </row>
    <row r="232" spans="1:4" x14ac:dyDescent="0.3">
      <c r="A232" s="14" t="s">
        <v>20</v>
      </c>
      <c r="B232">
        <v>123</v>
      </c>
      <c r="C232" s="15" t="s">
        <v>14</v>
      </c>
      <c r="D232">
        <v>648</v>
      </c>
    </row>
    <row r="233" spans="1:4" x14ac:dyDescent="0.3">
      <c r="A233" s="14" t="s">
        <v>20</v>
      </c>
      <c r="B233">
        <v>299</v>
      </c>
      <c r="C233" s="15" t="s">
        <v>14</v>
      </c>
      <c r="D233">
        <v>64</v>
      </c>
    </row>
    <row r="234" spans="1:4" x14ac:dyDescent="0.3">
      <c r="A234" s="14" t="s">
        <v>20</v>
      </c>
      <c r="B234">
        <v>2237</v>
      </c>
      <c r="C234" s="15" t="s">
        <v>14</v>
      </c>
      <c r="D234">
        <v>62</v>
      </c>
    </row>
    <row r="235" spans="1:4" x14ac:dyDescent="0.3">
      <c r="A235" s="14" t="s">
        <v>20</v>
      </c>
      <c r="B235">
        <v>645</v>
      </c>
      <c r="C235" s="15" t="s">
        <v>14</v>
      </c>
      <c r="D235">
        <v>750</v>
      </c>
    </row>
    <row r="236" spans="1:4" x14ac:dyDescent="0.3">
      <c r="A236" s="14" t="s">
        <v>20</v>
      </c>
      <c r="B236">
        <v>484</v>
      </c>
      <c r="C236" s="15" t="s">
        <v>14</v>
      </c>
      <c r="D236">
        <v>105</v>
      </c>
    </row>
    <row r="237" spans="1:4" x14ac:dyDescent="0.3">
      <c r="A237" s="14" t="s">
        <v>20</v>
      </c>
      <c r="B237">
        <v>154</v>
      </c>
      <c r="C237" s="15" t="s">
        <v>14</v>
      </c>
      <c r="D237">
        <v>2604</v>
      </c>
    </row>
    <row r="238" spans="1:4" x14ac:dyDescent="0.3">
      <c r="A238" s="14" t="s">
        <v>20</v>
      </c>
      <c r="B238">
        <v>82</v>
      </c>
      <c r="C238" s="15" t="s">
        <v>14</v>
      </c>
      <c r="D238">
        <v>65</v>
      </c>
    </row>
    <row r="239" spans="1:4" x14ac:dyDescent="0.3">
      <c r="A239" s="14" t="s">
        <v>20</v>
      </c>
      <c r="B239">
        <v>134</v>
      </c>
      <c r="C239" s="15" t="s">
        <v>14</v>
      </c>
      <c r="D239">
        <v>94</v>
      </c>
    </row>
    <row r="240" spans="1:4" x14ac:dyDescent="0.3">
      <c r="A240" s="14" t="s">
        <v>20</v>
      </c>
      <c r="B240">
        <v>5203</v>
      </c>
      <c r="C240" s="15" t="s">
        <v>14</v>
      </c>
      <c r="D240">
        <v>257</v>
      </c>
    </row>
    <row r="241" spans="1:4" x14ac:dyDescent="0.3">
      <c r="A241" s="14" t="s">
        <v>20</v>
      </c>
      <c r="B241">
        <v>94</v>
      </c>
      <c r="C241" s="15" t="s">
        <v>14</v>
      </c>
      <c r="D241">
        <v>2928</v>
      </c>
    </row>
    <row r="242" spans="1:4" x14ac:dyDescent="0.3">
      <c r="A242" s="14" t="s">
        <v>20</v>
      </c>
      <c r="B242">
        <v>205</v>
      </c>
      <c r="C242" s="15" t="s">
        <v>14</v>
      </c>
      <c r="D242">
        <v>4697</v>
      </c>
    </row>
    <row r="243" spans="1:4" x14ac:dyDescent="0.3">
      <c r="A243" s="14" t="s">
        <v>20</v>
      </c>
      <c r="B243">
        <v>92</v>
      </c>
      <c r="C243" s="15" t="s">
        <v>14</v>
      </c>
      <c r="D243">
        <v>2915</v>
      </c>
    </row>
    <row r="244" spans="1:4" x14ac:dyDescent="0.3">
      <c r="A244" s="14" t="s">
        <v>20</v>
      </c>
      <c r="B244">
        <v>219</v>
      </c>
      <c r="C244" s="15" t="s">
        <v>14</v>
      </c>
      <c r="D244">
        <v>18</v>
      </c>
    </row>
    <row r="245" spans="1:4" x14ac:dyDescent="0.3">
      <c r="A245" s="14" t="s">
        <v>20</v>
      </c>
      <c r="B245">
        <v>2526</v>
      </c>
      <c r="C245" s="15" t="s">
        <v>14</v>
      </c>
      <c r="D245">
        <v>602</v>
      </c>
    </row>
    <row r="246" spans="1:4" x14ac:dyDescent="0.3">
      <c r="A246" s="14" t="s">
        <v>20</v>
      </c>
      <c r="B246">
        <v>94</v>
      </c>
      <c r="C246" s="15" t="s">
        <v>14</v>
      </c>
      <c r="D246">
        <v>1</v>
      </c>
    </row>
    <row r="247" spans="1:4" x14ac:dyDescent="0.3">
      <c r="A247" s="14" t="s">
        <v>20</v>
      </c>
      <c r="B247">
        <v>1713</v>
      </c>
      <c r="C247" s="15" t="s">
        <v>14</v>
      </c>
      <c r="D247">
        <v>3868</v>
      </c>
    </row>
    <row r="248" spans="1:4" x14ac:dyDescent="0.3">
      <c r="A248" s="14" t="s">
        <v>20</v>
      </c>
      <c r="B248">
        <v>249</v>
      </c>
      <c r="C248" s="15" t="s">
        <v>14</v>
      </c>
      <c r="D248">
        <v>504</v>
      </c>
    </row>
    <row r="249" spans="1:4" x14ac:dyDescent="0.3">
      <c r="A249" s="14" t="s">
        <v>20</v>
      </c>
      <c r="B249">
        <v>192</v>
      </c>
      <c r="C249" s="15" t="s">
        <v>14</v>
      </c>
      <c r="D249">
        <v>14</v>
      </c>
    </row>
    <row r="250" spans="1:4" x14ac:dyDescent="0.3">
      <c r="A250" s="14" t="s">
        <v>20</v>
      </c>
      <c r="B250">
        <v>247</v>
      </c>
      <c r="C250" s="15" t="s">
        <v>14</v>
      </c>
      <c r="D250">
        <v>750</v>
      </c>
    </row>
    <row r="251" spans="1:4" x14ac:dyDescent="0.3">
      <c r="A251" s="14" t="s">
        <v>20</v>
      </c>
      <c r="B251">
        <v>2293</v>
      </c>
      <c r="C251" s="15" t="s">
        <v>14</v>
      </c>
      <c r="D251">
        <v>77</v>
      </c>
    </row>
    <row r="252" spans="1:4" x14ac:dyDescent="0.3">
      <c r="A252" s="14" t="s">
        <v>20</v>
      </c>
      <c r="B252">
        <v>3131</v>
      </c>
      <c r="C252" s="15" t="s">
        <v>14</v>
      </c>
      <c r="D252">
        <v>752</v>
      </c>
    </row>
    <row r="253" spans="1:4" x14ac:dyDescent="0.3">
      <c r="A253" s="14" t="s">
        <v>20</v>
      </c>
      <c r="B253">
        <v>143</v>
      </c>
      <c r="C253" s="15" t="s">
        <v>14</v>
      </c>
      <c r="D253">
        <v>131</v>
      </c>
    </row>
    <row r="254" spans="1:4" x14ac:dyDescent="0.3">
      <c r="A254" s="14" t="s">
        <v>20</v>
      </c>
      <c r="B254">
        <v>296</v>
      </c>
      <c r="C254" s="15" t="s">
        <v>14</v>
      </c>
      <c r="D254">
        <v>87</v>
      </c>
    </row>
    <row r="255" spans="1:4" x14ac:dyDescent="0.3">
      <c r="A255" s="14" t="s">
        <v>20</v>
      </c>
      <c r="B255">
        <v>170</v>
      </c>
      <c r="C255" s="15" t="s">
        <v>14</v>
      </c>
      <c r="D255">
        <v>1063</v>
      </c>
    </row>
    <row r="256" spans="1:4" x14ac:dyDescent="0.3">
      <c r="A256" s="14" t="s">
        <v>20</v>
      </c>
      <c r="B256">
        <v>86</v>
      </c>
      <c r="C256" s="15" t="s">
        <v>14</v>
      </c>
      <c r="D256">
        <v>76</v>
      </c>
    </row>
    <row r="257" spans="1:4" x14ac:dyDescent="0.3">
      <c r="A257" s="14" t="s">
        <v>20</v>
      </c>
      <c r="B257">
        <v>6286</v>
      </c>
      <c r="C257" s="15" t="s">
        <v>14</v>
      </c>
      <c r="D257">
        <v>4428</v>
      </c>
    </row>
    <row r="258" spans="1:4" x14ac:dyDescent="0.3">
      <c r="A258" s="14" t="s">
        <v>20</v>
      </c>
      <c r="B258">
        <v>3727</v>
      </c>
      <c r="C258" s="15" t="s">
        <v>14</v>
      </c>
      <c r="D258">
        <v>58</v>
      </c>
    </row>
    <row r="259" spans="1:4" x14ac:dyDescent="0.3">
      <c r="A259" s="14" t="s">
        <v>20</v>
      </c>
      <c r="B259">
        <v>1605</v>
      </c>
      <c r="C259" s="15" t="s">
        <v>14</v>
      </c>
      <c r="D259">
        <v>111</v>
      </c>
    </row>
    <row r="260" spans="1:4" x14ac:dyDescent="0.3">
      <c r="A260" s="14" t="s">
        <v>20</v>
      </c>
      <c r="B260">
        <v>2120</v>
      </c>
      <c r="C260" s="15" t="s">
        <v>14</v>
      </c>
      <c r="D260">
        <v>2955</v>
      </c>
    </row>
    <row r="261" spans="1:4" x14ac:dyDescent="0.3">
      <c r="A261" s="14" t="s">
        <v>20</v>
      </c>
      <c r="B261">
        <v>50</v>
      </c>
      <c r="C261" s="15" t="s">
        <v>14</v>
      </c>
      <c r="D261">
        <v>1657</v>
      </c>
    </row>
    <row r="262" spans="1:4" x14ac:dyDescent="0.3">
      <c r="A262" s="14" t="s">
        <v>20</v>
      </c>
      <c r="B262">
        <v>2080</v>
      </c>
      <c r="C262" s="15" t="s">
        <v>14</v>
      </c>
      <c r="D262">
        <v>926</v>
      </c>
    </row>
    <row r="263" spans="1:4" x14ac:dyDescent="0.3">
      <c r="A263" s="14" t="s">
        <v>20</v>
      </c>
      <c r="B263">
        <v>2105</v>
      </c>
      <c r="C263" s="15" t="s">
        <v>14</v>
      </c>
      <c r="D263">
        <v>77</v>
      </c>
    </row>
    <row r="264" spans="1:4" x14ac:dyDescent="0.3">
      <c r="A264" s="14" t="s">
        <v>20</v>
      </c>
      <c r="B264">
        <v>2436</v>
      </c>
      <c r="C264" s="15" t="s">
        <v>14</v>
      </c>
      <c r="D264">
        <v>1748</v>
      </c>
    </row>
    <row r="265" spans="1:4" x14ac:dyDescent="0.3">
      <c r="A265" s="14" t="s">
        <v>20</v>
      </c>
      <c r="B265">
        <v>80</v>
      </c>
      <c r="C265" s="15" t="s">
        <v>14</v>
      </c>
      <c r="D265">
        <v>79</v>
      </c>
    </row>
    <row r="266" spans="1:4" x14ac:dyDescent="0.3">
      <c r="A266" s="14" t="s">
        <v>20</v>
      </c>
      <c r="B266">
        <v>42</v>
      </c>
      <c r="C266" s="15" t="s">
        <v>14</v>
      </c>
      <c r="D266">
        <v>889</v>
      </c>
    </row>
    <row r="267" spans="1:4" x14ac:dyDescent="0.3">
      <c r="A267" s="14" t="s">
        <v>20</v>
      </c>
      <c r="B267">
        <v>139</v>
      </c>
      <c r="C267" s="15" t="s">
        <v>14</v>
      </c>
      <c r="D267">
        <v>56</v>
      </c>
    </row>
    <row r="268" spans="1:4" x14ac:dyDescent="0.3">
      <c r="A268" s="14" t="s">
        <v>20</v>
      </c>
      <c r="B268">
        <v>159</v>
      </c>
      <c r="C268" s="15" t="s">
        <v>14</v>
      </c>
      <c r="D268">
        <v>1</v>
      </c>
    </row>
    <row r="269" spans="1:4" x14ac:dyDescent="0.3">
      <c r="A269" s="14" t="s">
        <v>20</v>
      </c>
      <c r="B269">
        <v>381</v>
      </c>
      <c r="C269" s="15" t="s">
        <v>14</v>
      </c>
      <c r="D269">
        <v>83</v>
      </c>
    </row>
    <row r="270" spans="1:4" x14ac:dyDescent="0.3">
      <c r="A270" s="14" t="s">
        <v>20</v>
      </c>
      <c r="B270">
        <v>194</v>
      </c>
      <c r="C270" s="15" t="s">
        <v>14</v>
      </c>
      <c r="D270">
        <v>2025</v>
      </c>
    </row>
    <row r="271" spans="1:4" x14ac:dyDescent="0.3">
      <c r="A271" s="14" t="s">
        <v>20</v>
      </c>
      <c r="B271">
        <v>106</v>
      </c>
      <c r="C271" s="15" t="s">
        <v>14</v>
      </c>
      <c r="D271">
        <v>14</v>
      </c>
    </row>
    <row r="272" spans="1:4" x14ac:dyDescent="0.3">
      <c r="A272" s="14" t="s">
        <v>20</v>
      </c>
      <c r="B272">
        <v>142</v>
      </c>
      <c r="C272" s="15" t="s">
        <v>14</v>
      </c>
      <c r="D272">
        <v>656</v>
      </c>
    </row>
    <row r="273" spans="1:4" x14ac:dyDescent="0.3">
      <c r="A273" s="14" t="s">
        <v>20</v>
      </c>
      <c r="B273">
        <v>211</v>
      </c>
      <c r="C273" s="15" t="s">
        <v>14</v>
      </c>
      <c r="D273">
        <v>1596</v>
      </c>
    </row>
    <row r="274" spans="1:4" x14ac:dyDescent="0.3">
      <c r="A274" s="14" t="s">
        <v>20</v>
      </c>
      <c r="B274">
        <v>2756</v>
      </c>
      <c r="C274" s="15" t="s">
        <v>14</v>
      </c>
      <c r="D274">
        <v>10</v>
      </c>
    </row>
    <row r="275" spans="1:4" x14ac:dyDescent="0.3">
      <c r="A275" s="14" t="s">
        <v>20</v>
      </c>
      <c r="B275">
        <v>173</v>
      </c>
      <c r="C275" s="15" t="s">
        <v>14</v>
      </c>
      <c r="D275">
        <v>1121</v>
      </c>
    </row>
    <row r="276" spans="1:4" x14ac:dyDescent="0.3">
      <c r="A276" s="14" t="s">
        <v>20</v>
      </c>
      <c r="B276">
        <v>87</v>
      </c>
      <c r="C276" s="15" t="s">
        <v>14</v>
      </c>
      <c r="D276">
        <v>15</v>
      </c>
    </row>
    <row r="277" spans="1:4" x14ac:dyDescent="0.3">
      <c r="A277" s="14" t="s">
        <v>20</v>
      </c>
      <c r="B277">
        <v>1572</v>
      </c>
      <c r="C277" s="15" t="s">
        <v>14</v>
      </c>
      <c r="D277">
        <v>191</v>
      </c>
    </row>
    <row r="278" spans="1:4" x14ac:dyDescent="0.3">
      <c r="A278" s="14" t="s">
        <v>20</v>
      </c>
      <c r="B278">
        <v>2346</v>
      </c>
      <c r="C278" s="15" t="s">
        <v>14</v>
      </c>
      <c r="D278">
        <v>16</v>
      </c>
    </row>
    <row r="279" spans="1:4" x14ac:dyDescent="0.3">
      <c r="A279" s="14" t="s">
        <v>20</v>
      </c>
      <c r="B279">
        <v>115</v>
      </c>
      <c r="C279" s="15" t="s">
        <v>14</v>
      </c>
      <c r="D279">
        <v>17</v>
      </c>
    </row>
    <row r="280" spans="1:4" x14ac:dyDescent="0.3">
      <c r="A280" s="14" t="s">
        <v>20</v>
      </c>
      <c r="B280">
        <v>85</v>
      </c>
      <c r="C280" s="15" t="s">
        <v>14</v>
      </c>
      <c r="D280">
        <v>34</v>
      </c>
    </row>
    <row r="281" spans="1:4" x14ac:dyDescent="0.3">
      <c r="A281" s="14" t="s">
        <v>20</v>
      </c>
      <c r="B281">
        <v>144</v>
      </c>
      <c r="C281" s="15" t="s">
        <v>14</v>
      </c>
      <c r="D281">
        <v>1</v>
      </c>
    </row>
    <row r="282" spans="1:4" x14ac:dyDescent="0.3">
      <c r="A282" s="14" t="s">
        <v>20</v>
      </c>
      <c r="B282">
        <v>2443</v>
      </c>
      <c r="C282" s="15" t="s">
        <v>14</v>
      </c>
      <c r="D282">
        <v>1274</v>
      </c>
    </row>
    <row r="283" spans="1:4" x14ac:dyDescent="0.3">
      <c r="A283" s="14" t="s">
        <v>20</v>
      </c>
      <c r="B283">
        <v>64</v>
      </c>
      <c r="C283" s="15" t="s">
        <v>14</v>
      </c>
      <c r="D283">
        <v>210</v>
      </c>
    </row>
    <row r="284" spans="1:4" x14ac:dyDescent="0.3">
      <c r="A284" s="14" t="s">
        <v>20</v>
      </c>
      <c r="B284">
        <v>268</v>
      </c>
      <c r="C284" s="15" t="s">
        <v>14</v>
      </c>
      <c r="D284">
        <v>248</v>
      </c>
    </row>
    <row r="285" spans="1:4" x14ac:dyDescent="0.3">
      <c r="A285" s="14" t="s">
        <v>20</v>
      </c>
      <c r="B285">
        <v>195</v>
      </c>
      <c r="C285" s="15" t="s">
        <v>14</v>
      </c>
      <c r="D285">
        <v>513</v>
      </c>
    </row>
    <row r="286" spans="1:4" x14ac:dyDescent="0.3">
      <c r="A286" s="14" t="s">
        <v>20</v>
      </c>
      <c r="B286">
        <v>186</v>
      </c>
      <c r="C286" s="15" t="s">
        <v>14</v>
      </c>
      <c r="D286">
        <v>3410</v>
      </c>
    </row>
    <row r="287" spans="1:4" x14ac:dyDescent="0.3">
      <c r="A287" s="14" t="s">
        <v>20</v>
      </c>
      <c r="B287">
        <v>460</v>
      </c>
      <c r="C287" s="15" t="s">
        <v>14</v>
      </c>
      <c r="D287">
        <v>10</v>
      </c>
    </row>
    <row r="288" spans="1:4" x14ac:dyDescent="0.3">
      <c r="A288" s="14" t="s">
        <v>20</v>
      </c>
      <c r="B288">
        <v>2528</v>
      </c>
      <c r="C288" s="15" t="s">
        <v>14</v>
      </c>
      <c r="D288">
        <v>2201</v>
      </c>
    </row>
    <row r="289" spans="1:4" x14ac:dyDescent="0.3">
      <c r="A289" s="14" t="s">
        <v>20</v>
      </c>
      <c r="B289">
        <v>3657</v>
      </c>
      <c r="C289" s="15" t="s">
        <v>14</v>
      </c>
      <c r="D289">
        <v>676</v>
      </c>
    </row>
    <row r="290" spans="1:4" x14ac:dyDescent="0.3">
      <c r="A290" s="14" t="s">
        <v>20</v>
      </c>
      <c r="B290">
        <v>131</v>
      </c>
      <c r="C290" s="15" t="s">
        <v>14</v>
      </c>
      <c r="D290">
        <v>831</v>
      </c>
    </row>
    <row r="291" spans="1:4" x14ac:dyDescent="0.3">
      <c r="A291" s="14" t="s">
        <v>20</v>
      </c>
      <c r="B291">
        <v>239</v>
      </c>
      <c r="C291" s="15" t="s">
        <v>14</v>
      </c>
      <c r="D291">
        <v>859</v>
      </c>
    </row>
    <row r="292" spans="1:4" x14ac:dyDescent="0.3">
      <c r="A292" s="14" t="s">
        <v>20</v>
      </c>
      <c r="B292">
        <v>78</v>
      </c>
      <c r="C292" s="15" t="s">
        <v>14</v>
      </c>
      <c r="D292">
        <v>45</v>
      </c>
    </row>
    <row r="293" spans="1:4" x14ac:dyDescent="0.3">
      <c r="A293" s="14" t="s">
        <v>20</v>
      </c>
      <c r="B293">
        <v>1773</v>
      </c>
      <c r="C293" s="15" t="s">
        <v>14</v>
      </c>
      <c r="D293">
        <v>6</v>
      </c>
    </row>
    <row r="294" spans="1:4" x14ac:dyDescent="0.3">
      <c r="A294" s="14" t="s">
        <v>20</v>
      </c>
      <c r="B294">
        <v>32</v>
      </c>
      <c r="C294" s="15" t="s">
        <v>14</v>
      </c>
      <c r="D294">
        <v>7</v>
      </c>
    </row>
    <row r="295" spans="1:4" x14ac:dyDescent="0.3">
      <c r="A295" s="14" t="s">
        <v>20</v>
      </c>
      <c r="B295">
        <v>369</v>
      </c>
      <c r="C295" s="15" t="s">
        <v>14</v>
      </c>
      <c r="D295">
        <v>31</v>
      </c>
    </row>
    <row r="296" spans="1:4" x14ac:dyDescent="0.3">
      <c r="A296" s="14" t="s">
        <v>20</v>
      </c>
      <c r="B296">
        <v>89</v>
      </c>
      <c r="C296" s="15" t="s">
        <v>14</v>
      </c>
      <c r="D296">
        <v>78</v>
      </c>
    </row>
    <row r="297" spans="1:4" x14ac:dyDescent="0.3">
      <c r="A297" s="14" t="s">
        <v>20</v>
      </c>
      <c r="B297">
        <v>147</v>
      </c>
      <c r="C297" s="15" t="s">
        <v>14</v>
      </c>
      <c r="D297">
        <v>1225</v>
      </c>
    </row>
    <row r="298" spans="1:4" x14ac:dyDescent="0.3">
      <c r="A298" s="14" t="s">
        <v>20</v>
      </c>
      <c r="B298">
        <v>126</v>
      </c>
      <c r="C298" s="15" t="s">
        <v>14</v>
      </c>
      <c r="D298">
        <v>1</v>
      </c>
    </row>
    <row r="299" spans="1:4" x14ac:dyDescent="0.3">
      <c r="A299" s="14" t="s">
        <v>20</v>
      </c>
      <c r="B299">
        <v>2218</v>
      </c>
      <c r="C299" s="15" t="s">
        <v>14</v>
      </c>
      <c r="D299">
        <v>67</v>
      </c>
    </row>
    <row r="300" spans="1:4" x14ac:dyDescent="0.3">
      <c r="A300" s="14" t="s">
        <v>20</v>
      </c>
      <c r="B300">
        <v>202</v>
      </c>
      <c r="C300" s="15" t="s">
        <v>14</v>
      </c>
      <c r="D300">
        <v>19</v>
      </c>
    </row>
    <row r="301" spans="1:4" x14ac:dyDescent="0.3">
      <c r="A301" s="14" t="s">
        <v>20</v>
      </c>
      <c r="B301">
        <v>140</v>
      </c>
      <c r="C301" s="15" t="s">
        <v>14</v>
      </c>
      <c r="D301">
        <v>2108</v>
      </c>
    </row>
    <row r="302" spans="1:4" x14ac:dyDescent="0.3">
      <c r="A302" s="14" t="s">
        <v>20</v>
      </c>
      <c r="B302">
        <v>1052</v>
      </c>
      <c r="C302" s="15" t="s">
        <v>14</v>
      </c>
      <c r="D302">
        <v>679</v>
      </c>
    </row>
    <row r="303" spans="1:4" x14ac:dyDescent="0.3">
      <c r="A303" s="14" t="s">
        <v>20</v>
      </c>
      <c r="B303">
        <v>247</v>
      </c>
      <c r="C303" s="15" t="s">
        <v>14</v>
      </c>
      <c r="D303">
        <v>36</v>
      </c>
    </row>
    <row r="304" spans="1:4" x14ac:dyDescent="0.3">
      <c r="A304" s="14" t="s">
        <v>20</v>
      </c>
      <c r="B304">
        <v>84</v>
      </c>
      <c r="C304" s="15" t="s">
        <v>14</v>
      </c>
      <c r="D304">
        <v>47</v>
      </c>
    </row>
    <row r="305" spans="1:4" x14ac:dyDescent="0.3">
      <c r="A305" s="14" t="s">
        <v>20</v>
      </c>
      <c r="B305">
        <v>88</v>
      </c>
      <c r="C305" s="15" t="s">
        <v>14</v>
      </c>
      <c r="D305">
        <v>70</v>
      </c>
    </row>
    <row r="306" spans="1:4" x14ac:dyDescent="0.3">
      <c r="A306" s="14" t="s">
        <v>20</v>
      </c>
      <c r="B306">
        <v>156</v>
      </c>
      <c r="C306" s="15" t="s">
        <v>14</v>
      </c>
      <c r="D306">
        <v>154</v>
      </c>
    </row>
    <row r="307" spans="1:4" x14ac:dyDescent="0.3">
      <c r="A307" s="14" t="s">
        <v>20</v>
      </c>
      <c r="B307">
        <v>2985</v>
      </c>
      <c r="C307" s="15" t="s">
        <v>14</v>
      </c>
      <c r="D307">
        <v>22</v>
      </c>
    </row>
    <row r="308" spans="1:4" x14ac:dyDescent="0.3">
      <c r="A308" s="14" t="s">
        <v>20</v>
      </c>
      <c r="B308">
        <v>762</v>
      </c>
      <c r="C308" s="15" t="s">
        <v>14</v>
      </c>
      <c r="D308">
        <v>1758</v>
      </c>
    </row>
    <row r="309" spans="1:4" x14ac:dyDescent="0.3">
      <c r="A309" s="14" t="s">
        <v>20</v>
      </c>
      <c r="B309">
        <v>554</v>
      </c>
      <c r="C309" s="15" t="s">
        <v>14</v>
      </c>
      <c r="D309">
        <v>94</v>
      </c>
    </row>
    <row r="310" spans="1:4" x14ac:dyDescent="0.3">
      <c r="A310" s="14" t="s">
        <v>20</v>
      </c>
      <c r="B310">
        <v>135</v>
      </c>
      <c r="C310" s="15" t="s">
        <v>14</v>
      </c>
      <c r="D310">
        <v>33</v>
      </c>
    </row>
    <row r="311" spans="1:4" x14ac:dyDescent="0.3">
      <c r="A311" s="14" t="s">
        <v>20</v>
      </c>
      <c r="B311">
        <v>122</v>
      </c>
      <c r="C311" s="15" t="s">
        <v>14</v>
      </c>
      <c r="D311">
        <v>1</v>
      </c>
    </row>
    <row r="312" spans="1:4" x14ac:dyDescent="0.3">
      <c r="A312" s="14" t="s">
        <v>20</v>
      </c>
      <c r="B312">
        <v>221</v>
      </c>
      <c r="C312" s="15" t="s">
        <v>14</v>
      </c>
      <c r="D312">
        <v>31</v>
      </c>
    </row>
    <row r="313" spans="1:4" x14ac:dyDescent="0.3">
      <c r="A313" s="14" t="s">
        <v>20</v>
      </c>
      <c r="B313">
        <v>126</v>
      </c>
      <c r="C313" s="15" t="s">
        <v>14</v>
      </c>
      <c r="D313">
        <v>35</v>
      </c>
    </row>
    <row r="314" spans="1:4" x14ac:dyDescent="0.3">
      <c r="A314" s="14" t="s">
        <v>20</v>
      </c>
      <c r="B314">
        <v>1022</v>
      </c>
      <c r="C314" s="15" t="s">
        <v>14</v>
      </c>
      <c r="D314">
        <v>63</v>
      </c>
    </row>
    <row r="315" spans="1:4" x14ac:dyDescent="0.3">
      <c r="A315" s="14" t="s">
        <v>20</v>
      </c>
      <c r="B315">
        <v>3177</v>
      </c>
      <c r="C315" s="15" t="s">
        <v>14</v>
      </c>
      <c r="D315">
        <v>526</v>
      </c>
    </row>
    <row r="316" spans="1:4" x14ac:dyDescent="0.3">
      <c r="A316" s="14" t="s">
        <v>20</v>
      </c>
      <c r="B316">
        <v>198</v>
      </c>
      <c r="C316" s="15" t="s">
        <v>14</v>
      </c>
      <c r="D316">
        <v>121</v>
      </c>
    </row>
    <row r="317" spans="1:4" x14ac:dyDescent="0.3">
      <c r="A317" s="14" t="s">
        <v>20</v>
      </c>
      <c r="B317">
        <v>85</v>
      </c>
      <c r="C317" s="15" t="s">
        <v>14</v>
      </c>
      <c r="D317">
        <v>67</v>
      </c>
    </row>
    <row r="318" spans="1:4" x14ac:dyDescent="0.3">
      <c r="A318" s="14" t="s">
        <v>20</v>
      </c>
      <c r="B318">
        <v>3596</v>
      </c>
      <c r="C318" s="15" t="s">
        <v>14</v>
      </c>
      <c r="D318">
        <v>57</v>
      </c>
    </row>
    <row r="319" spans="1:4" x14ac:dyDescent="0.3">
      <c r="A319" s="14" t="s">
        <v>20</v>
      </c>
      <c r="B319">
        <v>244</v>
      </c>
      <c r="C319" s="15" t="s">
        <v>14</v>
      </c>
      <c r="D319">
        <v>1229</v>
      </c>
    </row>
    <row r="320" spans="1:4" x14ac:dyDescent="0.3">
      <c r="A320" s="14" t="s">
        <v>20</v>
      </c>
      <c r="B320">
        <v>5180</v>
      </c>
      <c r="C320" s="15" t="s">
        <v>14</v>
      </c>
      <c r="D320">
        <v>12</v>
      </c>
    </row>
    <row r="321" spans="1:4" x14ac:dyDescent="0.3">
      <c r="A321" s="14" t="s">
        <v>20</v>
      </c>
      <c r="B321">
        <v>589</v>
      </c>
      <c r="C321" s="15" t="s">
        <v>14</v>
      </c>
      <c r="D321">
        <v>452</v>
      </c>
    </row>
    <row r="322" spans="1:4" x14ac:dyDescent="0.3">
      <c r="A322" s="14" t="s">
        <v>20</v>
      </c>
      <c r="B322">
        <v>2725</v>
      </c>
      <c r="C322" s="15" t="s">
        <v>14</v>
      </c>
      <c r="D322">
        <v>1886</v>
      </c>
    </row>
    <row r="323" spans="1:4" x14ac:dyDescent="0.3">
      <c r="A323" s="14" t="s">
        <v>20</v>
      </c>
      <c r="B323">
        <v>300</v>
      </c>
      <c r="C323" s="15" t="s">
        <v>14</v>
      </c>
      <c r="D323">
        <v>1825</v>
      </c>
    </row>
    <row r="324" spans="1:4" x14ac:dyDescent="0.3">
      <c r="A324" s="14" t="s">
        <v>20</v>
      </c>
      <c r="B324">
        <v>144</v>
      </c>
      <c r="C324" s="15" t="s">
        <v>14</v>
      </c>
      <c r="D324">
        <v>31</v>
      </c>
    </row>
    <row r="325" spans="1:4" x14ac:dyDescent="0.3">
      <c r="A325" s="14" t="s">
        <v>20</v>
      </c>
      <c r="B325">
        <v>87</v>
      </c>
      <c r="C325" s="15" t="s">
        <v>14</v>
      </c>
      <c r="D325">
        <v>107</v>
      </c>
    </row>
    <row r="326" spans="1:4" x14ac:dyDescent="0.3">
      <c r="A326" s="14" t="s">
        <v>20</v>
      </c>
      <c r="B326">
        <v>3116</v>
      </c>
      <c r="C326" s="15" t="s">
        <v>14</v>
      </c>
      <c r="D326">
        <v>27</v>
      </c>
    </row>
    <row r="327" spans="1:4" x14ac:dyDescent="0.3">
      <c r="A327" s="14" t="s">
        <v>20</v>
      </c>
      <c r="B327">
        <v>909</v>
      </c>
      <c r="C327" s="15" t="s">
        <v>14</v>
      </c>
      <c r="D327">
        <v>1221</v>
      </c>
    </row>
    <row r="328" spans="1:4" x14ac:dyDescent="0.3">
      <c r="A328" s="14" t="s">
        <v>20</v>
      </c>
      <c r="B328">
        <v>1613</v>
      </c>
      <c r="C328" s="15" t="s">
        <v>14</v>
      </c>
      <c r="D328">
        <v>1</v>
      </c>
    </row>
    <row r="329" spans="1:4" x14ac:dyDescent="0.3">
      <c r="A329" s="14" t="s">
        <v>20</v>
      </c>
      <c r="B329">
        <v>136</v>
      </c>
      <c r="C329" s="15" t="s">
        <v>14</v>
      </c>
      <c r="D329">
        <v>16</v>
      </c>
    </row>
    <row r="330" spans="1:4" x14ac:dyDescent="0.3">
      <c r="A330" s="14" t="s">
        <v>20</v>
      </c>
      <c r="B330">
        <v>130</v>
      </c>
      <c r="C330" s="15" t="s">
        <v>14</v>
      </c>
      <c r="D330">
        <v>41</v>
      </c>
    </row>
    <row r="331" spans="1:4" x14ac:dyDescent="0.3">
      <c r="A331" s="14" t="s">
        <v>20</v>
      </c>
      <c r="B331">
        <v>102</v>
      </c>
      <c r="C331" s="15" t="s">
        <v>14</v>
      </c>
      <c r="D331">
        <v>523</v>
      </c>
    </row>
    <row r="332" spans="1:4" x14ac:dyDescent="0.3">
      <c r="A332" s="14" t="s">
        <v>20</v>
      </c>
      <c r="B332">
        <v>4006</v>
      </c>
      <c r="C332" s="15" t="s">
        <v>14</v>
      </c>
      <c r="D332">
        <v>141</v>
      </c>
    </row>
    <row r="333" spans="1:4" x14ac:dyDescent="0.3">
      <c r="A333" s="14" t="s">
        <v>20</v>
      </c>
      <c r="B333">
        <v>1629</v>
      </c>
      <c r="C333" s="15" t="s">
        <v>14</v>
      </c>
      <c r="D333">
        <v>52</v>
      </c>
    </row>
    <row r="334" spans="1:4" x14ac:dyDescent="0.3">
      <c r="A334" s="14" t="s">
        <v>20</v>
      </c>
      <c r="B334">
        <v>2188</v>
      </c>
      <c r="C334" s="15" t="s">
        <v>14</v>
      </c>
      <c r="D334">
        <v>225</v>
      </c>
    </row>
    <row r="335" spans="1:4" x14ac:dyDescent="0.3">
      <c r="A335" s="14" t="s">
        <v>20</v>
      </c>
      <c r="B335">
        <v>2409</v>
      </c>
      <c r="C335" s="15" t="s">
        <v>14</v>
      </c>
      <c r="D335">
        <v>38</v>
      </c>
    </row>
    <row r="336" spans="1:4" x14ac:dyDescent="0.3">
      <c r="A336" s="14" t="s">
        <v>20</v>
      </c>
      <c r="B336">
        <v>194</v>
      </c>
      <c r="C336" s="15" t="s">
        <v>14</v>
      </c>
      <c r="D336">
        <v>15</v>
      </c>
    </row>
    <row r="337" spans="1:4" x14ac:dyDescent="0.3">
      <c r="A337" s="14" t="s">
        <v>20</v>
      </c>
      <c r="B337">
        <v>1140</v>
      </c>
      <c r="C337" s="15" t="s">
        <v>14</v>
      </c>
      <c r="D337">
        <v>37</v>
      </c>
    </row>
    <row r="338" spans="1:4" x14ac:dyDescent="0.3">
      <c r="A338" s="14" t="s">
        <v>20</v>
      </c>
      <c r="B338">
        <v>102</v>
      </c>
      <c r="C338" s="15" t="s">
        <v>14</v>
      </c>
      <c r="D338">
        <v>112</v>
      </c>
    </row>
    <row r="339" spans="1:4" x14ac:dyDescent="0.3">
      <c r="A339" s="14" t="s">
        <v>20</v>
      </c>
      <c r="B339">
        <v>2857</v>
      </c>
      <c r="C339" s="15" t="s">
        <v>14</v>
      </c>
      <c r="D339">
        <v>21</v>
      </c>
    </row>
    <row r="340" spans="1:4" x14ac:dyDescent="0.3">
      <c r="A340" s="14" t="s">
        <v>20</v>
      </c>
      <c r="B340">
        <v>107</v>
      </c>
      <c r="C340" s="15" t="s">
        <v>14</v>
      </c>
      <c r="D340">
        <v>67</v>
      </c>
    </row>
    <row r="341" spans="1:4" x14ac:dyDescent="0.3">
      <c r="A341" s="14" t="s">
        <v>20</v>
      </c>
      <c r="B341">
        <v>160</v>
      </c>
      <c r="C341" s="15" t="s">
        <v>14</v>
      </c>
      <c r="D341">
        <v>78</v>
      </c>
    </row>
    <row r="342" spans="1:4" x14ac:dyDescent="0.3">
      <c r="A342" s="14" t="s">
        <v>20</v>
      </c>
      <c r="B342">
        <v>2230</v>
      </c>
      <c r="C342" s="15" t="s">
        <v>14</v>
      </c>
      <c r="D342">
        <v>67</v>
      </c>
    </row>
    <row r="343" spans="1:4" x14ac:dyDescent="0.3">
      <c r="A343" s="14" t="s">
        <v>20</v>
      </c>
      <c r="B343">
        <v>316</v>
      </c>
      <c r="C343" s="15" t="s">
        <v>14</v>
      </c>
      <c r="D343">
        <v>263</v>
      </c>
    </row>
    <row r="344" spans="1:4" x14ac:dyDescent="0.3">
      <c r="A344" s="14" t="s">
        <v>20</v>
      </c>
      <c r="B344">
        <v>117</v>
      </c>
      <c r="C344" s="15" t="s">
        <v>14</v>
      </c>
      <c r="D344">
        <v>1691</v>
      </c>
    </row>
    <row r="345" spans="1:4" x14ac:dyDescent="0.3">
      <c r="A345" s="14" t="s">
        <v>20</v>
      </c>
      <c r="B345">
        <v>6406</v>
      </c>
      <c r="C345" s="15" t="s">
        <v>14</v>
      </c>
      <c r="D345">
        <v>181</v>
      </c>
    </row>
    <row r="346" spans="1:4" x14ac:dyDescent="0.3">
      <c r="A346" s="14" t="s">
        <v>20</v>
      </c>
      <c r="B346">
        <v>192</v>
      </c>
      <c r="C346" s="15" t="s">
        <v>14</v>
      </c>
      <c r="D346">
        <v>13</v>
      </c>
    </row>
    <row r="347" spans="1:4" x14ac:dyDescent="0.3">
      <c r="A347" s="14" t="s">
        <v>20</v>
      </c>
      <c r="B347">
        <v>26</v>
      </c>
      <c r="C347" s="15" t="s">
        <v>14</v>
      </c>
      <c r="D347">
        <v>1</v>
      </c>
    </row>
    <row r="348" spans="1:4" x14ac:dyDescent="0.3">
      <c r="A348" s="14" t="s">
        <v>20</v>
      </c>
      <c r="B348">
        <v>723</v>
      </c>
      <c r="C348" s="15" t="s">
        <v>14</v>
      </c>
      <c r="D348">
        <v>21</v>
      </c>
    </row>
    <row r="349" spans="1:4" x14ac:dyDescent="0.3">
      <c r="A349" s="14" t="s">
        <v>20</v>
      </c>
      <c r="B349">
        <v>170</v>
      </c>
      <c r="C349" s="15" t="s">
        <v>14</v>
      </c>
      <c r="D349">
        <v>830</v>
      </c>
    </row>
    <row r="350" spans="1:4" x14ac:dyDescent="0.3">
      <c r="A350" s="14" t="s">
        <v>20</v>
      </c>
      <c r="B350">
        <v>238</v>
      </c>
      <c r="C350" s="15" t="s">
        <v>14</v>
      </c>
      <c r="D350">
        <v>130</v>
      </c>
    </row>
    <row r="351" spans="1:4" x14ac:dyDescent="0.3">
      <c r="A351" s="14" t="s">
        <v>20</v>
      </c>
      <c r="B351">
        <v>55</v>
      </c>
      <c r="C351" s="15" t="s">
        <v>14</v>
      </c>
      <c r="D351">
        <v>55</v>
      </c>
    </row>
    <row r="352" spans="1:4" x14ac:dyDescent="0.3">
      <c r="A352" s="14" t="s">
        <v>20</v>
      </c>
      <c r="B352">
        <v>128</v>
      </c>
      <c r="C352" s="15" t="s">
        <v>14</v>
      </c>
      <c r="D352">
        <v>114</v>
      </c>
    </row>
    <row r="353" spans="1:4" x14ac:dyDescent="0.3">
      <c r="A353" s="14" t="s">
        <v>20</v>
      </c>
      <c r="B353">
        <v>2144</v>
      </c>
      <c r="C353" s="15" t="s">
        <v>14</v>
      </c>
      <c r="D353">
        <v>594</v>
      </c>
    </row>
    <row r="354" spans="1:4" x14ac:dyDescent="0.3">
      <c r="A354" s="14" t="s">
        <v>20</v>
      </c>
      <c r="B354">
        <v>2693</v>
      </c>
      <c r="C354" s="15" t="s">
        <v>14</v>
      </c>
      <c r="D354">
        <v>24</v>
      </c>
    </row>
    <row r="355" spans="1:4" x14ac:dyDescent="0.3">
      <c r="A355" s="14" t="s">
        <v>20</v>
      </c>
      <c r="B355">
        <v>432</v>
      </c>
      <c r="C355" s="15" t="s">
        <v>14</v>
      </c>
      <c r="D355">
        <v>252</v>
      </c>
    </row>
    <row r="356" spans="1:4" x14ac:dyDescent="0.3">
      <c r="A356" s="14" t="s">
        <v>20</v>
      </c>
      <c r="B356">
        <v>189</v>
      </c>
      <c r="C356" s="15" t="s">
        <v>14</v>
      </c>
      <c r="D356">
        <v>67</v>
      </c>
    </row>
    <row r="357" spans="1:4" x14ac:dyDescent="0.3">
      <c r="A357" s="14" t="s">
        <v>20</v>
      </c>
      <c r="B357">
        <v>154</v>
      </c>
      <c r="C357" s="15" t="s">
        <v>14</v>
      </c>
      <c r="D357">
        <v>742</v>
      </c>
    </row>
    <row r="358" spans="1:4" x14ac:dyDescent="0.3">
      <c r="A358" s="14" t="s">
        <v>20</v>
      </c>
      <c r="B358">
        <v>96</v>
      </c>
      <c r="C358" s="15" t="s">
        <v>14</v>
      </c>
      <c r="D358">
        <v>75</v>
      </c>
    </row>
    <row r="359" spans="1:4" x14ac:dyDescent="0.3">
      <c r="A359" s="14" t="s">
        <v>20</v>
      </c>
      <c r="B359">
        <v>3063</v>
      </c>
      <c r="C359" s="15" t="s">
        <v>14</v>
      </c>
      <c r="D359">
        <v>4405</v>
      </c>
    </row>
    <row r="360" spans="1:4" x14ac:dyDescent="0.3">
      <c r="A360" s="14" t="s">
        <v>20</v>
      </c>
      <c r="B360">
        <v>2266</v>
      </c>
      <c r="C360" s="15" t="s">
        <v>14</v>
      </c>
      <c r="D360">
        <v>92</v>
      </c>
    </row>
    <row r="361" spans="1:4" x14ac:dyDescent="0.3">
      <c r="A361" s="14" t="s">
        <v>20</v>
      </c>
      <c r="B361">
        <v>194</v>
      </c>
      <c r="C361" s="15" t="s">
        <v>14</v>
      </c>
      <c r="D361">
        <v>64</v>
      </c>
    </row>
    <row r="362" spans="1:4" x14ac:dyDescent="0.3">
      <c r="A362" s="14" t="s">
        <v>20</v>
      </c>
      <c r="B362">
        <v>129</v>
      </c>
      <c r="C362" s="15" t="s">
        <v>14</v>
      </c>
      <c r="D362">
        <v>64</v>
      </c>
    </row>
    <row r="363" spans="1:4" x14ac:dyDescent="0.3">
      <c r="A363" s="14" t="s">
        <v>20</v>
      </c>
      <c r="B363">
        <v>375</v>
      </c>
      <c r="C363" s="15" t="s">
        <v>14</v>
      </c>
      <c r="D363">
        <v>842</v>
      </c>
    </row>
    <row r="364" spans="1:4" x14ac:dyDescent="0.3">
      <c r="A364" s="14" t="s">
        <v>20</v>
      </c>
      <c r="B364">
        <v>409</v>
      </c>
      <c r="C364" s="15" t="s">
        <v>14</v>
      </c>
      <c r="D364">
        <v>112</v>
      </c>
    </row>
    <row r="365" spans="1:4" x14ac:dyDescent="0.3">
      <c r="A365" s="14" t="s">
        <v>20</v>
      </c>
      <c r="B365">
        <v>234</v>
      </c>
      <c r="C365" s="15" t="s">
        <v>14</v>
      </c>
      <c r="D365">
        <v>374</v>
      </c>
    </row>
    <row r="366" spans="1:4" x14ac:dyDescent="0.3">
      <c r="A366" s="14" t="s">
        <v>20</v>
      </c>
      <c r="B366">
        <v>3016</v>
      </c>
    </row>
    <row r="367" spans="1:4" x14ac:dyDescent="0.3">
      <c r="A367" s="14" t="s">
        <v>20</v>
      </c>
      <c r="B367">
        <v>264</v>
      </c>
    </row>
    <row r="368" spans="1:4" x14ac:dyDescent="0.3">
      <c r="A368" s="14" t="s">
        <v>20</v>
      </c>
      <c r="B368">
        <v>272</v>
      </c>
    </row>
    <row r="369" spans="1:2" x14ac:dyDescent="0.3">
      <c r="A369" s="14" t="s">
        <v>20</v>
      </c>
      <c r="B369">
        <v>419</v>
      </c>
    </row>
    <row r="370" spans="1:2" x14ac:dyDescent="0.3">
      <c r="A370" s="14" t="s">
        <v>20</v>
      </c>
      <c r="B370">
        <v>1621</v>
      </c>
    </row>
    <row r="371" spans="1:2" x14ac:dyDescent="0.3">
      <c r="A371" s="14" t="s">
        <v>20</v>
      </c>
      <c r="B371">
        <v>1101</v>
      </c>
    </row>
    <row r="372" spans="1:2" x14ac:dyDescent="0.3">
      <c r="A372" s="14" t="s">
        <v>20</v>
      </c>
      <c r="B372">
        <v>1073</v>
      </c>
    </row>
    <row r="373" spans="1:2" x14ac:dyDescent="0.3">
      <c r="A373" s="14" t="s">
        <v>20</v>
      </c>
      <c r="B373">
        <v>331</v>
      </c>
    </row>
    <row r="374" spans="1:2" x14ac:dyDescent="0.3">
      <c r="A374" s="14" t="s">
        <v>20</v>
      </c>
      <c r="B374">
        <v>1170</v>
      </c>
    </row>
    <row r="375" spans="1:2" x14ac:dyDescent="0.3">
      <c r="A375" s="14" t="s">
        <v>20</v>
      </c>
      <c r="B375">
        <v>363</v>
      </c>
    </row>
    <row r="376" spans="1:2" x14ac:dyDescent="0.3">
      <c r="A376" s="14" t="s">
        <v>20</v>
      </c>
      <c r="B376">
        <v>103</v>
      </c>
    </row>
    <row r="377" spans="1:2" x14ac:dyDescent="0.3">
      <c r="A377" s="14" t="s">
        <v>20</v>
      </c>
      <c r="B377">
        <v>147</v>
      </c>
    </row>
    <row r="378" spans="1:2" x14ac:dyDescent="0.3">
      <c r="A378" s="14" t="s">
        <v>20</v>
      </c>
      <c r="B378">
        <v>110</v>
      </c>
    </row>
    <row r="379" spans="1:2" x14ac:dyDescent="0.3">
      <c r="A379" s="14" t="s">
        <v>20</v>
      </c>
      <c r="B379">
        <v>134</v>
      </c>
    </row>
    <row r="380" spans="1:2" x14ac:dyDescent="0.3">
      <c r="A380" s="14" t="s">
        <v>20</v>
      </c>
      <c r="B380">
        <v>269</v>
      </c>
    </row>
    <row r="381" spans="1:2" x14ac:dyDescent="0.3">
      <c r="A381" s="14" t="s">
        <v>20</v>
      </c>
      <c r="B381">
        <v>175</v>
      </c>
    </row>
    <row r="382" spans="1:2" x14ac:dyDescent="0.3">
      <c r="A382" s="14" t="s">
        <v>20</v>
      </c>
      <c r="B382">
        <v>69</v>
      </c>
    </row>
    <row r="383" spans="1:2" x14ac:dyDescent="0.3">
      <c r="A383" s="14" t="s">
        <v>20</v>
      </c>
      <c r="B383">
        <v>190</v>
      </c>
    </row>
    <row r="384" spans="1:2" x14ac:dyDescent="0.3">
      <c r="A384" s="14" t="s">
        <v>20</v>
      </c>
      <c r="B384">
        <v>237</v>
      </c>
    </row>
    <row r="385" spans="1:2" x14ac:dyDescent="0.3">
      <c r="A385" s="14" t="s">
        <v>20</v>
      </c>
      <c r="B385">
        <v>196</v>
      </c>
    </row>
    <row r="386" spans="1:2" x14ac:dyDescent="0.3">
      <c r="A386" s="14" t="s">
        <v>20</v>
      </c>
      <c r="B386">
        <v>7295</v>
      </c>
    </row>
    <row r="387" spans="1:2" x14ac:dyDescent="0.3">
      <c r="A387" s="14" t="s">
        <v>20</v>
      </c>
      <c r="B387">
        <v>2893</v>
      </c>
    </row>
    <row r="388" spans="1:2" x14ac:dyDescent="0.3">
      <c r="A388" s="14" t="s">
        <v>20</v>
      </c>
      <c r="B388">
        <v>820</v>
      </c>
    </row>
    <row r="389" spans="1:2" x14ac:dyDescent="0.3">
      <c r="A389" s="14" t="s">
        <v>20</v>
      </c>
      <c r="B389">
        <v>2038</v>
      </c>
    </row>
    <row r="390" spans="1:2" x14ac:dyDescent="0.3">
      <c r="A390" s="14" t="s">
        <v>20</v>
      </c>
      <c r="B390">
        <v>116</v>
      </c>
    </row>
    <row r="391" spans="1:2" x14ac:dyDescent="0.3">
      <c r="A391" s="14" t="s">
        <v>20</v>
      </c>
      <c r="B391">
        <v>1345</v>
      </c>
    </row>
    <row r="392" spans="1:2" x14ac:dyDescent="0.3">
      <c r="A392" s="14" t="s">
        <v>20</v>
      </c>
      <c r="B392">
        <v>168</v>
      </c>
    </row>
    <row r="393" spans="1:2" x14ac:dyDescent="0.3">
      <c r="A393" s="14" t="s">
        <v>20</v>
      </c>
      <c r="B393">
        <v>137</v>
      </c>
    </row>
    <row r="394" spans="1:2" x14ac:dyDescent="0.3">
      <c r="A394" s="14" t="s">
        <v>20</v>
      </c>
      <c r="B394">
        <v>186</v>
      </c>
    </row>
    <row r="395" spans="1:2" x14ac:dyDescent="0.3">
      <c r="A395" s="14" t="s">
        <v>20</v>
      </c>
      <c r="B395">
        <v>125</v>
      </c>
    </row>
    <row r="396" spans="1:2" x14ac:dyDescent="0.3">
      <c r="A396" s="14" t="s">
        <v>20</v>
      </c>
      <c r="B396">
        <v>202</v>
      </c>
    </row>
    <row r="397" spans="1:2" x14ac:dyDescent="0.3">
      <c r="A397" s="14" t="s">
        <v>20</v>
      </c>
      <c r="B397">
        <v>103</v>
      </c>
    </row>
    <row r="398" spans="1:2" x14ac:dyDescent="0.3">
      <c r="A398" s="14" t="s">
        <v>20</v>
      </c>
      <c r="B398">
        <v>1785</v>
      </c>
    </row>
    <row r="399" spans="1:2" x14ac:dyDescent="0.3">
      <c r="A399" s="14" t="s">
        <v>20</v>
      </c>
      <c r="B399">
        <v>157</v>
      </c>
    </row>
    <row r="400" spans="1:2" x14ac:dyDescent="0.3">
      <c r="A400" s="14" t="s">
        <v>20</v>
      </c>
      <c r="B400">
        <v>555</v>
      </c>
    </row>
    <row r="401" spans="1:2" x14ac:dyDescent="0.3">
      <c r="A401" s="14" t="s">
        <v>20</v>
      </c>
      <c r="B401">
        <v>297</v>
      </c>
    </row>
    <row r="402" spans="1:2" x14ac:dyDescent="0.3">
      <c r="A402" s="14" t="s">
        <v>20</v>
      </c>
      <c r="B402">
        <v>123</v>
      </c>
    </row>
    <row r="403" spans="1:2" x14ac:dyDescent="0.3">
      <c r="A403" s="14" t="s">
        <v>20</v>
      </c>
      <c r="B403">
        <v>3036</v>
      </c>
    </row>
    <row r="404" spans="1:2" x14ac:dyDescent="0.3">
      <c r="A404" s="14" t="s">
        <v>20</v>
      </c>
      <c r="B404">
        <v>144</v>
      </c>
    </row>
    <row r="405" spans="1:2" x14ac:dyDescent="0.3">
      <c r="A405" s="14" t="s">
        <v>20</v>
      </c>
      <c r="B405">
        <v>121</v>
      </c>
    </row>
    <row r="406" spans="1:2" x14ac:dyDescent="0.3">
      <c r="A406" s="14" t="s">
        <v>20</v>
      </c>
      <c r="B406">
        <v>181</v>
      </c>
    </row>
    <row r="407" spans="1:2" x14ac:dyDescent="0.3">
      <c r="A407" s="14" t="s">
        <v>20</v>
      </c>
      <c r="B407">
        <v>122</v>
      </c>
    </row>
    <row r="408" spans="1:2" x14ac:dyDescent="0.3">
      <c r="A408" s="14" t="s">
        <v>20</v>
      </c>
      <c r="B408">
        <v>1071</v>
      </c>
    </row>
    <row r="409" spans="1:2" x14ac:dyDescent="0.3">
      <c r="A409" s="14" t="s">
        <v>20</v>
      </c>
      <c r="B409">
        <v>980</v>
      </c>
    </row>
    <row r="410" spans="1:2" x14ac:dyDescent="0.3">
      <c r="A410" s="14" t="s">
        <v>20</v>
      </c>
      <c r="B410">
        <v>536</v>
      </c>
    </row>
    <row r="411" spans="1:2" x14ac:dyDescent="0.3">
      <c r="A411" s="14" t="s">
        <v>20</v>
      </c>
      <c r="B411">
        <v>1991</v>
      </c>
    </row>
    <row r="412" spans="1:2" x14ac:dyDescent="0.3">
      <c r="A412" s="14" t="s">
        <v>20</v>
      </c>
      <c r="B412">
        <v>180</v>
      </c>
    </row>
    <row r="413" spans="1:2" x14ac:dyDescent="0.3">
      <c r="A413" s="14" t="s">
        <v>20</v>
      </c>
      <c r="B413">
        <v>130</v>
      </c>
    </row>
    <row r="414" spans="1:2" x14ac:dyDescent="0.3">
      <c r="A414" s="14" t="s">
        <v>20</v>
      </c>
      <c r="B414">
        <v>122</v>
      </c>
    </row>
    <row r="415" spans="1:2" x14ac:dyDescent="0.3">
      <c r="A415" s="14" t="s">
        <v>20</v>
      </c>
      <c r="B415">
        <v>140</v>
      </c>
    </row>
    <row r="416" spans="1:2" x14ac:dyDescent="0.3">
      <c r="A416" s="14" t="s">
        <v>20</v>
      </c>
      <c r="B416">
        <v>3388</v>
      </c>
    </row>
    <row r="417" spans="1:2" x14ac:dyDescent="0.3">
      <c r="A417" s="14" t="s">
        <v>20</v>
      </c>
      <c r="B417">
        <v>280</v>
      </c>
    </row>
    <row r="418" spans="1:2" x14ac:dyDescent="0.3">
      <c r="A418" s="14" t="s">
        <v>20</v>
      </c>
      <c r="B418">
        <v>366</v>
      </c>
    </row>
    <row r="419" spans="1:2" x14ac:dyDescent="0.3">
      <c r="A419" s="14" t="s">
        <v>20</v>
      </c>
      <c r="B419">
        <v>270</v>
      </c>
    </row>
    <row r="420" spans="1:2" x14ac:dyDescent="0.3">
      <c r="A420" s="14" t="s">
        <v>20</v>
      </c>
      <c r="B420">
        <v>137</v>
      </c>
    </row>
    <row r="421" spans="1:2" x14ac:dyDescent="0.3">
      <c r="A421" s="14" t="s">
        <v>20</v>
      </c>
      <c r="B421">
        <v>3205</v>
      </c>
    </row>
    <row r="422" spans="1:2" x14ac:dyDescent="0.3">
      <c r="A422" s="14" t="s">
        <v>20</v>
      </c>
      <c r="B422">
        <v>288</v>
      </c>
    </row>
    <row r="423" spans="1:2" x14ac:dyDescent="0.3">
      <c r="A423" s="14" t="s">
        <v>20</v>
      </c>
      <c r="B423">
        <v>148</v>
      </c>
    </row>
    <row r="424" spans="1:2" x14ac:dyDescent="0.3">
      <c r="A424" s="14" t="s">
        <v>20</v>
      </c>
      <c r="B424">
        <v>114</v>
      </c>
    </row>
    <row r="425" spans="1:2" x14ac:dyDescent="0.3">
      <c r="A425" s="14" t="s">
        <v>20</v>
      </c>
      <c r="B425">
        <v>1518</v>
      </c>
    </row>
    <row r="426" spans="1:2" x14ac:dyDescent="0.3">
      <c r="A426" s="14" t="s">
        <v>20</v>
      </c>
      <c r="B426">
        <v>166</v>
      </c>
    </row>
    <row r="427" spans="1:2" x14ac:dyDescent="0.3">
      <c r="A427" s="14" t="s">
        <v>20</v>
      </c>
      <c r="B427">
        <v>100</v>
      </c>
    </row>
    <row r="428" spans="1:2" x14ac:dyDescent="0.3">
      <c r="A428" s="14" t="s">
        <v>20</v>
      </c>
      <c r="B428">
        <v>235</v>
      </c>
    </row>
    <row r="429" spans="1:2" x14ac:dyDescent="0.3">
      <c r="A429" s="14" t="s">
        <v>20</v>
      </c>
      <c r="B429">
        <v>148</v>
      </c>
    </row>
    <row r="430" spans="1:2" x14ac:dyDescent="0.3">
      <c r="A430" s="14" t="s">
        <v>20</v>
      </c>
      <c r="B430">
        <v>198</v>
      </c>
    </row>
    <row r="431" spans="1:2" x14ac:dyDescent="0.3">
      <c r="A431" s="14" t="s">
        <v>20</v>
      </c>
      <c r="B431">
        <v>150</v>
      </c>
    </row>
    <row r="432" spans="1:2" x14ac:dyDescent="0.3">
      <c r="A432" s="14" t="s">
        <v>20</v>
      </c>
      <c r="B432">
        <v>216</v>
      </c>
    </row>
    <row r="433" spans="1:2" x14ac:dyDescent="0.3">
      <c r="A433" s="14" t="s">
        <v>20</v>
      </c>
      <c r="B433">
        <v>5139</v>
      </c>
    </row>
    <row r="434" spans="1:2" x14ac:dyDescent="0.3">
      <c r="A434" s="14" t="s">
        <v>20</v>
      </c>
      <c r="B434">
        <v>2353</v>
      </c>
    </row>
    <row r="435" spans="1:2" x14ac:dyDescent="0.3">
      <c r="A435" s="14" t="s">
        <v>20</v>
      </c>
      <c r="B435">
        <v>78</v>
      </c>
    </row>
    <row r="436" spans="1:2" x14ac:dyDescent="0.3">
      <c r="A436" s="14" t="s">
        <v>20</v>
      </c>
      <c r="B436">
        <v>174</v>
      </c>
    </row>
    <row r="437" spans="1:2" x14ac:dyDescent="0.3">
      <c r="A437" s="14" t="s">
        <v>20</v>
      </c>
      <c r="B437">
        <v>164</v>
      </c>
    </row>
    <row r="438" spans="1:2" x14ac:dyDescent="0.3">
      <c r="A438" s="14" t="s">
        <v>20</v>
      </c>
      <c r="B438">
        <v>161</v>
      </c>
    </row>
    <row r="439" spans="1:2" x14ac:dyDescent="0.3">
      <c r="A439" s="14" t="s">
        <v>20</v>
      </c>
      <c r="B439">
        <v>138</v>
      </c>
    </row>
    <row r="440" spans="1:2" x14ac:dyDescent="0.3">
      <c r="A440" s="14" t="s">
        <v>20</v>
      </c>
      <c r="B440">
        <v>3308</v>
      </c>
    </row>
    <row r="441" spans="1:2" x14ac:dyDescent="0.3">
      <c r="A441" s="14" t="s">
        <v>20</v>
      </c>
      <c r="B441">
        <v>127</v>
      </c>
    </row>
    <row r="442" spans="1:2" x14ac:dyDescent="0.3">
      <c r="A442" s="14" t="s">
        <v>20</v>
      </c>
      <c r="B442">
        <v>207</v>
      </c>
    </row>
    <row r="443" spans="1:2" x14ac:dyDescent="0.3">
      <c r="A443" s="14" t="s">
        <v>20</v>
      </c>
      <c r="B443">
        <v>181</v>
      </c>
    </row>
    <row r="444" spans="1:2" x14ac:dyDescent="0.3">
      <c r="A444" s="14" t="s">
        <v>20</v>
      </c>
      <c r="B444">
        <v>110</v>
      </c>
    </row>
    <row r="445" spans="1:2" x14ac:dyDescent="0.3">
      <c r="A445" s="14" t="s">
        <v>20</v>
      </c>
      <c r="B445">
        <v>185</v>
      </c>
    </row>
    <row r="446" spans="1:2" x14ac:dyDescent="0.3">
      <c r="A446" s="14" t="s">
        <v>20</v>
      </c>
      <c r="B446">
        <v>121</v>
      </c>
    </row>
    <row r="447" spans="1:2" x14ac:dyDescent="0.3">
      <c r="A447" s="14" t="s">
        <v>20</v>
      </c>
      <c r="B447">
        <v>106</v>
      </c>
    </row>
    <row r="448" spans="1:2" x14ac:dyDescent="0.3">
      <c r="A448" s="14" t="s">
        <v>20</v>
      </c>
      <c r="B448">
        <v>142</v>
      </c>
    </row>
    <row r="449" spans="1:2" x14ac:dyDescent="0.3">
      <c r="A449" s="14" t="s">
        <v>20</v>
      </c>
      <c r="B449">
        <v>233</v>
      </c>
    </row>
    <row r="450" spans="1:2" x14ac:dyDescent="0.3">
      <c r="A450" s="14" t="s">
        <v>20</v>
      </c>
      <c r="B450">
        <v>218</v>
      </c>
    </row>
    <row r="451" spans="1:2" x14ac:dyDescent="0.3">
      <c r="A451" s="14" t="s">
        <v>20</v>
      </c>
      <c r="B451">
        <v>76</v>
      </c>
    </row>
    <row r="452" spans="1:2" x14ac:dyDescent="0.3">
      <c r="A452" s="14" t="s">
        <v>20</v>
      </c>
      <c r="B452">
        <v>43</v>
      </c>
    </row>
    <row r="453" spans="1:2" x14ac:dyDescent="0.3">
      <c r="A453" s="14" t="s">
        <v>20</v>
      </c>
      <c r="B453">
        <v>221</v>
      </c>
    </row>
    <row r="454" spans="1:2" x14ac:dyDescent="0.3">
      <c r="A454" s="14" t="s">
        <v>20</v>
      </c>
      <c r="B454">
        <v>2805</v>
      </c>
    </row>
    <row r="455" spans="1:2" x14ac:dyDescent="0.3">
      <c r="A455" s="14" t="s">
        <v>20</v>
      </c>
      <c r="B455">
        <v>68</v>
      </c>
    </row>
    <row r="456" spans="1:2" x14ac:dyDescent="0.3">
      <c r="A456" s="14" t="s">
        <v>20</v>
      </c>
      <c r="B456">
        <v>183</v>
      </c>
    </row>
    <row r="457" spans="1:2" x14ac:dyDescent="0.3">
      <c r="A457" s="14" t="s">
        <v>20</v>
      </c>
      <c r="B457">
        <v>133</v>
      </c>
    </row>
    <row r="458" spans="1:2" x14ac:dyDescent="0.3">
      <c r="A458" s="14" t="s">
        <v>20</v>
      </c>
      <c r="B458">
        <v>2489</v>
      </c>
    </row>
    <row r="459" spans="1:2" x14ac:dyDescent="0.3">
      <c r="A459" s="14" t="s">
        <v>20</v>
      </c>
      <c r="B459">
        <v>69</v>
      </c>
    </row>
    <row r="460" spans="1:2" x14ac:dyDescent="0.3">
      <c r="A460" s="14" t="s">
        <v>20</v>
      </c>
      <c r="B460">
        <v>279</v>
      </c>
    </row>
    <row r="461" spans="1:2" x14ac:dyDescent="0.3">
      <c r="A461" s="14" t="s">
        <v>20</v>
      </c>
      <c r="B461">
        <v>210</v>
      </c>
    </row>
    <row r="462" spans="1:2" x14ac:dyDescent="0.3">
      <c r="A462" s="14" t="s">
        <v>20</v>
      </c>
      <c r="B462">
        <v>2100</v>
      </c>
    </row>
    <row r="463" spans="1:2" x14ac:dyDescent="0.3">
      <c r="A463" s="14" t="s">
        <v>20</v>
      </c>
      <c r="B463">
        <v>252</v>
      </c>
    </row>
    <row r="464" spans="1:2" x14ac:dyDescent="0.3">
      <c r="A464" s="14" t="s">
        <v>20</v>
      </c>
      <c r="B464">
        <v>1280</v>
      </c>
    </row>
    <row r="465" spans="1:2" x14ac:dyDescent="0.3">
      <c r="A465" s="14" t="s">
        <v>20</v>
      </c>
      <c r="B465">
        <v>157</v>
      </c>
    </row>
    <row r="466" spans="1:2" x14ac:dyDescent="0.3">
      <c r="A466" s="14" t="s">
        <v>20</v>
      </c>
      <c r="B466">
        <v>194</v>
      </c>
    </row>
    <row r="467" spans="1:2" x14ac:dyDescent="0.3">
      <c r="A467" s="14" t="s">
        <v>20</v>
      </c>
      <c r="B467">
        <v>82</v>
      </c>
    </row>
    <row r="468" spans="1:2" x14ac:dyDescent="0.3">
      <c r="A468" s="14" t="s">
        <v>20</v>
      </c>
      <c r="B468">
        <v>4233</v>
      </c>
    </row>
    <row r="469" spans="1:2" x14ac:dyDescent="0.3">
      <c r="A469" s="14" t="s">
        <v>20</v>
      </c>
      <c r="B469">
        <v>1297</v>
      </c>
    </row>
    <row r="470" spans="1:2" x14ac:dyDescent="0.3">
      <c r="A470" s="14" t="s">
        <v>20</v>
      </c>
      <c r="B470">
        <v>165</v>
      </c>
    </row>
    <row r="471" spans="1:2" x14ac:dyDescent="0.3">
      <c r="A471" s="14" t="s">
        <v>20</v>
      </c>
      <c r="B471">
        <v>119</v>
      </c>
    </row>
    <row r="472" spans="1:2" x14ac:dyDescent="0.3">
      <c r="A472" s="14" t="s">
        <v>20</v>
      </c>
      <c r="B472">
        <v>1797</v>
      </c>
    </row>
    <row r="473" spans="1:2" x14ac:dyDescent="0.3">
      <c r="A473" s="14" t="s">
        <v>20</v>
      </c>
      <c r="B473">
        <v>261</v>
      </c>
    </row>
    <row r="474" spans="1:2" x14ac:dyDescent="0.3">
      <c r="A474" s="14" t="s">
        <v>20</v>
      </c>
      <c r="B474">
        <v>157</v>
      </c>
    </row>
    <row r="475" spans="1:2" x14ac:dyDescent="0.3">
      <c r="A475" s="14" t="s">
        <v>20</v>
      </c>
      <c r="B475">
        <v>3533</v>
      </c>
    </row>
    <row r="476" spans="1:2" x14ac:dyDescent="0.3">
      <c r="A476" s="14" t="s">
        <v>20</v>
      </c>
      <c r="B476">
        <v>155</v>
      </c>
    </row>
    <row r="477" spans="1:2" x14ac:dyDescent="0.3">
      <c r="A477" s="14" t="s">
        <v>20</v>
      </c>
      <c r="B477">
        <v>132</v>
      </c>
    </row>
    <row r="478" spans="1:2" x14ac:dyDescent="0.3">
      <c r="A478" s="14" t="s">
        <v>20</v>
      </c>
      <c r="B478">
        <v>1354</v>
      </c>
    </row>
    <row r="479" spans="1:2" x14ac:dyDescent="0.3">
      <c r="A479" s="14" t="s">
        <v>20</v>
      </c>
      <c r="B479">
        <v>48</v>
      </c>
    </row>
    <row r="480" spans="1:2" x14ac:dyDescent="0.3">
      <c r="A480" s="14" t="s">
        <v>20</v>
      </c>
      <c r="B480">
        <v>110</v>
      </c>
    </row>
    <row r="481" spans="1:2" x14ac:dyDescent="0.3">
      <c r="A481" s="14" t="s">
        <v>20</v>
      </c>
      <c r="B481">
        <v>172</v>
      </c>
    </row>
    <row r="482" spans="1:2" x14ac:dyDescent="0.3">
      <c r="A482" s="14" t="s">
        <v>20</v>
      </c>
      <c r="B482">
        <v>307</v>
      </c>
    </row>
    <row r="483" spans="1:2" x14ac:dyDescent="0.3">
      <c r="A483" s="14" t="s">
        <v>20</v>
      </c>
      <c r="B483">
        <v>160</v>
      </c>
    </row>
    <row r="484" spans="1:2" x14ac:dyDescent="0.3">
      <c r="A484" s="14" t="s">
        <v>20</v>
      </c>
      <c r="B484">
        <v>1467</v>
      </c>
    </row>
    <row r="485" spans="1:2" x14ac:dyDescent="0.3">
      <c r="A485" s="14" t="s">
        <v>20</v>
      </c>
      <c r="B485">
        <v>2662</v>
      </c>
    </row>
    <row r="486" spans="1:2" x14ac:dyDescent="0.3">
      <c r="A486" s="14" t="s">
        <v>20</v>
      </c>
      <c r="B486">
        <v>452</v>
      </c>
    </row>
    <row r="487" spans="1:2" x14ac:dyDescent="0.3">
      <c r="A487" s="14" t="s">
        <v>20</v>
      </c>
      <c r="B487">
        <v>158</v>
      </c>
    </row>
    <row r="488" spans="1:2" x14ac:dyDescent="0.3">
      <c r="A488" s="14" t="s">
        <v>20</v>
      </c>
      <c r="B488">
        <v>225</v>
      </c>
    </row>
    <row r="489" spans="1:2" x14ac:dyDescent="0.3">
      <c r="A489" s="14" t="s">
        <v>20</v>
      </c>
      <c r="B489">
        <v>65</v>
      </c>
    </row>
    <row r="490" spans="1:2" x14ac:dyDescent="0.3">
      <c r="A490" s="14" t="s">
        <v>20</v>
      </c>
      <c r="B490">
        <v>163</v>
      </c>
    </row>
    <row r="491" spans="1:2" x14ac:dyDescent="0.3">
      <c r="A491" s="14" t="s">
        <v>20</v>
      </c>
      <c r="B491">
        <v>85</v>
      </c>
    </row>
    <row r="492" spans="1:2" x14ac:dyDescent="0.3">
      <c r="A492" s="14" t="s">
        <v>20</v>
      </c>
      <c r="B492">
        <v>217</v>
      </c>
    </row>
    <row r="493" spans="1:2" x14ac:dyDescent="0.3">
      <c r="A493" s="14" t="s">
        <v>20</v>
      </c>
      <c r="B493">
        <v>150</v>
      </c>
    </row>
    <row r="494" spans="1:2" x14ac:dyDescent="0.3">
      <c r="A494" s="14" t="s">
        <v>20</v>
      </c>
      <c r="B494">
        <v>3272</v>
      </c>
    </row>
    <row r="495" spans="1:2" x14ac:dyDescent="0.3">
      <c r="A495" s="14" t="s">
        <v>20</v>
      </c>
      <c r="B495">
        <v>300</v>
      </c>
    </row>
    <row r="496" spans="1:2" x14ac:dyDescent="0.3">
      <c r="A496" s="14" t="s">
        <v>20</v>
      </c>
      <c r="B496">
        <v>126</v>
      </c>
    </row>
    <row r="497" spans="1:2" x14ac:dyDescent="0.3">
      <c r="A497" s="14" t="s">
        <v>20</v>
      </c>
      <c r="B497">
        <v>2320</v>
      </c>
    </row>
    <row r="498" spans="1:2" x14ac:dyDescent="0.3">
      <c r="A498" s="14" t="s">
        <v>20</v>
      </c>
      <c r="B498">
        <v>81</v>
      </c>
    </row>
    <row r="499" spans="1:2" x14ac:dyDescent="0.3">
      <c r="A499" s="14" t="s">
        <v>20</v>
      </c>
      <c r="B499">
        <v>1887</v>
      </c>
    </row>
    <row r="500" spans="1:2" x14ac:dyDescent="0.3">
      <c r="A500" s="14" t="s">
        <v>20</v>
      </c>
      <c r="B500">
        <v>4358</v>
      </c>
    </row>
    <row r="501" spans="1:2" x14ac:dyDescent="0.3">
      <c r="A501" s="14" t="s">
        <v>20</v>
      </c>
      <c r="B501">
        <v>53</v>
      </c>
    </row>
    <row r="502" spans="1:2" x14ac:dyDescent="0.3">
      <c r="A502" s="14" t="s">
        <v>20</v>
      </c>
      <c r="B502">
        <v>2414</v>
      </c>
    </row>
    <row r="503" spans="1:2" x14ac:dyDescent="0.3">
      <c r="A503" s="14" t="s">
        <v>20</v>
      </c>
      <c r="B503">
        <v>80</v>
      </c>
    </row>
    <row r="504" spans="1:2" x14ac:dyDescent="0.3">
      <c r="A504" s="14" t="s">
        <v>20</v>
      </c>
      <c r="B504">
        <v>193</v>
      </c>
    </row>
    <row r="505" spans="1:2" x14ac:dyDescent="0.3">
      <c r="A505" s="14" t="s">
        <v>20</v>
      </c>
      <c r="B505">
        <v>52</v>
      </c>
    </row>
    <row r="506" spans="1:2" x14ac:dyDescent="0.3">
      <c r="A506" s="14" t="s">
        <v>20</v>
      </c>
      <c r="B506">
        <v>290</v>
      </c>
    </row>
    <row r="507" spans="1:2" x14ac:dyDescent="0.3">
      <c r="A507" s="14" t="s">
        <v>20</v>
      </c>
      <c r="B507">
        <v>122</v>
      </c>
    </row>
    <row r="508" spans="1:2" x14ac:dyDescent="0.3">
      <c r="A508" s="14" t="s">
        <v>20</v>
      </c>
      <c r="B508">
        <v>1470</v>
      </c>
    </row>
    <row r="509" spans="1:2" x14ac:dyDescent="0.3">
      <c r="A509" s="14" t="s">
        <v>20</v>
      </c>
      <c r="B509">
        <v>165</v>
      </c>
    </row>
    <row r="510" spans="1:2" x14ac:dyDescent="0.3">
      <c r="A510" s="14" t="s">
        <v>20</v>
      </c>
      <c r="B510">
        <v>182</v>
      </c>
    </row>
    <row r="511" spans="1:2" x14ac:dyDescent="0.3">
      <c r="A511" s="14" t="s">
        <v>20</v>
      </c>
      <c r="B511">
        <v>199</v>
      </c>
    </row>
    <row r="512" spans="1:2" x14ac:dyDescent="0.3">
      <c r="A512" s="14" t="s">
        <v>20</v>
      </c>
      <c r="B512">
        <v>56</v>
      </c>
    </row>
    <row r="513" spans="1:2" x14ac:dyDescent="0.3">
      <c r="A513" s="14" t="s">
        <v>20</v>
      </c>
      <c r="B513">
        <v>1460</v>
      </c>
    </row>
    <row r="514" spans="1:2" x14ac:dyDescent="0.3">
      <c r="A514" s="14" t="s">
        <v>20</v>
      </c>
      <c r="B514">
        <v>123</v>
      </c>
    </row>
    <row r="515" spans="1:2" x14ac:dyDescent="0.3">
      <c r="A515" s="14" t="s">
        <v>20</v>
      </c>
      <c r="B515">
        <v>159</v>
      </c>
    </row>
    <row r="516" spans="1:2" x14ac:dyDescent="0.3">
      <c r="A516" s="14" t="s">
        <v>20</v>
      </c>
      <c r="B516">
        <v>110</v>
      </c>
    </row>
    <row r="517" spans="1:2" x14ac:dyDescent="0.3">
      <c r="A517" s="14" t="s">
        <v>20</v>
      </c>
      <c r="B517">
        <v>236</v>
      </c>
    </row>
    <row r="518" spans="1:2" x14ac:dyDescent="0.3">
      <c r="A518" s="14" t="s">
        <v>20</v>
      </c>
      <c r="B518">
        <v>191</v>
      </c>
    </row>
    <row r="519" spans="1:2" x14ac:dyDescent="0.3">
      <c r="A519" s="14" t="s">
        <v>20</v>
      </c>
      <c r="B519">
        <v>3934</v>
      </c>
    </row>
    <row r="520" spans="1:2" x14ac:dyDescent="0.3">
      <c r="A520" s="14" t="s">
        <v>20</v>
      </c>
      <c r="B520">
        <v>80</v>
      </c>
    </row>
    <row r="521" spans="1:2" x14ac:dyDescent="0.3">
      <c r="A521" s="14" t="s">
        <v>20</v>
      </c>
      <c r="B521">
        <v>462</v>
      </c>
    </row>
    <row r="522" spans="1:2" x14ac:dyDescent="0.3">
      <c r="A522" s="14" t="s">
        <v>20</v>
      </c>
      <c r="B522">
        <v>179</v>
      </c>
    </row>
    <row r="523" spans="1:2" x14ac:dyDescent="0.3">
      <c r="A523" s="14" t="s">
        <v>20</v>
      </c>
      <c r="B523">
        <v>1866</v>
      </c>
    </row>
    <row r="524" spans="1:2" x14ac:dyDescent="0.3">
      <c r="A524" s="14" t="s">
        <v>20</v>
      </c>
      <c r="B524">
        <v>156</v>
      </c>
    </row>
    <row r="525" spans="1:2" x14ac:dyDescent="0.3">
      <c r="A525" s="14" t="s">
        <v>20</v>
      </c>
      <c r="B525">
        <v>255</v>
      </c>
    </row>
    <row r="526" spans="1:2" x14ac:dyDescent="0.3">
      <c r="A526" s="14" t="s">
        <v>20</v>
      </c>
      <c r="B526">
        <v>2261</v>
      </c>
    </row>
    <row r="527" spans="1:2" x14ac:dyDescent="0.3">
      <c r="A527" s="14" t="s">
        <v>20</v>
      </c>
      <c r="B527">
        <v>40</v>
      </c>
    </row>
    <row r="528" spans="1:2" x14ac:dyDescent="0.3">
      <c r="A528" s="14" t="s">
        <v>20</v>
      </c>
      <c r="B528">
        <v>2289</v>
      </c>
    </row>
    <row r="529" spans="1:2" x14ac:dyDescent="0.3">
      <c r="A529" s="14" t="s">
        <v>20</v>
      </c>
      <c r="B529">
        <v>65</v>
      </c>
    </row>
    <row r="530" spans="1:2" x14ac:dyDescent="0.3">
      <c r="A530" s="14" t="s">
        <v>20</v>
      </c>
      <c r="B530">
        <v>3777</v>
      </c>
    </row>
    <row r="531" spans="1:2" x14ac:dyDescent="0.3">
      <c r="A531" s="14" t="s">
        <v>20</v>
      </c>
      <c r="B531">
        <v>184</v>
      </c>
    </row>
    <row r="532" spans="1:2" x14ac:dyDescent="0.3">
      <c r="A532" s="14" t="s">
        <v>20</v>
      </c>
      <c r="B532">
        <v>85</v>
      </c>
    </row>
    <row r="533" spans="1:2" x14ac:dyDescent="0.3">
      <c r="A533" s="14" t="s">
        <v>20</v>
      </c>
      <c r="B533">
        <v>144</v>
      </c>
    </row>
    <row r="534" spans="1:2" x14ac:dyDescent="0.3">
      <c r="A534" s="14" t="s">
        <v>20</v>
      </c>
      <c r="B534">
        <v>1902</v>
      </c>
    </row>
    <row r="535" spans="1:2" x14ac:dyDescent="0.3">
      <c r="A535" s="14" t="s">
        <v>20</v>
      </c>
      <c r="B535">
        <v>105</v>
      </c>
    </row>
    <row r="536" spans="1:2" x14ac:dyDescent="0.3">
      <c r="A536" s="14" t="s">
        <v>20</v>
      </c>
      <c r="B536">
        <v>132</v>
      </c>
    </row>
    <row r="537" spans="1:2" x14ac:dyDescent="0.3">
      <c r="A537" s="14" t="s">
        <v>20</v>
      </c>
      <c r="B537">
        <v>96</v>
      </c>
    </row>
    <row r="538" spans="1:2" x14ac:dyDescent="0.3">
      <c r="A538" s="14" t="s">
        <v>20</v>
      </c>
      <c r="B538">
        <v>114</v>
      </c>
    </row>
    <row r="539" spans="1:2" x14ac:dyDescent="0.3">
      <c r="A539" s="14" t="s">
        <v>20</v>
      </c>
      <c r="B539">
        <v>203</v>
      </c>
    </row>
    <row r="540" spans="1:2" x14ac:dyDescent="0.3">
      <c r="A540" s="14" t="s">
        <v>20</v>
      </c>
      <c r="B540">
        <v>1559</v>
      </c>
    </row>
    <row r="541" spans="1:2" x14ac:dyDescent="0.3">
      <c r="A541" s="14" t="s">
        <v>20</v>
      </c>
      <c r="B541">
        <v>1548</v>
      </c>
    </row>
    <row r="542" spans="1:2" x14ac:dyDescent="0.3">
      <c r="A542" s="14" t="s">
        <v>20</v>
      </c>
      <c r="B542">
        <v>80</v>
      </c>
    </row>
    <row r="543" spans="1:2" x14ac:dyDescent="0.3">
      <c r="A543" s="14" t="s">
        <v>20</v>
      </c>
      <c r="B543">
        <v>131</v>
      </c>
    </row>
    <row r="544" spans="1:2" x14ac:dyDescent="0.3">
      <c r="A544" s="14" t="s">
        <v>20</v>
      </c>
      <c r="B544">
        <v>112</v>
      </c>
    </row>
    <row r="545" spans="1:2" x14ac:dyDescent="0.3">
      <c r="A545" s="14" t="s">
        <v>20</v>
      </c>
      <c r="B545">
        <v>155</v>
      </c>
    </row>
    <row r="546" spans="1:2" x14ac:dyDescent="0.3">
      <c r="A546" s="14" t="s">
        <v>20</v>
      </c>
      <c r="B546">
        <v>266</v>
      </c>
    </row>
    <row r="547" spans="1:2" x14ac:dyDescent="0.3">
      <c r="A547" s="14" t="s">
        <v>20</v>
      </c>
      <c r="B547">
        <v>155</v>
      </c>
    </row>
    <row r="548" spans="1:2" x14ac:dyDescent="0.3">
      <c r="A548" s="14" t="s">
        <v>20</v>
      </c>
      <c r="B548">
        <v>207</v>
      </c>
    </row>
    <row r="549" spans="1:2" x14ac:dyDescent="0.3">
      <c r="A549" s="14" t="s">
        <v>20</v>
      </c>
      <c r="B549">
        <v>245</v>
      </c>
    </row>
    <row r="550" spans="1:2" x14ac:dyDescent="0.3">
      <c r="A550" s="14" t="s">
        <v>20</v>
      </c>
      <c r="B550">
        <v>1573</v>
      </c>
    </row>
    <row r="551" spans="1:2" x14ac:dyDescent="0.3">
      <c r="A551" s="14" t="s">
        <v>20</v>
      </c>
      <c r="B551">
        <v>114</v>
      </c>
    </row>
    <row r="552" spans="1:2" x14ac:dyDescent="0.3">
      <c r="A552" s="14" t="s">
        <v>20</v>
      </c>
      <c r="B552">
        <v>93</v>
      </c>
    </row>
    <row r="553" spans="1:2" x14ac:dyDescent="0.3">
      <c r="A553" s="14" t="s">
        <v>20</v>
      </c>
      <c r="B553">
        <v>1681</v>
      </c>
    </row>
    <row r="554" spans="1:2" x14ac:dyDescent="0.3">
      <c r="A554" s="14" t="s">
        <v>20</v>
      </c>
      <c r="B554">
        <v>32</v>
      </c>
    </row>
    <row r="555" spans="1:2" x14ac:dyDescent="0.3">
      <c r="A555" s="14" t="s">
        <v>20</v>
      </c>
      <c r="B555">
        <v>135</v>
      </c>
    </row>
    <row r="556" spans="1:2" x14ac:dyDescent="0.3">
      <c r="A556" s="14" t="s">
        <v>20</v>
      </c>
      <c r="B556">
        <v>140</v>
      </c>
    </row>
    <row r="557" spans="1:2" x14ac:dyDescent="0.3">
      <c r="A557" s="14" t="s">
        <v>20</v>
      </c>
      <c r="B557">
        <v>92</v>
      </c>
    </row>
    <row r="558" spans="1:2" x14ac:dyDescent="0.3">
      <c r="A558" s="14" t="s">
        <v>20</v>
      </c>
      <c r="B558">
        <v>1015</v>
      </c>
    </row>
    <row r="559" spans="1:2" x14ac:dyDescent="0.3">
      <c r="A559" s="14" t="s">
        <v>20</v>
      </c>
      <c r="B559">
        <v>323</v>
      </c>
    </row>
    <row r="560" spans="1:2" x14ac:dyDescent="0.3">
      <c r="A560" s="14" t="s">
        <v>20</v>
      </c>
      <c r="B560">
        <v>2326</v>
      </c>
    </row>
    <row r="561" spans="1:2" x14ac:dyDescent="0.3">
      <c r="A561" s="14" t="s">
        <v>20</v>
      </c>
      <c r="B561">
        <v>381</v>
      </c>
    </row>
    <row r="562" spans="1:2" x14ac:dyDescent="0.3">
      <c r="A562" s="14" t="s">
        <v>20</v>
      </c>
      <c r="B562">
        <v>480</v>
      </c>
    </row>
    <row r="563" spans="1:2" x14ac:dyDescent="0.3">
      <c r="A563" s="14" t="s">
        <v>20</v>
      </c>
      <c r="B563">
        <v>226</v>
      </c>
    </row>
    <row r="564" spans="1:2" x14ac:dyDescent="0.3">
      <c r="A564" s="14" t="s">
        <v>20</v>
      </c>
      <c r="B564">
        <v>241</v>
      </c>
    </row>
    <row r="565" spans="1:2" x14ac:dyDescent="0.3">
      <c r="A565" s="14" t="s">
        <v>20</v>
      </c>
      <c r="B565">
        <v>132</v>
      </c>
    </row>
    <row r="566" spans="1:2" x14ac:dyDescent="0.3">
      <c r="A566" s="14" t="s">
        <v>20</v>
      </c>
      <c r="B566">
        <v>2043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D7ED3D58-24B7-4539-ABED-30ECE72B3343}">
            <xm:f>NOT(ISERROR(SEARCH(#REF!,A2)))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2" operator="containsText" id="{6A31EFE0-3627-4A3C-B908-C10C4B59F15F}">
            <xm:f>NOT(ISERROR(SEARCH($F$5,A2)))</xm:f>
            <xm:f>$F$5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3" operator="containsText" id="{83646275-63B1-45DD-ABDE-E7E75643E64E}">
            <xm:f>NOT(ISERROR(SEARCH(#REF!,A2)))</xm:f>
            <xm:f>#REF!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24" operator="containsText" id="{AF9575D0-87F9-4F63-98B5-512857FDF45B}">
            <xm:f>NOT(ISERROR(SEARCH(#REF!,A2)))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5" operator="containsText" id="{BFB2CA81-9B49-4364-A44C-9001A56470FC}">
            <xm:f>NOT(ISERROR(SEARCH(#REF!,A2)))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A2:A566</xm:sqref>
        </x14:conditionalFormatting>
        <x14:conditionalFormatting xmlns:xm="http://schemas.microsoft.com/office/excel/2006/main">
          <x14:cfRule type="containsText" priority="16" operator="containsText" id="{8B425D6F-C93B-4C52-B521-0E3AE5857760}">
            <xm:f>NOT(ISERROR(SEARCH(#REF!,C2)))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17" operator="containsText" id="{53793FC0-A5A9-4DBE-9C5A-952313EB5E4C}">
            <xm:f>NOT(ISERROR(SEARCH($F$5,C2)))</xm:f>
            <xm:f>$F$5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8" operator="containsText" id="{D764A01E-C28D-4921-BB24-057534F6F00C}">
            <xm:f>NOT(ISERROR(SEARCH(#REF!,C2)))</xm:f>
            <xm:f>#REF!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9" operator="containsText" id="{1C2D6810-8D58-4727-B92D-DA00515AAD90}">
            <xm:f>NOT(ISERROR(SEARCH(#REF!,C2)))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0" operator="containsText" id="{0004BF5A-D6C7-413A-8E93-B69B99663DE2}">
            <xm:f>NOT(ISERROR(SEARCH(#REF!,C2)))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C2:C365</xm:sqref>
        </x14:conditionalFormatting>
        <x14:conditionalFormatting xmlns:xm="http://schemas.microsoft.com/office/excel/2006/main">
          <x14:cfRule type="containsText" priority="6" operator="containsText" id="{D181B3E7-3C49-4B3A-86AF-CBDC3A97BAD2}">
            <xm:f>NOT(ISERROR(SEARCH(#REF!,H1)))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7" operator="containsText" id="{5767A8A2-8438-4536-8065-54DDA0C93BD1}">
            <xm:f>NOT(ISERROR(SEARCH($F$5,H1)))</xm:f>
            <xm:f>$F$5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8" operator="containsText" id="{AD6A7F7B-676A-4BB3-B6DB-5EB1CEE0123D}">
            <xm:f>NOT(ISERROR(SEARCH(#REF!,H1)))</xm:f>
            <xm:f>#REF!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9" operator="containsText" id="{059C23D2-B037-4629-A077-F5104FF94495}">
            <xm:f>NOT(ISERROR(SEARCH(#REF!,H1)))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0" operator="containsText" id="{57D986A4-A783-4CCB-B6CD-770DB5BFE6F4}">
            <xm:f>NOT(ISERROR(SEARCH(#REF!,H1)))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ontainsText" priority="1" operator="containsText" id="{900BC3D8-36BF-4360-90B9-162831BDC3BF}">
            <xm:f>NOT(ISERROR(SEARCH(#REF!,G1)))</xm:f>
            <xm:f>#REF!</xm:f>
            <x14:dxf>
              <fill>
                <patternFill>
                  <bgColor rgb="FF00B0F0"/>
                </patternFill>
              </fill>
            </x14:dxf>
          </x14:cfRule>
          <x14:cfRule type="containsText" priority="2" operator="containsText" id="{056752B6-4F15-49CE-93B9-458C6FC072D7}">
            <xm:f>NOT(ISERROR(SEARCH($F$5,G1)))</xm:f>
            <xm:f>$F$5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3" operator="containsText" id="{E02AC14B-85C4-4E1F-8838-66EB29218D8D}">
            <xm:f>NOT(ISERROR(SEARCH(#REF!,G1)))</xm:f>
            <xm:f>#REF!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4" operator="containsText" id="{F0B7D4BD-F9AC-4BDA-9B20-D12C5A766DE5}">
            <xm:f>NOT(ISERROR(SEARCH(#REF!,G1)))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5" operator="containsText" id="{67BF433E-7C20-4A22-9690-C44D97ADCFB5}">
            <xm:f>NOT(ISERROR(SEARCH(#REF!,G1)))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Cataegory</vt:lpstr>
      <vt:lpstr>Sub category</vt:lpstr>
      <vt:lpstr>Sheet9</vt:lpstr>
      <vt:lpstr>Sheet10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Ali Liaqat</cp:lastModifiedBy>
  <dcterms:created xsi:type="dcterms:W3CDTF">2021-09-29T18:52:28Z</dcterms:created>
  <dcterms:modified xsi:type="dcterms:W3CDTF">2024-02-12T20:28:31Z</dcterms:modified>
</cp:coreProperties>
</file>