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<sst xmlns="http://schemas.openxmlformats.org/spreadsheetml/2006/main" count="37" uniqueCount="37">
  <si>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Location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</si>
  <si>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</si>
  <si>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</si>
  <si>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</si>
  <si>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</si>
  <si>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</si>
  <si>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</si>
  <si>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</si>
  <si>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</si>
  <si>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</si>
  <si>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</si>
  <si>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</si>
  <si>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</si>
  <si>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</si>
  <si>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</si>
  <si>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</si>
  <si>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</si>
  <si>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</si>
  <si>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</si>
  <si>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</si>
  <si>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</si>
  <si>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Connecticut*</t>
  </si>
  <si>
    <t>Kentucky*</t>
  </si>
  <si>
    <t>Maryland*</t>
  </si>
  <si>
    <t>Michigan*</t>
  </si>
  <si>
    <t>https://censusreporter.org/profiles/04000US26-michigan/</t>
  </si>
  <si>
    <t xml:space="preserve">Brazil </t>
  </si>
  <si>
    <t xml:space="preserve">Japan </t>
  </si>
  <si>
    <t>https://www.stat.go.jp/english/data/jinsui/tsuki/index.html</t>
  </si>
  <si>
    <t xml:space="preserve">louisiana </t>
  </si>
  <si>
    <t>ukraine*</t>
  </si>
  <si>
    <t xml:space="preserve">California </t>
  </si>
  <si>
    <t xml:space="preserve">NY state </t>
  </si>
  <si>
    <t>sao paulo</t>
  </si>
  <si>
    <t>https://www.citypopulation.de/en/brazil/regiaosudeste/admin/35__s%C3%A3o%20paulo/</t>
  </si>
  <si>
    <t xml:space="preserve">rio de janeiro </t>
  </si>
  <si>
    <t>https://www.citypopulation.de/php/brazil-regiaosudeste-admin.php?adm2id=3304557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</si>
</sst>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sz val="12.0"/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reporter.org/profiles/04000US26-michigan/" TargetMode="External"/><Relationship Id="rId2" Type="http://schemas.openxmlformats.org/officeDocument/2006/relationships/hyperlink" Target="https://www.stat.go.jp/english/data/jinsui/tsuki/index.html" TargetMode="External"/><Relationship Id="rId3" Type="http://schemas.openxmlformats.org/officeDocument/2006/relationships/hyperlink" Target="https://www.citypopulation.de/en/brazil/regiaosudeste/admin/35__s%C3%A3o%20paulo/" TargetMode="External"/><Relationship Id="rId4" Type="http://schemas.openxmlformats.org/officeDocument/2006/relationships/hyperlink" Target="https://www.citypopulation.de/php/brazil-regiaosudeste-admin.php?adm2id=330455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44123.0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 t="s">
        <v>12</v>
      </c>
      <c r="B2" s="4">
        <v>5215363.0</v>
      </c>
      <c r="C2" s="4">
        <v>5762892.0</v>
      </c>
      <c r="D2" s="4">
        <v>6235444.0</v>
      </c>
      <c r="E2" s="4">
        <v>7208084.0</v>
      </c>
      <c r="F2" s="4">
        <v>9427258.0</v>
      </c>
      <c r="G2" s="4">
        <v>9212746.0</v>
      </c>
      <c r="H2" s="4">
        <v>7334964.0</v>
      </c>
      <c r="I2" s="4">
        <v>5880222.0</v>
      </c>
      <c r="J2" s="4">
        <v>3461109.0</v>
      </c>
      <c r="K2" s="4">
        <v>745891.0</v>
      </c>
      <c r="L2" s="1">
        <v>1.0</v>
      </c>
    </row>
    <row r="3">
      <c r="A3" s="3" t="s">
        <v>13</v>
      </c>
      <c r="B3" s="4">
        <v>7488994.0</v>
      </c>
      <c r="C3" s="4">
        <v>7763332.0</v>
      </c>
      <c r="D3" s="4">
        <v>9900594.0</v>
      </c>
      <c r="E3" s="4">
        <v>1.0453462E7</v>
      </c>
      <c r="F3" s="4">
        <v>1.0731644E7</v>
      </c>
      <c r="G3" s="4">
        <v>1.3369561E7</v>
      </c>
      <c r="H3" s="4">
        <v>1.0086747E7</v>
      </c>
      <c r="I3" s="4">
        <v>7847332.0</v>
      </c>
      <c r="J3" s="4">
        <v>4380651.0</v>
      </c>
      <c r="K3" s="4">
        <v>770034.0</v>
      </c>
      <c r="L3" s="1">
        <v>1.0</v>
      </c>
    </row>
    <row r="4">
      <c r="A4" s="3" t="s">
        <v>14</v>
      </c>
      <c r="B4" s="4">
        <v>2106226.0</v>
      </c>
      <c r="C4" s="4">
        <v>4872338.0</v>
      </c>
      <c r="D4" s="4">
        <v>7037670.0</v>
      </c>
      <c r="E4" s="4">
        <v>6431119.0</v>
      </c>
      <c r="F4" s="4">
        <v>7740481.0</v>
      </c>
      <c r="G4" s="4">
        <v>6797280.0</v>
      </c>
      <c r="H4" s="4">
        <v>5119970.0</v>
      </c>
      <c r="I4" s="4">
        <v>3665248.0</v>
      </c>
      <c r="J4" s="4">
        <v>2375961.0</v>
      </c>
      <c r="K4" s="4">
        <v>512154.0</v>
      </c>
      <c r="L4" s="1">
        <v>1.0</v>
      </c>
    </row>
    <row r="5">
      <c r="A5" s="3" t="s">
        <v>15</v>
      </c>
      <c r="B5" s="4">
        <v>7187169.0</v>
      </c>
      <c r="C5" s="4">
        <v>6797678.0</v>
      </c>
      <c r="D5" s="4">
        <v>7699934.0</v>
      </c>
      <c r="E5" s="4">
        <v>7919470.0</v>
      </c>
      <c r="F5" s="4">
        <v>7498737.0</v>
      </c>
      <c r="G5" s="4">
        <v>8016072.0</v>
      </c>
      <c r="H5" s="4">
        <v>6283570.0</v>
      </c>
      <c r="I5" s="4">
        <v>5026083.0</v>
      </c>
      <c r="J5" s="4">
        <v>2463338.0</v>
      </c>
      <c r="K5" s="4">
        <v>547789.0</v>
      </c>
      <c r="L5" s="1">
        <v>1.0</v>
      </c>
    </row>
    <row r="6">
      <c r="A6" s="3" t="s">
        <v>16</v>
      </c>
      <c r="B6" s="4">
        <v>868184.0</v>
      </c>
      <c r="C6" s="4">
        <v>841274.0</v>
      </c>
      <c r="D6" s="4">
        <v>1053733.0</v>
      </c>
      <c r="E6" s="4">
        <v>1207601.0</v>
      </c>
      <c r="F6" s="4">
        <v>1204432.0</v>
      </c>
      <c r="G6" s="4">
        <v>1281878.0</v>
      </c>
      <c r="H6" s="4">
        <v>931525.0</v>
      </c>
      <c r="I6" s="4">
        <v>705653.0</v>
      </c>
      <c r="J6" s="4">
        <v>363648.0</v>
      </c>
      <c r="K6" s="4">
        <v>80004.0</v>
      </c>
      <c r="L6" s="1">
        <v>1.0</v>
      </c>
    </row>
    <row r="7">
      <c r="A7" s="3" t="s">
        <v>17</v>
      </c>
      <c r="B7" s="4">
        <v>1214224.0</v>
      </c>
      <c r="C7" s="4">
        <v>1125291.0</v>
      </c>
      <c r="D7" s="4">
        <v>1350922.0</v>
      </c>
      <c r="E7" s="4">
        <v>1290686.0</v>
      </c>
      <c r="F7" s="4">
        <v>1298352.0</v>
      </c>
      <c r="G7" s="4">
        <v>1269914.0</v>
      </c>
      <c r="H7" s="4">
        <v>1147006.0</v>
      </c>
      <c r="I7" s="4">
        <v>933084.0</v>
      </c>
      <c r="J7" s="4">
        <v>415286.0</v>
      </c>
      <c r="K7" s="4">
        <v>97384.0</v>
      </c>
      <c r="L7" s="1">
        <v>1.0</v>
      </c>
    </row>
    <row r="8">
      <c r="A8" s="3" t="s">
        <v>18</v>
      </c>
      <c r="B8" s="4">
        <v>908174.0</v>
      </c>
      <c r="C8" s="4">
        <v>1071633.0</v>
      </c>
      <c r="D8" s="4">
        <v>1086757.0</v>
      </c>
      <c r="E8" s="4">
        <v>1296718.0</v>
      </c>
      <c r="F8" s="4">
        <v>1579162.0</v>
      </c>
      <c r="G8" s="4">
        <v>1476210.0</v>
      </c>
      <c r="H8" s="4">
        <v>1278985.0</v>
      </c>
      <c r="I8" s="4">
        <v>946500.0</v>
      </c>
      <c r="J8" s="4">
        <v>555764.0</v>
      </c>
      <c r="K8" s="4">
        <v>91124.0</v>
      </c>
      <c r="L8" s="1">
        <v>1.0</v>
      </c>
    </row>
    <row r="9">
      <c r="A9" s="3" t="s">
        <v>19</v>
      </c>
      <c r="B9" s="4">
        <v>623251.0</v>
      </c>
      <c r="C9" s="4">
        <v>637642.0</v>
      </c>
      <c r="D9" s="4">
        <v>713945.0</v>
      </c>
      <c r="E9" s="4">
        <v>708384.0</v>
      </c>
      <c r="F9" s="4">
        <v>735068.0</v>
      </c>
      <c r="G9" s="4">
        <v>680725.0</v>
      </c>
      <c r="H9" s="4">
        <v>572322.0</v>
      </c>
      <c r="I9" s="4">
        <v>401530.0</v>
      </c>
      <c r="J9" s="4">
        <v>178060.0</v>
      </c>
      <c r="K9" s="4">
        <v>44692.0</v>
      </c>
      <c r="L9" s="1">
        <v>1.0</v>
      </c>
    </row>
    <row r="10">
      <c r="A10" s="3" t="s">
        <v>20</v>
      </c>
      <c r="B10" s="4">
        <v>1796165.0</v>
      </c>
      <c r="C10" s="4">
        <v>2014491.0</v>
      </c>
      <c r="D10" s="4">
        <v>2174938.0</v>
      </c>
      <c r="E10" s="4">
        <v>2078145.0</v>
      </c>
      <c r="F10" s="4">
        <v>2307135.0</v>
      </c>
      <c r="G10" s="4">
        <v>2491356.0</v>
      </c>
      <c r="H10" s="4">
        <v>2079275.0</v>
      </c>
      <c r="I10" s="4">
        <v>1460665.0</v>
      </c>
      <c r="J10" s="4">
        <v>654742.0</v>
      </c>
      <c r="K10" s="4">
        <v>124172.0</v>
      </c>
      <c r="L10" s="1">
        <v>1.0</v>
      </c>
    </row>
    <row r="11">
      <c r="A11" s="5" t="s">
        <v>21</v>
      </c>
      <c r="B11" s="6">
        <f>0.1*3572665</f>
        <v>357266.5</v>
      </c>
      <c r="C11" s="6">
        <f t="shared" ref="C11:D11" si="1">0.13*3572665</f>
        <v>464446.45</v>
      </c>
      <c r="D11" s="7">
        <f t="shared" si="1"/>
        <v>464446.45</v>
      </c>
      <c r="E11" s="7">
        <f t="shared" ref="E11:F11" si="2">0.12*3572665</f>
        <v>428719.8</v>
      </c>
      <c r="F11" s="7">
        <f t="shared" si="2"/>
        <v>428719.8</v>
      </c>
      <c r="G11" s="7">
        <f>0.15*3572665</f>
        <v>535899.75</v>
      </c>
      <c r="H11" s="7">
        <f>0.12*3572665</f>
        <v>428719.8</v>
      </c>
      <c r="I11" s="7">
        <f>0.08*3572665</f>
        <v>285813.2</v>
      </c>
      <c r="J11" s="7">
        <f>0.04*3572665</f>
        <v>142906.6</v>
      </c>
      <c r="K11" s="7"/>
      <c r="L11" s="1">
        <v>0.0</v>
      </c>
    </row>
    <row r="12">
      <c r="A12" s="5" t="s">
        <v>22</v>
      </c>
      <c r="B12" s="6">
        <f>0.12*4468402</f>
        <v>536208.24</v>
      </c>
      <c r="C12" s="6">
        <f>0.13*4468402</f>
        <v>580892.26</v>
      </c>
      <c r="D12" s="7">
        <f>0.14*4468402</f>
        <v>625576.28</v>
      </c>
      <c r="E12" s="7">
        <f t="shared" ref="E12:F12" si="3">0.12*4468402</f>
        <v>536208.24</v>
      </c>
      <c r="F12" s="7">
        <f t="shared" si="3"/>
        <v>536208.24</v>
      </c>
      <c r="G12" s="7">
        <f>0.13*4468402</f>
        <v>580892.26</v>
      </c>
      <c r="H12" s="7">
        <f>0.12*4468402</f>
        <v>536208.24</v>
      </c>
      <c r="I12" s="7">
        <f>0.07*4468402</f>
        <v>312788.14</v>
      </c>
      <c r="J12" s="7">
        <f>0.04*4468402</f>
        <v>178736.08</v>
      </c>
      <c r="K12" s="7"/>
      <c r="L12" s="1">
        <v>0.0</v>
      </c>
    </row>
    <row r="13">
      <c r="A13" s="5" t="s">
        <v>23</v>
      </c>
      <c r="B13" s="6">
        <f>0.12*6042718</f>
        <v>725126.16</v>
      </c>
      <c r="C13" s="6">
        <f t="shared" ref="C13:D13" si="4">0.13*6042718</f>
        <v>785553.34</v>
      </c>
      <c r="D13" s="7">
        <f t="shared" si="4"/>
        <v>785553.34</v>
      </c>
      <c r="E13" s="7">
        <f>0.14*6042718</f>
        <v>845980.52</v>
      </c>
      <c r="F13" s="7">
        <f>0.13*6042718</f>
        <v>785553.34</v>
      </c>
      <c r="G13" s="7">
        <f>0.14*6042718</f>
        <v>845980.52</v>
      </c>
      <c r="H13" s="7">
        <f>0.12*6042718</f>
        <v>725126.16</v>
      </c>
      <c r="I13" s="7">
        <f>0.07*6042718</f>
        <v>422990.26</v>
      </c>
      <c r="J13" s="7">
        <f>0.04*6042718</f>
        <v>241708.72</v>
      </c>
      <c r="K13" s="7"/>
      <c r="L13" s="1">
        <v>0.0</v>
      </c>
    </row>
    <row r="14">
      <c r="A14" s="5" t="s">
        <v>24</v>
      </c>
      <c r="B14" s="6">
        <f>0.12*9995915</f>
        <v>1199509.8</v>
      </c>
      <c r="C14" s="6">
        <f>0.13*9995915</f>
        <v>1299468.95</v>
      </c>
      <c r="D14" s="7">
        <f>0.14*9995915</f>
        <v>1399428.1</v>
      </c>
      <c r="E14" s="7">
        <f t="shared" ref="E14:F14" si="5">0.12*9995915</f>
        <v>1199509.8</v>
      </c>
      <c r="F14" s="7">
        <f t="shared" si="5"/>
        <v>1199509.8</v>
      </c>
      <c r="G14" s="7">
        <f>0.14*9995915</f>
        <v>1399428.1</v>
      </c>
      <c r="H14" s="6">
        <f>0.13*9995915</f>
        <v>1299468.95</v>
      </c>
      <c r="I14" s="7">
        <f>0.07*9995915</f>
        <v>699714.05</v>
      </c>
      <c r="J14" s="7">
        <f>0.04*9995915</f>
        <v>399836.6</v>
      </c>
      <c r="K14" s="7"/>
      <c r="L14" s="1">
        <v>0.0</v>
      </c>
      <c r="M14" s="8" t="s">
        <v>25</v>
      </c>
    </row>
    <row r="15">
      <c r="A15" s="1" t="s">
        <v>26</v>
      </c>
      <c r="B15" s="9">
        <f>7454197+7469798+7117753+7146432</f>
        <v>29188180</v>
      </c>
      <c r="C15" s="10">
        <v>3.1633075E7</v>
      </c>
      <c r="D15" s="10">
        <v>3.41814E7</v>
      </c>
      <c r="E15" s="10">
        <v>3.4436184E7</v>
      </c>
      <c r="F15" s="10">
        <v>2.8902917E7</v>
      </c>
      <c r="G15" s="10">
        <v>2.4026608E7</v>
      </c>
      <c r="H15" s="10">
        <v>1.6292185E7</v>
      </c>
      <c r="I15" s="10">
        <v>8401090.0</v>
      </c>
      <c r="J15" s="10">
        <v>3348385.0</v>
      </c>
      <c r="K15" s="9">
        <f>620762+18733</f>
        <v>639495</v>
      </c>
      <c r="L15" s="1">
        <v>4.0</v>
      </c>
    </row>
    <row r="16">
      <c r="A16" s="1" t="s">
        <v>27</v>
      </c>
      <c r="B16" s="1">
        <v>9801.0</v>
      </c>
      <c r="C16" s="1">
        <v>11139.0</v>
      </c>
      <c r="D16" s="1">
        <v>12648.0</v>
      </c>
      <c r="E16" s="1">
        <v>14184.0</v>
      </c>
      <c r="F16" s="1">
        <v>18427.0</v>
      </c>
      <c r="G16" s="1">
        <v>16356.0</v>
      </c>
      <c r="H16" s="1">
        <v>15978.0</v>
      </c>
      <c r="I16" s="1">
        <v>16096.0</v>
      </c>
      <c r="J16" s="1">
        <v>9014.0</v>
      </c>
      <c r="K16" s="1">
        <v>2359.0</v>
      </c>
      <c r="L16" s="1">
        <v>3.0</v>
      </c>
      <c r="M16" s="8" t="s">
        <v>28</v>
      </c>
    </row>
    <row r="17">
      <c r="A17" s="1" t="s">
        <v>29</v>
      </c>
      <c r="B17" s="9">
        <f t="shared" ref="B17:C17" si="6">0.13*4659978</f>
        <v>605797.14</v>
      </c>
      <c r="C17" s="9">
        <f t="shared" si="6"/>
        <v>605797.14</v>
      </c>
      <c r="D17" s="9">
        <f t="shared" ref="D17:E17" si="7">0.14*4659978</f>
        <v>652396.92</v>
      </c>
      <c r="E17" s="9">
        <f t="shared" si="7"/>
        <v>652396.92</v>
      </c>
      <c r="F17" s="9">
        <f>0.12*4659978</f>
        <v>559197.36</v>
      </c>
      <c r="G17" s="9">
        <f>0.13*4659978</f>
        <v>605797.14</v>
      </c>
      <c r="H17" s="9">
        <f>0.12*4659978</f>
        <v>559197.36</v>
      </c>
      <c r="I17" s="9">
        <f>0.07*4659978</f>
        <v>326198.46</v>
      </c>
      <c r="J17" s="9">
        <f>0.03*4659978</f>
        <v>139799.34</v>
      </c>
      <c r="L17" s="1">
        <v>0.0</v>
      </c>
    </row>
    <row r="18">
      <c r="A18" s="1" t="s">
        <v>30</v>
      </c>
      <c r="B18" s="11">
        <f t="shared" ref="B18:C18" si="8">(2097973+1840643)/2</f>
        <v>1969308</v>
      </c>
      <c r="C18" s="11">
        <f t="shared" si="8"/>
        <v>1969308</v>
      </c>
      <c r="D18" s="7">
        <f>2313510+3055950</f>
        <v>5369460</v>
      </c>
      <c r="E18" s="7">
        <f>3635922+3249517</f>
        <v>6885439</v>
      </c>
      <c r="F18" s="7">
        <f>3047046+2887430</f>
        <v>5934476</v>
      </c>
      <c r="G18" s="7">
        <f>2823735+3152778</f>
        <v>5976513</v>
      </c>
      <c r="H18" s="7">
        <f>2712475+2364521</f>
        <v>5076996</v>
      </c>
      <c r="I18" s="7">
        <f>1336574+1588273</f>
        <v>2924847</v>
      </c>
      <c r="J18" s="7">
        <f>963116+491782+180512+33969+8523</f>
        <v>1677902</v>
      </c>
      <c r="K18" s="7"/>
      <c r="L18" s="1">
        <v>2.0</v>
      </c>
    </row>
    <row r="19">
      <c r="A19" s="1" t="s">
        <v>31</v>
      </c>
      <c r="B19" s="9">
        <f>0.12*39557045</f>
        <v>4746845.4</v>
      </c>
      <c r="C19" s="9">
        <f>0.13*39557045</f>
        <v>5142415.85</v>
      </c>
      <c r="D19" s="9">
        <f>0.15*39557045</f>
        <v>5933556.75</v>
      </c>
      <c r="E19" s="9">
        <f>0.14*39557045</f>
        <v>5537986.3</v>
      </c>
      <c r="F19" s="9">
        <f t="shared" ref="F19:G19" si="9">0.13*39557045</f>
        <v>5142415.85</v>
      </c>
      <c r="G19" s="9">
        <f t="shared" si="9"/>
        <v>5142415.85</v>
      </c>
      <c r="H19" s="9">
        <f>0.11*39557045</f>
        <v>4351274.95</v>
      </c>
      <c r="I19" s="9">
        <f>0.06*39557045</f>
        <v>2373422.7</v>
      </c>
      <c r="J19" s="9">
        <f>0.04*39557045</f>
        <v>1582281.8</v>
      </c>
      <c r="L19" s="1">
        <v>0.0</v>
      </c>
    </row>
    <row r="20">
      <c r="A20" s="1" t="s">
        <v>32</v>
      </c>
      <c r="B20" s="1">
        <v>0.0</v>
      </c>
      <c r="C20" s="1">
        <v>0.0</v>
      </c>
      <c r="D20" s="1">
        <v>2775286.0</v>
      </c>
      <c r="E20" s="1">
        <v>2659365.0</v>
      </c>
      <c r="F20" s="1">
        <v>2403748.0</v>
      </c>
      <c r="G20" s="1">
        <v>2647543.0</v>
      </c>
      <c r="H20" s="1">
        <v>2267142.0</v>
      </c>
      <c r="I20" s="1">
        <v>0.0</v>
      </c>
      <c r="J20" s="1">
        <v>0.0</v>
      </c>
      <c r="K20" s="1">
        <v>0.0</v>
      </c>
      <c r="L20" s="1">
        <v>0.0</v>
      </c>
    </row>
    <row r="21">
      <c r="A21" s="12" t="s">
        <v>33</v>
      </c>
      <c r="B21" s="1">
        <v>5536005.0</v>
      </c>
      <c r="C21" s="1">
        <v>6628821.0</v>
      </c>
      <c r="D21" s="1">
        <v>7427477.0</v>
      </c>
      <c r="E21" s="1">
        <v>6740568.0</v>
      </c>
      <c r="F21" s="1">
        <v>5733797.0</v>
      </c>
      <c r="G21" s="1">
        <v>4424095.0</v>
      </c>
      <c r="H21" s="1">
        <v>2646095.0</v>
      </c>
      <c r="I21" s="1">
        <v>1457533.0</v>
      </c>
      <c r="J21" s="1">
        <v>667808.0</v>
      </c>
      <c r="L21" s="1">
        <v>3.0</v>
      </c>
      <c r="M21" s="8" t="s">
        <v>34</v>
      </c>
    </row>
    <row r="22">
      <c r="A22" s="12" t="s">
        <v>35</v>
      </c>
      <c r="B22" s="1">
        <v>759791.0</v>
      </c>
      <c r="C22" s="1">
        <v>930717.0</v>
      </c>
      <c r="D22" s="1">
        <v>1059810.0</v>
      </c>
      <c r="E22" s="1">
        <v>992986.0</v>
      </c>
      <c r="F22" s="1">
        <v>876487.0</v>
      </c>
      <c r="G22" s="1">
        <v>759804.0</v>
      </c>
      <c r="H22" s="1">
        <v>485325.0</v>
      </c>
      <c r="I22" s="1">
        <v>300283.0</v>
      </c>
      <c r="J22" s="1">
        <v>155243.0</v>
      </c>
      <c r="L22" s="1">
        <v>3.0</v>
      </c>
      <c r="M22" s="8" t="s">
        <v>36</v>
      </c>
    </row>
  </sheetData>
  <hyperlinks>
    <hyperlink r:id="rId1" ref="M14"/>
    <hyperlink r:id="rId2" ref="M16"/>
    <hyperlink r:id="rId3" ref="M21"/>
    <hyperlink r:id="rId4" ref="M22"/>
  </hyperlinks>
  <drawing r:id="rId5"/>
</worksheet>
</file>