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OneDrive\Desktop\Data Analytics\"/>
    </mc:Choice>
  </mc:AlternateContent>
  <bookViews>
    <workbookView xWindow="0" yWindow="0" windowWidth="20490" windowHeight="7530"/>
  </bookViews>
  <sheets>
    <sheet name="Excel_Jumia" sheetId="1" r:id="rId1"/>
    <sheet name="Pivot Tables" sheetId="4" r:id="rId2"/>
    <sheet name="Dashboard" sheetId="6" r:id="rId3"/>
  </sheets>
  <definedNames>
    <definedName name="_xlnm._FilterDatabase" localSheetId="1" hidden="1">'Pivot Tables'!$A$3:$D$113</definedName>
    <definedName name="Slicer_Qualitative_Discount_Rating">#N/A</definedName>
    <definedName name="Slicer_Qualitative_Rating">#N/A</definedName>
  </definedNames>
  <calcPr calcId="162913"/>
  <pivotCaches>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L56" i="1" l="1"/>
  <c r="L55" i="1"/>
  <c r="L54" i="1"/>
  <c r="L53" i="1"/>
  <c r="D53" i="1"/>
  <c r="H53" i="1"/>
  <c r="I53" i="1"/>
  <c r="D54" i="1"/>
  <c r="H54" i="1"/>
  <c r="I54" i="1"/>
  <c r="K22" i="1"/>
  <c r="P16" i="1" l="1"/>
  <c r="P11" i="1"/>
  <c r="P8" i="1"/>
  <c r="P4" i="1"/>
  <c r="L10" i="1"/>
  <c r="L7" i="1"/>
  <c r="K17" i="1"/>
  <c r="N4" i="1" l="1"/>
  <c r="H44" i="1"/>
  <c r="H52" i="1"/>
  <c r="H32" i="1"/>
  <c r="H21" i="1"/>
  <c r="H47" i="1"/>
  <c r="H58" i="1"/>
  <c r="H14" i="1"/>
  <c r="H16" i="1"/>
  <c r="H17" i="1"/>
  <c r="H39" i="1"/>
  <c r="H55" i="1"/>
  <c r="H37" i="1"/>
  <c r="H26" i="1"/>
  <c r="H35" i="1"/>
  <c r="H10" i="1"/>
  <c r="H11" i="1"/>
  <c r="H15" i="1"/>
  <c r="H22" i="1"/>
  <c r="H56" i="1"/>
  <c r="H42" i="1"/>
  <c r="H87" i="1"/>
  <c r="H27" i="1"/>
  <c r="H45" i="1"/>
  <c r="H29" i="1"/>
  <c r="H57" i="1"/>
  <c r="H40" i="1"/>
  <c r="H43" i="1"/>
  <c r="H50" i="1"/>
  <c r="H83" i="1"/>
  <c r="H33" i="1"/>
  <c r="H38" i="1"/>
  <c r="H34" i="1"/>
  <c r="H51" i="1"/>
  <c r="H7" i="1"/>
  <c r="H9" i="1"/>
  <c r="H13" i="1"/>
  <c r="H92" i="1"/>
  <c r="H68" i="1"/>
  <c r="H63" i="1"/>
  <c r="H88" i="1"/>
  <c r="H108" i="1"/>
  <c r="H64" i="1"/>
  <c r="H97" i="1"/>
  <c r="H69" i="1"/>
  <c r="H93" i="1"/>
  <c r="H61" i="1"/>
  <c r="H65" i="1"/>
  <c r="H109" i="1"/>
  <c r="H100" i="1"/>
  <c r="H107" i="1"/>
  <c r="H90" i="1"/>
  <c r="H84" i="1"/>
  <c r="H77" i="1"/>
  <c r="H70" i="1"/>
  <c r="H98" i="1"/>
  <c r="H62" i="1"/>
  <c r="H28" i="1"/>
  <c r="H36" i="1"/>
  <c r="H41" i="1"/>
  <c r="H59" i="1"/>
  <c r="H46" i="1"/>
  <c r="H48" i="1"/>
  <c r="H24" i="1"/>
  <c r="H30" i="1"/>
  <c r="H19" i="1"/>
  <c r="H49" i="1"/>
  <c r="H20" i="1"/>
  <c r="H25" i="1"/>
  <c r="H18" i="1"/>
  <c r="H23" i="1"/>
  <c r="H31" i="1"/>
  <c r="H80" i="1"/>
  <c r="H85" i="1"/>
  <c r="H105" i="1"/>
  <c r="H71" i="1"/>
  <c r="H6" i="1"/>
  <c r="H4" i="1"/>
  <c r="H94" i="1"/>
  <c r="H110" i="1"/>
  <c r="H5" i="1"/>
  <c r="H72" i="1"/>
  <c r="H101" i="1"/>
  <c r="H73" i="1"/>
  <c r="H103" i="1"/>
  <c r="H74" i="1"/>
  <c r="H102" i="1"/>
  <c r="H86" i="1"/>
  <c r="H66" i="1"/>
  <c r="H78" i="1"/>
  <c r="H79" i="1"/>
  <c r="H81" i="1"/>
  <c r="H67" i="1"/>
  <c r="H104" i="1"/>
  <c r="H111" i="1"/>
  <c r="H75" i="1"/>
  <c r="H106" i="1"/>
  <c r="H76" i="1"/>
  <c r="H89" i="1"/>
  <c r="H8" i="1"/>
  <c r="H91" i="1"/>
  <c r="H114" i="1"/>
  <c r="H99" i="1"/>
  <c r="H95" i="1"/>
  <c r="H96" i="1"/>
  <c r="H112" i="1"/>
  <c r="H113" i="1"/>
  <c r="H60" i="1"/>
  <c r="H3" i="1"/>
  <c r="H82" i="1"/>
  <c r="H12" i="1"/>
  <c r="I12" i="1"/>
  <c r="K4" i="1"/>
  <c r="L4" i="1"/>
  <c r="M4" i="1"/>
  <c r="I44" i="1"/>
  <c r="I52" i="1"/>
  <c r="I32" i="1"/>
  <c r="I21" i="1"/>
  <c r="I47" i="1"/>
  <c r="I58" i="1"/>
  <c r="I14" i="1"/>
  <c r="I16" i="1"/>
  <c r="I17" i="1"/>
  <c r="I39" i="1"/>
  <c r="I55" i="1"/>
  <c r="I37" i="1"/>
  <c r="I26" i="1"/>
  <c r="I35" i="1"/>
  <c r="I10" i="1"/>
  <c r="I11" i="1"/>
  <c r="I15" i="1"/>
  <c r="I22" i="1"/>
  <c r="I56" i="1"/>
  <c r="I42" i="1"/>
  <c r="I87" i="1"/>
  <c r="I27" i="1"/>
  <c r="I45" i="1"/>
  <c r="I29" i="1"/>
  <c r="I57" i="1"/>
  <c r="I40" i="1"/>
  <c r="I43" i="1"/>
  <c r="I50" i="1"/>
  <c r="I83" i="1"/>
  <c r="I33" i="1"/>
  <c r="I38" i="1"/>
  <c r="I34" i="1"/>
  <c r="I51" i="1"/>
  <c r="I7" i="1"/>
  <c r="I9" i="1"/>
  <c r="I13" i="1"/>
  <c r="I92" i="1"/>
  <c r="I68" i="1"/>
  <c r="I63" i="1"/>
  <c r="I88" i="1"/>
  <c r="I108" i="1"/>
  <c r="I64" i="1"/>
  <c r="I97" i="1"/>
  <c r="I69" i="1"/>
  <c r="I93" i="1"/>
  <c r="I61" i="1"/>
  <c r="I65" i="1"/>
  <c r="I109" i="1"/>
  <c r="I100" i="1"/>
  <c r="I107" i="1"/>
  <c r="I90" i="1"/>
  <c r="I84" i="1"/>
  <c r="I77" i="1"/>
  <c r="I70" i="1"/>
  <c r="I98" i="1"/>
  <c r="I62" i="1"/>
  <c r="I28" i="1"/>
  <c r="I36" i="1"/>
  <c r="I41" i="1"/>
  <c r="I59" i="1"/>
  <c r="I46" i="1"/>
  <c r="I48" i="1"/>
  <c r="I24" i="1"/>
  <c r="I30" i="1"/>
  <c r="I19" i="1"/>
  <c r="I49" i="1"/>
  <c r="I20" i="1"/>
  <c r="I25" i="1"/>
  <c r="I18" i="1"/>
  <c r="I23" i="1"/>
  <c r="I31" i="1"/>
  <c r="I80" i="1"/>
  <c r="I85" i="1"/>
  <c r="I105" i="1"/>
  <c r="I71" i="1"/>
  <c r="I6" i="1"/>
  <c r="I4" i="1"/>
  <c r="I94" i="1"/>
  <c r="I110" i="1"/>
  <c r="I5" i="1"/>
  <c r="I72" i="1"/>
  <c r="I101" i="1"/>
  <c r="I73" i="1"/>
  <c r="I103" i="1"/>
  <c r="I74" i="1"/>
  <c r="I102" i="1"/>
  <c r="I86" i="1"/>
  <c r="I66" i="1"/>
  <c r="I78" i="1"/>
  <c r="I79" i="1"/>
  <c r="I81" i="1"/>
  <c r="I67" i="1"/>
  <c r="I104" i="1"/>
  <c r="I111" i="1"/>
  <c r="I75" i="1"/>
  <c r="I106" i="1"/>
  <c r="I76" i="1"/>
  <c r="I89" i="1"/>
  <c r="I8" i="1"/>
  <c r="I91" i="1"/>
  <c r="I114" i="1"/>
  <c r="I99" i="1"/>
  <c r="I95" i="1"/>
  <c r="I96" i="1"/>
  <c r="I112" i="1"/>
  <c r="I113" i="1"/>
  <c r="I60" i="1"/>
  <c r="I3" i="1"/>
  <c r="I82" i="1"/>
  <c r="D12" i="1"/>
  <c r="D44" i="1"/>
  <c r="D52" i="1"/>
  <c r="D32" i="1"/>
  <c r="D21" i="1"/>
  <c r="D47" i="1"/>
  <c r="D58" i="1"/>
  <c r="D14" i="1"/>
  <c r="D16" i="1"/>
  <c r="D17" i="1"/>
  <c r="D39" i="1"/>
  <c r="D55" i="1"/>
  <c r="D37" i="1"/>
  <c r="D26" i="1"/>
  <c r="D35" i="1"/>
  <c r="D10" i="1"/>
  <c r="D11" i="1"/>
  <c r="D15" i="1"/>
  <c r="D22" i="1"/>
  <c r="D56" i="1"/>
  <c r="D42" i="1"/>
  <c r="D87" i="1"/>
  <c r="D27" i="1"/>
  <c r="D45" i="1"/>
  <c r="D29" i="1"/>
  <c r="D57" i="1"/>
  <c r="D40" i="1"/>
  <c r="D43" i="1"/>
  <c r="D50" i="1"/>
  <c r="D83" i="1"/>
  <c r="D33" i="1"/>
  <c r="D38" i="1"/>
  <c r="D34" i="1"/>
  <c r="D51" i="1"/>
  <c r="D7" i="1"/>
  <c r="D9" i="1"/>
  <c r="D13" i="1"/>
  <c r="D92" i="1"/>
  <c r="D68" i="1"/>
  <c r="D63" i="1"/>
  <c r="D88" i="1"/>
  <c r="D108" i="1"/>
  <c r="D64" i="1"/>
  <c r="D97" i="1"/>
  <c r="D69" i="1"/>
  <c r="D93" i="1"/>
  <c r="D61" i="1"/>
  <c r="D65" i="1"/>
  <c r="D109" i="1"/>
  <c r="D100" i="1"/>
  <c r="D107" i="1"/>
  <c r="D90" i="1"/>
  <c r="D84" i="1"/>
  <c r="D77" i="1"/>
  <c r="D70" i="1"/>
  <c r="D98" i="1"/>
  <c r="D62" i="1"/>
  <c r="D28" i="1"/>
  <c r="D36" i="1"/>
  <c r="D41" i="1"/>
  <c r="D59" i="1"/>
  <c r="D46" i="1"/>
  <c r="D48" i="1"/>
  <c r="D24" i="1"/>
  <c r="D30" i="1"/>
  <c r="D19" i="1"/>
  <c r="D49" i="1"/>
  <c r="D20" i="1"/>
  <c r="D25" i="1"/>
  <c r="D18" i="1"/>
  <c r="D23" i="1"/>
  <c r="D31" i="1"/>
  <c r="D80" i="1"/>
  <c r="D85" i="1"/>
  <c r="D105" i="1"/>
  <c r="D71" i="1"/>
  <c r="D6" i="1"/>
  <c r="D4" i="1"/>
  <c r="D94" i="1"/>
  <c r="D110" i="1"/>
  <c r="D5" i="1"/>
  <c r="D72" i="1"/>
  <c r="D101" i="1"/>
  <c r="D73" i="1"/>
  <c r="D103" i="1"/>
  <c r="D74" i="1"/>
  <c r="D102" i="1"/>
  <c r="D86" i="1"/>
  <c r="D66" i="1"/>
  <c r="D78" i="1"/>
  <c r="D79" i="1"/>
  <c r="D81" i="1"/>
  <c r="D67" i="1"/>
  <c r="D104" i="1"/>
  <c r="D111" i="1"/>
  <c r="D75" i="1"/>
  <c r="D106" i="1"/>
  <c r="D76" i="1"/>
  <c r="D89" i="1"/>
  <c r="D8" i="1"/>
  <c r="D91" i="1"/>
  <c r="D114" i="1"/>
  <c r="D99" i="1"/>
  <c r="D95" i="1"/>
  <c r="D96" i="1"/>
  <c r="D112" i="1"/>
  <c r="D113" i="1"/>
  <c r="D60" i="1"/>
  <c r="D3" i="1"/>
  <c r="D82" i="1"/>
</calcChain>
</file>

<file path=xl/sharedStrings.xml><?xml version="1.0" encoding="utf-8"?>
<sst xmlns="http://schemas.openxmlformats.org/spreadsheetml/2006/main" count="208" uniqueCount="165">
  <si>
    <t>Product</t>
  </si>
  <si>
    <t>Current price</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</si>
  <si>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</si>
  <si>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</si>
  <si>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</si>
  <si>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</si>
  <si>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</si>
  <si>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</si>
  <si>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</si>
  <si>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</si>
  <si>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</si>
  <si>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</si>
  <si>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</si>
  <si>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</si>
  <si>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</si>
  <si>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</si>
  <si>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</si>
  <si>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</si>
  <si>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</si>
  <si>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</si>
  <si>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</si>
  <si>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</si>
  <si>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</si>
  <si>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</si>
  <si>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</si>
  <si>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</si>
  <si>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</si>
  <si>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</si>
  <si>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</si>
  <si>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</si>
  <si>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</si>
  <si>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</si>
  <si>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</si>
  <si>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</si>
  <si>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</si>
  <si>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</si>
  <si>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</si>
  <si>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</si>
  <si>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</si>
  <si>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</si>
  <si>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</si>
  <si>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</si>
  <si>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</si>
  <si>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</si>
  <si>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</si>
  <si>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</si>
  <si>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</si>
  <si>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</si>
  <si>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</si>
  <si>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</si>
  <si>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</si>
  <si>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</si>
  <si>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</si>
  <si>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</si>
  <si>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</si>
  <si>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</si>
  <si>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</si>
  <si>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</si>
  <si>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</si>
  <si>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</si>
  <si>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</si>
  <si>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</si>
  <si>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</si>
  <si>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</si>
  <si>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</si>
  <si>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</si>
  <si>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</si>
  <si>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</si>
  <si>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</si>
  <si>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</si>
  <si>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</si>
  <si>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</si>
  <si>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</si>
  <si>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</si>
  <si>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</si>
  <si>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</si>
  <si>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</si>
  <si>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</si>
  <si>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</si>
  <si>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</si>
  <si>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</si>
  <si>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</si>
  <si>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</si>
  <si>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</si>
  <si>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</si>
  <si>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</si>
  <si>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</si>
  <si>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</si>
  <si>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</si>
  <si>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</si>
  <si>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</si>
  <si>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</si>
  <si>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</si>
  <si>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</si>
  <si>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</si>
  <si>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</si>
  <si>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</si>
  <si>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</si>
  <si>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</si>
  <si>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</si>
  <si>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</si>
  <si>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</si>
  <si>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</si>
  <si>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</si>
  <si>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</si>
  <si>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</si>
  <si>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</si>
  <si>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</si>
  <si>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</si>
  <si>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</si>
  <si>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</si>
  <si>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</si>
  <si>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MultiFunctional Storage Rack Multi-layer Booelf</t>
  </si>
  <si>
    <t xml:space="preserve"> 1620 -  1980</t>
  </si>
  <si>
    <t xml:space="preserve"> 2200 -  3200</t>
  </si>
  <si>
    <t>Absolute Discount</t>
  </si>
  <si>
    <t>Jumia Product Performance Dashboard: Analyzing Pricing, Discounts, and Customer Reviews</t>
  </si>
  <si>
    <t>Qualitative Rating</t>
  </si>
  <si>
    <t>Old price</t>
  </si>
  <si>
    <t>Average Current_Price</t>
  </si>
  <si>
    <t>Average Old_Price</t>
  </si>
  <si>
    <t>Average Rating</t>
  </si>
  <si>
    <t>Average discount%</t>
  </si>
  <si>
    <t>Qualitative Discount Rating</t>
  </si>
  <si>
    <t>Relationship between Discount% and Review</t>
  </si>
  <si>
    <t>Relationship between Rating and Number of Review</t>
  </si>
  <si>
    <t>Step 2.1 - Data Analysis: Descriptive Statistics</t>
  </si>
  <si>
    <t>Step 2.2 - Trend Analysis</t>
  </si>
  <si>
    <t>Step 2.3 - Product Performance</t>
  </si>
  <si>
    <t>10 Products with the highest discount</t>
  </si>
  <si>
    <t>10 products with the most reviews</t>
  </si>
  <si>
    <t>Question</t>
  </si>
  <si>
    <t>Products /Reviews (10)</t>
  </si>
  <si>
    <t>Discount/Reviews (10)</t>
  </si>
  <si>
    <t>Average_rating</t>
  </si>
  <si>
    <t>Average_discount%</t>
  </si>
  <si>
    <t>Total_reviews</t>
  </si>
  <si>
    <t>Total_number_products</t>
  </si>
  <si>
    <t>Most Expensive product</t>
  </si>
  <si>
    <t>Least Expensive product</t>
  </si>
  <si>
    <t>Analysis: No correlation</t>
  </si>
  <si>
    <t>Ratings</t>
  </si>
  <si>
    <t>Row Labels</t>
  </si>
  <si>
    <t>Grand Total</t>
  </si>
  <si>
    <t>Max of Discount</t>
  </si>
  <si>
    <t>Sum of Review</t>
  </si>
  <si>
    <t>Average of Ratings</t>
  </si>
  <si>
    <t>Product Performance (Top 10 by Discount &amp; Reviews)</t>
  </si>
  <si>
    <t>Average</t>
  </si>
  <si>
    <t>Excellent</t>
  </si>
  <si>
    <t>Poor</t>
  </si>
  <si>
    <t>Count of Product</t>
  </si>
  <si>
    <t>Rating Distribution</t>
  </si>
  <si>
    <t>High Discount</t>
  </si>
  <si>
    <t>Low Discount</t>
  </si>
  <si>
    <t>Medium Discount</t>
  </si>
  <si>
    <t>Average of Discount</t>
  </si>
  <si>
    <t>Average of Review</t>
  </si>
  <si>
    <t>Discount Vs. Reviews Correlation</t>
  </si>
  <si>
    <t>Total Products</t>
  </si>
  <si>
    <t>Average Discount</t>
  </si>
  <si>
    <t>Total Reviews</t>
  </si>
  <si>
    <t>Average Ratings</t>
  </si>
  <si>
    <t xml:space="preserve">                         Jumia Product Analysis</t>
  </si>
  <si>
    <t xml:space="preserve">                                     Top 10 Discounted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</si>
</sst>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Light"/>
      <family val="2"/>
      <scheme val="major"/>
    </font>
    <font>
      <b/>
      <sz val="11"/>
      <name val="Calibri Light"/>
      <family val="2"/>
      <scheme val="major"/>
    </font>
    <font>
      <sz val="10"/>
      <color theme="1"/>
      <name val="Calibri Light"/>
      <family val="2"/>
      <scheme val="major"/>
    </font>
    <font>
      <sz val="8"/>
      <name val="Calibri"/>
      <family val="2"/>
      <scheme val="minor"/>
    </font>
    <font>
      <b/>
      <sz val="13"/>
      <color theme="1"/>
      <name val="Calibri Light"/>
      <family val="2"/>
      <scheme val="major"/>
    </font>
    <font>
      <b/>
      <sz val="13"/>
      <color theme="1"/>
      <name val="Calibri"/>
      <family val="2"/>
      <scheme val="minor"/>
    </font>
    <font>
      <sz val="10"/>
      <color theme="1"/>
      <name val="Calibri"/>
      <family val="2"/>
      <scheme val="minor"/>
    </font>
    <font>
      <b/>
      <sz val="14"/>
      <color theme="1"/>
      <name val="Calibri Light"/>
      <family val="2"/>
      <scheme val="maj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5">
    <xf numFmtId="0" fontId="0" fillId="0" borderId="0" xfId="0"/>
    <xf numFmtId="0" fontId="18" fillId="0" borderId="0" xfId="0" applyFont="1"/>
    <xf numFmtId="0" fontId="18" fillId="0" borderId="10" xfId="0" applyFont="1" applyBorder="1"/>
    <xf numFmtId="3" fontId="18" fillId="0" borderId="10" xfId="0" applyNumberFormat="1" applyFont="1" applyBorder="1"/>
    <xf numFmtId="0" fontId="18" fillId="0" borderId="0" xfId="0" applyFont="1" applyBorder="1"/>
    <xf numFmtId="0" fontId="19" fillId="0" borderId="13" xfId="0" applyFont="1" applyBorder="1"/>
    <xf numFmtId="0" fontId="0" fillId="0" borderId="0" xfId="0" applyFill="1"/>
    <xf numFmtId="0" fontId="18" fillId="0" borderId="0" xfId="0" applyFont="1" applyFill="1"/>
    <xf numFmtId="2" fontId="18" fillId="0" borderId="10" xfId="0" applyNumberFormat="1" applyFont="1" applyBorder="1"/>
    <xf numFmtId="0" fontId="18" fillId="0" borderId="10" xfId="0" applyNumberFormat="1" applyFont="1" applyBorder="1"/>
    <xf numFmtId="0" fontId="18" fillId="0" borderId="14" xfId="0" applyNumberFormat="1" applyFont="1" applyBorder="1"/>
    <xf numFmtId="0" fontId="18" fillId="0" borderId="15" xfId="0" applyNumberFormat="1" applyFont="1" applyBorder="1"/>
    <xf numFmtId="0" fontId="18" fillId="0" borderId="18" xfId="0" applyFont="1" applyBorder="1"/>
    <xf numFmtId="0" fontId="18" fillId="0" borderId="17" xfId="0" applyFont="1" applyBorder="1"/>
    <xf numFmtId="10" fontId="18" fillId="0" borderId="10" xfId="0" applyNumberFormat="1" applyFont="1" applyBorder="1"/>
    <xf numFmtId="10" fontId="0" fillId="0" borderId="0" xfId="0" applyNumberFormat="1"/>
    <xf numFmtId="10" fontId="18" fillId="0" borderId="0" xfId="0" applyNumberFormat="1" applyFont="1"/>
    <xf numFmtId="10" fontId="18" fillId="0" borderId="17" xfId="0" applyNumberFormat="1" applyFont="1" applyBorder="1"/>
    <xf numFmtId="0" fontId="19" fillId="0" borderId="14" xfId="0" applyFont="1" applyBorder="1"/>
    <xf numFmtId="10" fontId="19" fillId="0" borderId="14" xfId="0" applyNumberFormat="1" applyFont="1" applyBorder="1"/>
    <xf numFmtId="0" fontId="18" fillId="0" borderId="10" xfId="0" applyFont="1" applyBorder="1" applyAlignment="1"/>
    <xf numFmtId="0" fontId="0" fillId="0" borderId="10" xfId="0" applyBorder="1" applyAlignment="1"/>
    <xf numFmtId="0" fontId="18" fillId="0" borderId="12" xfId="0" applyFont="1" applyBorder="1" applyAlignment="1"/>
    <xf numFmtId="0" fontId="0" fillId="0" borderId="17" xfId="0" applyBorder="1" applyAlignment="1"/>
    <xf numFmtId="0" fontId="18" fillId="0" borderId="17" xfId="0" applyFont="1" applyBorder="1" applyAlignment="1"/>
    <xf numFmtId="0" fontId="20" fillId="0" borderId="12" xfId="0" applyFont="1" applyBorder="1" applyAlignment="1"/>
    <xf numFmtId="0" fontId="24" fillId="0" borderId="17" xfId="0" applyFont="1" applyBorder="1" applyAlignment="1"/>
    <xf numFmtId="0" fontId="18" fillId="33" borderId="12" xfId="0"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18" fillId="33" borderId="12" xfId="0" applyFont="1" applyFill="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8" fillId="0" borderId="10" xfId="0" applyFont="1" applyBorder="1" applyAlignment="1">
      <alignment wrapText="1"/>
    </xf>
    <xf numFmtId="0" fontId="0" fillId="0" borderId="10" xfId="0" applyBorder="1" applyAlignment="1">
      <alignment wrapText="1"/>
    </xf>
    <xf numFmtId="0" fontId="18" fillId="35" borderId="10" xfId="0" applyFont="1" applyFill="1" applyBorder="1"/>
    <xf numFmtId="0" fontId="18" fillId="0" borderId="15" xfId="0" applyFont="1" applyBorder="1"/>
    <xf numFmtId="0" fontId="18" fillId="36" borderId="10" xfId="0" applyFont="1" applyFill="1" applyBorder="1" applyAlignment="1">
      <alignment horizontal="right"/>
    </xf>
    <xf numFmtId="0" fontId="18" fillId="0" borderId="0" xfId="0" applyFont="1" applyBorder="1" applyAlignment="1">
      <alignment wrapText="1"/>
    </xf>
    <xf numFmtId="0" fontId="0" fillId="0" borderId="0" xfId="0" applyBorder="1" applyAlignment="1">
      <alignment wrapText="1"/>
    </xf>
    <xf numFmtId="0" fontId="0" fillId="0" borderId="0" xfId="0" applyBorder="1" applyAlignment="1"/>
    <xf numFmtId="0" fontId="18" fillId="35" borderId="11" xfId="0" applyFont="1" applyFill="1" applyBorder="1" applyAlignment="1"/>
    <xf numFmtId="0" fontId="18" fillId="35" borderId="12" xfId="0" applyFont="1" applyFill="1" applyBorder="1" applyAlignment="1">
      <alignment horizontal="center"/>
    </xf>
    <xf numFmtId="0" fontId="0" fillId="35" borderId="16" xfId="0" applyFont="1" applyFill="1" applyBorder="1" applyAlignment="1">
      <alignment horizontal="center"/>
    </xf>
    <xf numFmtId="0" fontId="0" fillId="35" borderId="17" xfId="0" applyFont="1" applyFill="1" applyBorder="1" applyAlignment="1"/>
    <xf numFmtId="0" fontId="18" fillId="35" borderId="19" xfId="0" applyFont="1" applyFill="1" applyBorder="1" applyAlignment="1"/>
    <xf numFmtId="0" fontId="18" fillId="35" borderId="20" xfId="0" applyFont="1" applyFill="1" applyBorder="1" applyAlignment="1"/>
    <xf numFmtId="0" fontId="18" fillId="0" borderId="0" xfId="0" applyFont="1" applyFill="1" applyBorder="1"/>
    <xf numFmtId="0" fontId="18" fillId="35" borderId="15" xfId="0" applyFont="1" applyFill="1" applyBorder="1" applyAlignment="1">
      <alignment horizontal="center" vertical="center" wrapText="1"/>
    </xf>
    <xf numFmtId="0" fontId="0" fillId="35" borderId="13"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wrapText="1"/>
    </xf>
    <xf numFmtId="0" fontId="0" fillId="35" borderId="14" xfId="0" applyFill="1" applyBorder="1" applyAlignment="1">
      <alignment horizontal="center" vertical="center" wrapText="1"/>
    </xf>
    <xf numFmtId="0" fontId="18" fillId="35" borderId="12" xfId="0" applyFont="1" applyFill="1" applyBorder="1" applyAlignment="1"/>
    <xf numFmtId="0" fontId="0" fillId="35" borderId="16" xfId="0" applyFill="1" applyBorder="1" applyAlignment="1"/>
    <xf numFmtId="0" fontId="0" fillId="35" borderId="17" xfId="0" applyFill="1" applyBorder="1" applyAlignment="1"/>
    <xf numFmtId="0" fontId="22" fillId="38" borderId="10" xfId="0" applyFont="1" applyFill="1" applyBorder="1" applyAlignment="1">
      <alignment horizontal="center" vertical="center" wrapText="1"/>
    </xf>
    <xf numFmtId="0" fontId="23" fillId="38" borderId="10" xfId="0" applyFont="1" applyFill="1" applyBorder="1" applyAlignment="1">
      <alignment horizontal="center" vertical="center"/>
    </xf>
    <xf numFmtId="0" fontId="23" fillId="38" borderId="10" xfId="0" applyFont="1" applyFill="1" applyBorder="1" applyAlignment="1"/>
    <xf numFmtId="0" fontId="16" fillId="38" borderId="10"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25" fillId="38" borderId="0" xfId="0" applyFont="1" applyFill="1" applyAlignment="1">
      <alignment horizontal="center" vertical="center"/>
    </xf>
    <xf numFmtId="0" fontId="25" fillId="38" borderId="0" xfId="0" applyFont="1" applyFill="1" applyAlignment="1">
      <alignment horizontal="left"/>
    </xf>
    <xf numFmtId="0" fontId="25" fillId="38" borderId="0" xfId="0" applyFont="1" applyFill="1"/>
    <xf numFmtId="0" fontId="18" fillId="0" borderId="0" xfId="0" applyFont="1" applyFill="1" applyBorder="1" applyAlignment="1"/>
    <xf numFmtId="0" fontId="18" fillId="0" borderId="21" xfId="0" applyFont="1" applyBorder="1"/>
    <xf numFmtId="0" fontId="16" fillId="37" borderId="0" xfId="0" applyFont="1" applyFill="1"/>
    <xf numFmtId="0" fontId="25" fillId="34" borderId="0" xfId="0" applyFont="1" applyFill="1" applyAlignment="1"/>
    <xf numFmtId="0" fontId="25" fillId="34" borderId="0" xfId="0" applyFont="1" applyFill="1"/>
    <xf numFmtId="0" fontId="0" fillId="34" borderId="0" xfId="0" applyFill="1"/>
    <xf numFmtId="0" fontId="0" fillId="37" borderId="0" xfId="0" applyFill="1"/>
    <xf numFmtId="0" fontId="18" fillId="0" borderId="10" xfId="0" applyFont="1" applyFill="1" applyBorder="1"/>
    <xf numFmtId="0" fontId="18" fillId="0" borderId="10" xfId="0" applyFont="1" applyFill="1" applyBorder="1" applyAlignment="1"/>
    <xf numFmtId="2" fontId="0" fillId="0" borderId="10" xfId="0" applyNumberFormat="1" applyBorder="1"/>
    <xf numFmtId="0" fontId="0" fillId="39" borderId="10" xfId="0" applyFill="1" applyBorder="1"/>
    <xf numFmtId="2" fontId="19" fillId="0" borderId="14" xfId="0" applyNumberFormat="1" applyFont="1" applyBorder="1"/>
    <xf numFmtId="0" fontId="17" fillId="0" borderId="0" xfId="0" applyFont="1" applyFill="1"/>
    <xf numFmtId="0" fontId="18" fillId="36" borderId="10" xfId="0" applyFont="1" applyFill="1" applyBorder="1"/>
    <xf numFmtId="3" fontId="18" fillId="36" borderId="10" xfId="0" applyNumberFormat="1" applyFont="1" applyFill="1" applyBorder="1"/>
    <xf numFmtId="10" fontId="18" fillId="36" borderId="10" xfId="0" applyNumberFormat="1" applyFont="1" applyFill="1" applyBorder="1"/>
    <xf numFmtId="2" fontId="18" fillId="36" borderId="10" xfId="0" applyNumberFormat="1" applyFont="1" applyFill="1" applyBorder="1"/>
    <xf numFmtId="0" fontId="18" fillId="36" borderId="10" xfId="0" applyNumberFormat="1" applyFont="1" applyFill="1" applyBorder="1"/>
    <xf numFmtId="0" fontId="18"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4" formatCode="0.00%"/>
    </dxf>
    <dxf>
      <numFmt numFmtId="14" formatCode="0.00%"/>
    </dxf>
    <dxf>
      <numFmt numFmtId="2" formatCode="0.00"/>
    </dxf>
    <dxf>
      <numFmt numFmtId="2" formatCode="0.00"/>
    </dxf>
    <dxf>
      <numFmt numFmtId="14" formatCode="0.00%"/>
    </dxf>
    <dxf>
      <numFmt numFmtId="14" formatCode="0.00%"/>
    </dxf>
    <dxf>
      <fill>
        <patternFill patternType="none">
          <bgColor auto="1"/>
        </patternFill>
      </fill>
    </dxf>
    <dxf>
      <fill>
        <patternFill>
          <bgColor rgb="FF92D050"/>
        </patternFill>
      </fill>
    </dxf>
    <dxf>
      <fill>
        <patternFill patternType="none">
          <bgColor auto="1"/>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1"/>
        <name val="Calibri Light"/>
        <scheme val="major"/>
      </font>
      <numFmt numFmtId="0" formatCode="Genera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Light"/>
        <scheme val="major"/>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Light"/>
        <scheme val="maj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Light"/>
        <scheme val="major"/>
      </font>
      <numFmt numFmtId="2"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Light"/>
        <scheme val="major"/>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Light"/>
        <scheme val="major"/>
      </font>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Light"/>
        <scheme val="maj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Light"/>
        <scheme val="maj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Light"/>
        <scheme val="major"/>
      </font>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Light"/>
        <scheme val="major"/>
      </font>
    </dxf>
    <dxf>
      <font>
        <b/>
        <i val="0"/>
        <strike val="0"/>
        <condense val="0"/>
        <extend val="0"/>
        <outline val="0"/>
        <shadow val="0"/>
        <u val="none"/>
        <vertAlign val="baseline"/>
        <sz val="11"/>
        <color auto="1"/>
        <name val="Calibri Light"/>
        <scheme val="maj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Assignment.xlsx]Pivot Tables!PivotTable1</c:name>
    <c:fmtId val="29"/>
  </c:pivotSource>
  <c:chart>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Max of Discount</c:v>
                </c:pt>
              </c:strCache>
            </c:strRef>
          </c:tx>
          <c:spPr>
            <a:solidFill>
              <a:schemeClr val="accent1"/>
            </a:solidFill>
            <a:ln>
              <a:noFill/>
            </a:ln>
            <a:effectLst/>
          </c:spPr>
          <c:invertIfNegative val="0"/>
          <c:cat>
            <c:strRef>
              <c:f>'Pivot Tables'!$A$4:$A$15</c:f>
              <c:strCache>
                <c:ptCount val="11"/>
                <c:pt idx="0">
                  <c:v>6 In 1 Bottle Can Opener Multifunctional Easy Opener</c:v>
                </c:pt>
                <c:pt idx="1">
                  <c:v>Creative Owl Shape Keychain Black</c:v>
                </c:pt>
                <c:pt idx="2">
                  <c:v>5-PCS Stainless Steel Cooking Pot Set With Steamed Slices</c:v>
                </c:pt>
                <c:pt idx="3">
                  <c:v>LASA FOLDING TABLE SERVING STAND</c:v>
                </c:pt>
                <c:pt idx="4">
                  <c:v>Simple Metal Dog Art Sculpture Decoration For Home Office</c:v>
                </c:pt>
                <c:pt idx="5">
                  <c:v>Mythco 120COB Solar Wall Ligt With Motion Sensor And Remote Control 3 Modes</c:v>
                </c:pt>
                <c:pt idx="6">
                  <c:v>LASA 3 Tier Bamboo Shoe Bench Storage Shelf</c:v>
                </c:pt>
                <c:pt idx="7">
                  <c:v>Classic Black Cat Cotton Hemp Pillow Case For Home Car</c:v>
                </c:pt>
                <c:pt idx="8">
                  <c:v>3PCS Single Head Knitting Crochet Sweater Needle Set</c:v>
                </c:pt>
                <c:pt idx="9">
                  <c:v>Intelligent  LED Body Sensor Wireless Lighting Night Light USB</c:v>
                </c:pt>
                <c:pt idx="10">
                  <c:v>Exfoliate And Exfoliate Face Towel - Black</c:v>
                </c:pt>
              </c:strCache>
            </c:strRef>
          </c:cat>
          <c:val>
            <c:numRef>
              <c:f>'Pivot Tables'!$B$4:$B$15</c:f>
              <c:numCache>
                <c:formatCode>General</c:formatCode>
                <c:ptCount val="11"/>
                <c:pt idx="0">
                  <c:v>0.64</c:v>
                </c:pt>
                <c:pt idx="1">
                  <c:v>0.61</c:v>
                </c:pt>
                <c:pt idx="2">
                  <c:v>0.55000000000000004</c:v>
                </c:pt>
                <c:pt idx="3">
                  <c:v>0.55000000000000004</c:v>
                </c:pt>
                <c:pt idx="4">
                  <c:v>0.55000000000000004</c:v>
                </c:pt>
                <c:pt idx="5">
                  <c:v>0.54</c:v>
                </c:pt>
                <c:pt idx="6">
                  <c:v>0.54</c:v>
                </c:pt>
                <c:pt idx="7">
                  <c:v>0.53</c:v>
                </c:pt>
                <c:pt idx="8">
                  <c:v>0.53</c:v>
                </c:pt>
                <c:pt idx="9">
                  <c:v>0.52</c:v>
                </c:pt>
                <c:pt idx="10">
                  <c:v>0.52</c:v>
                </c:pt>
              </c:numCache>
            </c:numRef>
          </c:val>
          <c:extLst>
            <c:ext xmlns:c16="http://schemas.microsoft.com/office/drawing/2014/chart" uri="{C3380CC4-5D6E-409C-BE32-E72D297353CC}">
              <c16:uniqueId val="{00000000-DC81-4C1F-BD3A-E4533ABA5833}"/>
            </c:ext>
          </c:extLst>
        </c:ser>
        <c:ser>
          <c:idx val="1"/>
          <c:order val="1"/>
          <c:tx>
            <c:strRef>
              <c:f>'Pivot Tables'!$C$3</c:f>
              <c:strCache>
                <c:ptCount val="1"/>
                <c:pt idx="0">
                  <c:v>Sum of Review</c:v>
                </c:pt>
              </c:strCache>
            </c:strRef>
          </c:tx>
          <c:spPr>
            <a:solidFill>
              <a:schemeClr val="accent2"/>
            </a:solidFill>
            <a:ln>
              <a:noFill/>
            </a:ln>
            <a:effectLst/>
          </c:spPr>
          <c:invertIfNegative val="0"/>
          <c:cat>
            <c:strRef>
              <c:f>'Pivot Tables'!$A$4:$A$15</c:f>
              <c:strCache>
                <c:ptCount val="11"/>
                <c:pt idx="0">
                  <c:v>6 In 1 Bottle Can Opener Multifunctional Easy Opener</c:v>
                </c:pt>
                <c:pt idx="1">
                  <c:v>Creative Owl Shape Keychain Black</c:v>
                </c:pt>
                <c:pt idx="2">
                  <c:v>5-PCS Stainless Steel Cooking Pot Set With Steamed Slices</c:v>
                </c:pt>
                <c:pt idx="3">
                  <c:v>LASA FOLDING TABLE SERVING STAND</c:v>
                </c:pt>
                <c:pt idx="4">
                  <c:v>Simple Metal Dog Art Sculpture Decoration For Home Office</c:v>
                </c:pt>
                <c:pt idx="5">
                  <c:v>Mythco 120COB Solar Wall Ligt With Motion Sensor And Remote Control 3 Modes</c:v>
                </c:pt>
                <c:pt idx="6">
                  <c:v>LASA 3 Tier Bamboo Shoe Bench Storage Shelf</c:v>
                </c:pt>
                <c:pt idx="7">
                  <c:v>Classic Black Cat Cotton Hemp Pillow Case For Home Car</c:v>
                </c:pt>
                <c:pt idx="8">
                  <c:v>3PCS Single Head Knitting Crochet Sweater Needle Set</c:v>
                </c:pt>
                <c:pt idx="9">
                  <c:v>Intelligent  LED Body Sensor Wireless Lighting Night Light USB</c:v>
                </c:pt>
                <c:pt idx="10">
                  <c:v>Exfoliate And Exfoliate Face Towel - Black</c:v>
                </c:pt>
              </c:strCache>
            </c:strRef>
          </c:cat>
          <c:val>
            <c:numRef>
              <c:f>'Pivot Tables'!$C$4:$C$15</c:f>
              <c:numCache>
                <c:formatCode>General</c:formatCode>
                <c:ptCount val="11"/>
                <c:pt idx="2">
                  <c:v>13</c:v>
                </c:pt>
                <c:pt idx="3">
                  <c:v>5</c:v>
                </c:pt>
                <c:pt idx="5">
                  <c:v>10</c:v>
                </c:pt>
                <c:pt idx="6">
                  <c:v>7</c:v>
                </c:pt>
                <c:pt idx="7">
                  <c:v>2</c:v>
                </c:pt>
                <c:pt idx="8">
                  <c:v>13</c:v>
                </c:pt>
                <c:pt idx="9">
                  <c:v>15</c:v>
                </c:pt>
                <c:pt idx="10">
                  <c:v>9</c:v>
                </c:pt>
              </c:numCache>
            </c:numRef>
          </c:val>
          <c:extLst>
            <c:ext xmlns:c16="http://schemas.microsoft.com/office/drawing/2014/chart" uri="{C3380CC4-5D6E-409C-BE32-E72D297353CC}">
              <c16:uniqueId val="{00000001-DC81-4C1F-BD3A-E4533ABA5833}"/>
            </c:ext>
          </c:extLst>
        </c:ser>
        <c:ser>
          <c:idx val="2"/>
          <c:order val="2"/>
          <c:tx>
            <c:strRef>
              <c:f>'Pivot Tables'!$D$3</c:f>
              <c:strCache>
                <c:ptCount val="1"/>
                <c:pt idx="0">
                  <c:v>Average of Ratings</c:v>
                </c:pt>
              </c:strCache>
            </c:strRef>
          </c:tx>
          <c:spPr>
            <a:solidFill>
              <a:schemeClr val="accent3"/>
            </a:solidFill>
            <a:ln>
              <a:noFill/>
            </a:ln>
            <a:effectLst/>
          </c:spPr>
          <c:invertIfNegative val="0"/>
          <c:cat>
            <c:strRef>
              <c:f>'Pivot Tables'!$A$4:$A$15</c:f>
              <c:strCache>
                <c:ptCount val="11"/>
                <c:pt idx="0">
                  <c:v>6 In 1 Bottle Can Opener Multifunctional Easy Opener</c:v>
                </c:pt>
                <c:pt idx="1">
                  <c:v>Creative Owl Shape Keychain Black</c:v>
                </c:pt>
                <c:pt idx="2">
                  <c:v>5-PCS Stainless Steel Cooking Pot Set With Steamed Slices</c:v>
                </c:pt>
                <c:pt idx="3">
                  <c:v>LASA FOLDING TABLE SERVING STAND</c:v>
                </c:pt>
                <c:pt idx="4">
                  <c:v>Simple Metal Dog Art Sculpture Decoration For Home Office</c:v>
                </c:pt>
                <c:pt idx="5">
                  <c:v>Mythco 120COB Solar Wall Ligt With Motion Sensor And Remote Control 3 Modes</c:v>
                </c:pt>
                <c:pt idx="6">
                  <c:v>LASA 3 Tier Bamboo Shoe Bench Storage Shelf</c:v>
                </c:pt>
                <c:pt idx="7">
                  <c:v>Classic Black Cat Cotton Hemp Pillow Case For Home Car</c:v>
                </c:pt>
                <c:pt idx="8">
                  <c:v>3PCS Single Head Knitting Crochet Sweater Needle Set</c:v>
                </c:pt>
                <c:pt idx="9">
                  <c:v>Intelligent  LED Body Sensor Wireless Lighting Night Light USB</c:v>
                </c:pt>
                <c:pt idx="10">
                  <c:v>Exfoliate And Exfoliate Face Towel - Black</c:v>
                </c:pt>
              </c:strCache>
            </c:strRef>
          </c:cat>
          <c:val>
            <c:numRef>
              <c:f>'Pivot Tables'!$D$4:$D$15</c:f>
              <c:numCache>
                <c:formatCode>General</c:formatCode>
                <c:ptCount val="11"/>
                <c:pt idx="2">
                  <c:v>2.1</c:v>
                </c:pt>
                <c:pt idx="3">
                  <c:v>4.8</c:v>
                </c:pt>
                <c:pt idx="5">
                  <c:v>3</c:v>
                </c:pt>
                <c:pt idx="6">
                  <c:v>4.3</c:v>
                </c:pt>
                <c:pt idx="7">
                  <c:v>5</c:v>
                </c:pt>
                <c:pt idx="8">
                  <c:v>3.3</c:v>
                </c:pt>
                <c:pt idx="9">
                  <c:v>2.7</c:v>
                </c:pt>
                <c:pt idx="10">
                  <c:v>4.3</c:v>
                </c:pt>
              </c:numCache>
            </c:numRef>
          </c:val>
          <c:extLst>
            <c:ext xmlns:c16="http://schemas.microsoft.com/office/drawing/2014/chart" uri="{C3380CC4-5D6E-409C-BE32-E72D297353CC}">
              <c16:uniqueId val="{00000002-DC81-4C1F-BD3A-E4533ABA5833}"/>
            </c:ext>
          </c:extLst>
        </c:ser>
        <c:dLbls>
          <c:showLegendKey val="0"/>
          <c:showVal val="0"/>
          <c:showCatName val="0"/>
          <c:showSerName val="0"/>
          <c:showPercent val="0"/>
          <c:showBubbleSize val="0"/>
        </c:dLbls>
        <c:gapWidth val="182"/>
        <c:axId val="924508559"/>
        <c:axId val="924504815"/>
      </c:barChart>
      <c:catAx>
        <c:axId val="92450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crossAx val="924504815"/>
        <c:crosses val="autoZero"/>
        <c:auto val="1"/>
        <c:lblAlgn val="ctr"/>
        <c:lblOffset val="100"/>
        <c:noMultiLvlLbl val="0"/>
      </c:catAx>
      <c:valAx>
        <c:axId val="924504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08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latin typeface="+mj-lt"/>
              </a:rPr>
              <a:t>Product Rating Breakdown</a:t>
            </a:r>
            <a:endParaRPr lang="en-US" sz="1400" b="1">
              <a:latin typeface="+mj-lt"/>
            </a:endParaRPr>
          </a:p>
        </c:rich>
      </c:tx>
      <c:layout>
        <c:manualLayout>
          <c:xMode val="edge"/>
          <c:yMode val="edge"/>
          <c:x val="0.24789550269946828"/>
          <c:y val="1.469119094488189E-2"/>
        </c:manualLayout>
      </c:layout>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Tables'!$A$19:$A$22</c:f>
              <c:strCache>
                <c:ptCount val="3"/>
                <c:pt idx="0">
                  <c:v>Average</c:v>
                </c:pt>
                <c:pt idx="1">
                  <c:v>Excellent</c:v>
                </c:pt>
                <c:pt idx="2">
                  <c:v>Poor</c:v>
                </c:pt>
              </c:strCache>
            </c:strRef>
          </c:cat>
          <c:val>
            <c:numRef>
              <c:f>'Pivot Tables'!$B$19:$B$22</c:f>
              <c:numCache>
                <c:formatCode>General</c:formatCode>
                <c:ptCount val="3"/>
                <c:pt idx="0">
                  <c:v>13</c:v>
                </c:pt>
                <c:pt idx="1">
                  <c:v>32</c:v>
                </c:pt>
                <c:pt idx="2">
                  <c:v>67</c:v>
                </c:pt>
              </c:numCache>
            </c:numRef>
          </c:val>
          <c:extLst>
            <c:ext xmlns:c16="http://schemas.microsoft.com/office/drawing/2014/chart" uri="{C3380CC4-5D6E-409C-BE32-E72D297353CC}">
              <c16:uniqueId val="{00000007-CF6D-4C12-9EE6-B8947C7F0E91}"/>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3693310883795748"/>
          <c:y val="0.4249472418253194"/>
          <c:w val="0.24645214014128208"/>
          <c:h val="0.254197432813693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mj-lt"/>
              </a:rPr>
              <a:t>Discount Vs. Reviews</a:t>
            </a:r>
          </a:p>
        </c:rich>
      </c:tx>
      <c:layout>
        <c:manualLayout>
          <c:xMode val="edge"/>
          <c:yMode val="edge"/>
          <c:x val="0.32434011373578303"/>
          <c:y val="2.7777777777777776E-2"/>
        </c:manualLayout>
      </c:layout>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Excel_Jumia!$F$2</c:f>
              <c:strCache>
                <c:ptCount val="1"/>
                <c:pt idx="0">
                  <c:v>Review</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Excel_Jumia!$E$3:$E$114</c:f>
              <c:numCache>
                <c:formatCode>0.00%</c:formatCode>
                <c:ptCount val="112"/>
                <c:pt idx="0">
                  <c:v>0.5</c:v>
                </c:pt>
                <c:pt idx="1">
                  <c:v>0.49</c:v>
                </c:pt>
                <c:pt idx="2">
                  <c:v>0.49</c:v>
                </c:pt>
                <c:pt idx="3">
                  <c:v>0.46</c:v>
                </c:pt>
                <c:pt idx="4">
                  <c:v>0.4</c:v>
                </c:pt>
                <c:pt idx="5">
                  <c:v>0.21</c:v>
                </c:pt>
                <c:pt idx="6">
                  <c:v>0.53</c:v>
                </c:pt>
                <c:pt idx="7">
                  <c:v>0.51</c:v>
                </c:pt>
                <c:pt idx="8">
                  <c:v>0.46</c:v>
                </c:pt>
                <c:pt idx="9">
                  <c:v>0.38</c:v>
                </c:pt>
                <c:pt idx="10">
                  <c:v>0.38</c:v>
                </c:pt>
                <c:pt idx="11">
                  <c:v>0.37</c:v>
                </c:pt>
                <c:pt idx="12">
                  <c:v>0.49</c:v>
                </c:pt>
                <c:pt idx="13">
                  <c:v>0.55000000000000004</c:v>
                </c:pt>
                <c:pt idx="14">
                  <c:v>0.45</c:v>
                </c:pt>
                <c:pt idx="15">
                  <c:v>0.43</c:v>
                </c:pt>
                <c:pt idx="16">
                  <c:v>0.39</c:v>
                </c:pt>
                <c:pt idx="17">
                  <c:v>0.28999999999999998</c:v>
                </c:pt>
                <c:pt idx="18">
                  <c:v>0.26</c:v>
                </c:pt>
                <c:pt idx="19">
                  <c:v>0.19</c:v>
                </c:pt>
                <c:pt idx="20">
                  <c:v>0.47</c:v>
                </c:pt>
                <c:pt idx="21">
                  <c:v>0.45</c:v>
                </c:pt>
                <c:pt idx="22">
                  <c:v>0.43</c:v>
                </c:pt>
                <c:pt idx="23">
                  <c:v>0.42</c:v>
                </c:pt>
                <c:pt idx="24">
                  <c:v>0.35</c:v>
                </c:pt>
                <c:pt idx="25">
                  <c:v>0.13</c:v>
                </c:pt>
                <c:pt idx="26">
                  <c:v>0.54</c:v>
                </c:pt>
                <c:pt idx="27">
                  <c:v>0.5</c:v>
                </c:pt>
                <c:pt idx="28">
                  <c:v>0.47</c:v>
                </c:pt>
                <c:pt idx="29">
                  <c:v>0.37</c:v>
                </c:pt>
                <c:pt idx="30">
                  <c:v>0.52</c:v>
                </c:pt>
                <c:pt idx="31">
                  <c:v>0.48</c:v>
                </c:pt>
                <c:pt idx="32">
                  <c:v>0.33</c:v>
                </c:pt>
                <c:pt idx="33">
                  <c:v>0.54</c:v>
                </c:pt>
                <c:pt idx="34">
                  <c:v>0.47</c:v>
                </c:pt>
                <c:pt idx="35">
                  <c:v>0.34</c:v>
                </c:pt>
                <c:pt idx="36">
                  <c:v>0.2</c:v>
                </c:pt>
                <c:pt idx="37">
                  <c:v>0.18</c:v>
                </c:pt>
                <c:pt idx="38">
                  <c:v>0.55000000000000004</c:v>
                </c:pt>
                <c:pt idx="39">
                  <c:v>0.53</c:v>
                </c:pt>
                <c:pt idx="40">
                  <c:v>0.32</c:v>
                </c:pt>
                <c:pt idx="41">
                  <c:v>0.47</c:v>
                </c:pt>
                <c:pt idx="42">
                  <c:v>0.23</c:v>
                </c:pt>
                <c:pt idx="43">
                  <c:v>0.52</c:v>
                </c:pt>
                <c:pt idx="44">
                  <c:v>0.09</c:v>
                </c:pt>
                <c:pt idx="45">
                  <c:v>0.22</c:v>
                </c:pt>
                <c:pt idx="46">
                  <c:v>0.45</c:v>
                </c:pt>
                <c:pt idx="47">
                  <c:v>0.3</c:v>
                </c:pt>
                <c:pt idx="48">
                  <c:v>0.27</c:v>
                </c:pt>
                <c:pt idx="49">
                  <c:v>0.25</c:v>
                </c:pt>
                <c:pt idx="50">
                  <c:v>0.27</c:v>
                </c:pt>
                <c:pt idx="51">
                  <c:v>0.41</c:v>
                </c:pt>
                <c:pt idx="52">
                  <c:v>0.34</c:v>
                </c:pt>
                <c:pt idx="53">
                  <c:v>0.49</c:v>
                </c:pt>
                <c:pt idx="54">
                  <c:v>0.35</c:v>
                </c:pt>
                <c:pt idx="55">
                  <c:v>0.24</c:v>
                </c:pt>
                <c:pt idx="56">
                  <c:v>0.49</c:v>
                </c:pt>
                <c:pt idx="57">
                  <c:v>0.64</c:v>
                </c:pt>
                <c:pt idx="58">
                  <c:v>0.61</c:v>
                </c:pt>
                <c:pt idx="59">
                  <c:v>0.55000000000000004</c:v>
                </c:pt>
                <c:pt idx="60">
                  <c:v>0.5</c:v>
                </c:pt>
                <c:pt idx="61">
                  <c:v>0.5</c:v>
                </c:pt>
                <c:pt idx="62">
                  <c:v>0.5</c:v>
                </c:pt>
                <c:pt idx="63">
                  <c:v>0.5</c:v>
                </c:pt>
                <c:pt idx="64">
                  <c:v>0.5</c:v>
                </c:pt>
                <c:pt idx="65">
                  <c:v>0.49</c:v>
                </c:pt>
                <c:pt idx="66">
                  <c:v>0.49</c:v>
                </c:pt>
                <c:pt idx="67">
                  <c:v>0.49</c:v>
                </c:pt>
                <c:pt idx="68">
                  <c:v>0.49</c:v>
                </c:pt>
                <c:pt idx="69">
                  <c:v>0.49</c:v>
                </c:pt>
                <c:pt idx="70">
                  <c:v>0.49</c:v>
                </c:pt>
                <c:pt idx="71">
                  <c:v>0.49</c:v>
                </c:pt>
                <c:pt idx="72">
                  <c:v>0.49</c:v>
                </c:pt>
                <c:pt idx="73">
                  <c:v>0.49</c:v>
                </c:pt>
                <c:pt idx="74">
                  <c:v>0.48</c:v>
                </c:pt>
                <c:pt idx="75">
                  <c:v>0.48</c:v>
                </c:pt>
                <c:pt idx="76">
                  <c:v>0.48</c:v>
                </c:pt>
                <c:pt idx="77">
                  <c:v>0.47</c:v>
                </c:pt>
                <c:pt idx="78">
                  <c:v>0.47</c:v>
                </c:pt>
                <c:pt idx="79">
                  <c:v>0.47</c:v>
                </c:pt>
                <c:pt idx="80">
                  <c:v>0.46</c:v>
                </c:pt>
                <c:pt idx="81">
                  <c:v>0.45</c:v>
                </c:pt>
                <c:pt idx="82">
                  <c:v>0.43</c:v>
                </c:pt>
                <c:pt idx="83">
                  <c:v>0.43</c:v>
                </c:pt>
                <c:pt idx="84">
                  <c:v>0.42</c:v>
                </c:pt>
                <c:pt idx="85">
                  <c:v>0.42</c:v>
                </c:pt>
                <c:pt idx="86">
                  <c:v>0.42</c:v>
                </c:pt>
                <c:pt idx="87">
                  <c:v>0.41</c:v>
                </c:pt>
                <c:pt idx="88">
                  <c:v>0.41</c:v>
                </c:pt>
                <c:pt idx="89">
                  <c:v>0.38</c:v>
                </c:pt>
                <c:pt idx="90">
                  <c:v>0.38</c:v>
                </c:pt>
                <c:pt idx="91">
                  <c:v>0.36</c:v>
                </c:pt>
                <c:pt idx="92">
                  <c:v>0.34</c:v>
                </c:pt>
                <c:pt idx="93">
                  <c:v>0.34</c:v>
                </c:pt>
                <c:pt idx="94">
                  <c:v>0.33</c:v>
                </c:pt>
                <c:pt idx="95">
                  <c:v>0.27</c:v>
                </c:pt>
                <c:pt idx="96">
                  <c:v>0.24</c:v>
                </c:pt>
                <c:pt idx="97">
                  <c:v>0.22</c:v>
                </c:pt>
                <c:pt idx="98">
                  <c:v>0.14000000000000001</c:v>
                </c:pt>
                <c:pt idx="99">
                  <c:v>0.14000000000000001</c:v>
                </c:pt>
                <c:pt idx="100">
                  <c:v>0.11</c:v>
                </c:pt>
                <c:pt idx="101">
                  <c:v>0.08</c:v>
                </c:pt>
                <c:pt idx="102">
                  <c:v>0.04</c:v>
                </c:pt>
                <c:pt idx="103">
                  <c:v>0.04</c:v>
                </c:pt>
                <c:pt idx="104">
                  <c:v>0.03</c:v>
                </c:pt>
                <c:pt idx="105">
                  <c:v>0.02</c:v>
                </c:pt>
                <c:pt idx="106">
                  <c:v>0.02</c:v>
                </c:pt>
                <c:pt idx="107">
                  <c:v>0.02</c:v>
                </c:pt>
                <c:pt idx="108">
                  <c:v>0.02</c:v>
                </c:pt>
                <c:pt idx="109">
                  <c:v>0.02</c:v>
                </c:pt>
                <c:pt idx="110">
                  <c:v>0.02</c:v>
                </c:pt>
                <c:pt idx="111">
                  <c:v>0.01</c:v>
                </c:pt>
              </c:numCache>
            </c:numRef>
          </c:xVal>
          <c:yVal>
            <c:numRef>
              <c:f>Excel_Jumia!$F$3:$F$114</c:f>
              <c:numCache>
                <c:formatCode>0.00</c:formatCode>
                <c:ptCount val="112"/>
                <c:pt idx="0">
                  <c:v>1</c:v>
                </c:pt>
                <c:pt idx="1">
                  <c:v>1</c:v>
                </c:pt>
                <c:pt idx="2">
                  <c:v>1</c:v>
                </c:pt>
                <c:pt idx="3">
                  <c:v>1</c:v>
                </c:pt>
                <c:pt idx="4">
                  <c:v>1</c:v>
                </c:pt>
                <c:pt idx="5">
                  <c:v>1</c:v>
                </c:pt>
                <c:pt idx="6">
                  <c:v>2</c:v>
                </c:pt>
                <c:pt idx="7">
                  <c:v>2</c:v>
                </c:pt>
                <c:pt idx="8">
                  <c:v>2</c:v>
                </c:pt>
                <c:pt idx="9">
                  <c:v>2</c:v>
                </c:pt>
                <c:pt idx="10">
                  <c:v>2</c:v>
                </c:pt>
                <c:pt idx="11">
                  <c:v>2</c:v>
                </c:pt>
                <c:pt idx="12">
                  <c:v>3</c:v>
                </c:pt>
                <c:pt idx="13">
                  <c:v>5</c:v>
                </c:pt>
                <c:pt idx="14">
                  <c:v>5</c:v>
                </c:pt>
                <c:pt idx="15">
                  <c:v>5</c:v>
                </c:pt>
                <c:pt idx="16">
                  <c:v>5</c:v>
                </c:pt>
                <c:pt idx="17">
                  <c:v>5</c:v>
                </c:pt>
                <c:pt idx="18">
                  <c:v>5</c:v>
                </c:pt>
                <c:pt idx="19">
                  <c:v>5</c:v>
                </c:pt>
                <c:pt idx="20">
                  <c:v>6</c:v>
                </c:pt>
                <c:pt idx="21">
                  <c:v>6</c:v>
                </c:pt>
                <c:pt idx="22">
                  <c:v>6</c:v>
                </c:pt>
                <c:pt idx="23">
                  <c:v>6</c:v>
                </c:pt>
                <c:pt idx="24">
                  <c:v>6</c:v>
                </c:pt>
                <c:pt idx="25">
                  <c:v>6</c:v>
                </c:pt>
                <c:pt idx="26">
                  <c:v>7</c:v>
                </c:pt>
                <c:pt idx="27">
                  <c:v>7</c:v>
                </c:pt>
                <c:pt idx="28">
                  <c:v>7</c:v>
                </c:pt>
                <c:pt idx="29">
                  <c:v>7</c:v>
                </c:pt>
                <c:pt idx="30">
                  <c:v>9</c:v>
                </c:pt>
                <c:pt idx="31">
                  <c:v>9</c:v>
                </c:pt>
                <c:pt idx="32">
                  <c:v>9</c:v>
                </c:pt>
                <c:pt idx="33">
                  <c:v>10</c:v>
                </c:pt>
                <c:pt idx="34">
                  <c:v>12</c:v>
                </c:pt>
                <c:pt idx="35">
                  <c:v>12</c:v>
                </c:pt>
                <c:pt idx="36">
                  <c:v>12</c:v>
                </c:pt>
                <c:pt idx="37">
                  <c:v>12</c:v>
                </c:pt>
                <c:pt idx="38">
                  <c:v>13</c:v>
                </c:pt>
                <c:pt idx="39">
                  <c:v>13</c:v>
                </c:pt>
                <c:pt idx="40">
                  <c:v>13</c:v>
                </c:pt>
                <c:pt idx="41">
                  <c:v>14</c:v>
                </c:pt>
                <c:pt idx="42">
                  <c:v>14</c:v>
                </c:pt>
                <c:pt idx="43">
                  <c:v>15</c:v>
                </c:pt>
                <c:pt idx="44">
                  <c:v>15</c:v>
                </c:pt>
                <c:pt idx="45">
                  <c:v>16</c:v>
                </c:pt>
                <c:pt idx="46">
                  <c:v>17</c:v>
                </c:pt>
                <c:pt idx="47">
                  <c:v>20</c:v>
                </c:pt>
                <c:pt idx="48">
                  <c:v>20</c:v>
                </c:pt>
                <c:pt idx="49">
                  <c:v>24</c:v>
                </c:pt>
                <c:pt idx="50">
                  <c:v>32</c:v>
                </c:pt>
                <c:pt idx="51">
                  <c:v>36</c:v>
                </c:pt>
                <c:pt idx="52">
                  <c:v>39</c:v>
                </c:pt>
                <c:pt idx="53">
                  <c:v>44</c:v>
                </c:pt>
                <c:pt idx="54">
                  <c:v>49</c:v>
                </c:pt>
                <c:pt idx="55">
                  <c:v>55</c:v>
                </c:pt>
                <c:pt idx="56">
                  <c:v>69</c:v>
                </c:pt>
              </c:numCache>
            </c:numRef>
          </c:yVal>
          <c:smooth val="0"/>
          <c:extLst>
            <c:ext xmlns:c16="http://schemas.microsoft.com/office/drawing/2014/chart" uri="{C3380CC4-5D6E-409C-BE32-E72D297353CC}">
              <c16:uniqueId val="{00000000-51D2-441B-BB8E-4216EEB6A4DE}"/>
            </c:ext>
          </c:extLst>
        </c:ser>
        <c:dLbls>
          <c:showLegendKey val="0"/>
          <c:showVal val="0"/>
          <c:showCatName val="0"/>
          <c:showSerName val="0"/>
          <c:showPercent val="0"/>
          <c:showBubbleSize val="0"/>
        </c:dLbls>
        <c:axId val="923622175"/>
        <c:axId val="923617183"/>
      </c:scatterChart>
      <c:valAx>
        <c:axId val="9236221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17183"/>
        <c:crosses val="autoZero"/>
        <c:crossBetween val="midCat"/>
      </c:valAx>
      <c:valAx>
        <c:axId val="923617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221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638175</xdr:colOff>
      <xdr:row>2</xdr:row>
      <xdr:rowOff>180975</xdr:rowOff>
    </xdr:from>
    <xdr:ext cx="1323975" cy="762000"/>
    <xdr:sp macro="" textlink="Excel_Jumia!L53">
      <xdr:nvSpPr>
        <xdr:cNvPr id="2" name="TextBox 1"/>
        <xdr:cNvSpPr txBox="1"/>
      </xdr:nvSpPr>
      <xdr:spPr>
        <a:xfrm>
          <a:off x="1247775" y="609600"/>
          <a:ext cx="1323975"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FCAC838-04C2-443C-BA38-FB6612FAB61B}" type="TxLink">
            <a:rPr lang="en-US" sz="1100" b="0" i="0" u="none" strike="noStrike">
              <a:solidFill>
                <a:srgbClr val="000000"/>
              </a:solidFill>
              <a:latin typeface="Calibri Light"/>
              <a:ea typeface="Calibri Light"/>
              <a:cs typeface="Calibri Light"/>
            </a:rPr>
            <a:t>112</a:t>
          </a:fld>
          <a:endParaRPr lang="en-US" sz="1100"/>
        </a:p>
      </xdr:txBody>
    </xdr:sp>
    <xdr:clientData/>
  </xdr:oneCellAnchor>
  <xdr:oneCellAnchor>
    <xdr:from>
      <xdr:col>1</xdr:col>
      <xdr:colOff>1952626</xdr:colOff>
      <xdr:row>2</xdr:row>
      <xdr:rowOff>152400</xdr:rowOff>
    </xdr:from>
    <xdr:ext cx="1381124" cy="264560"/>
    <xdr:sp macro="" textlink="">
      <xdr:nvSpPr>
        <xdr:cNvPr id="3" name="TextBox 2"/>
        <xdr:cNvSpPr txBox="1"/>
      </xdr:nvSpPr>
      <xdr:spPr>
        <a:xfrm>
          <a:off x="2562226" y="581025"/>
          <a:ext cx="13811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3.889473684</a:t>
          </a:r>
        </a:p>
      </xdr:txBody>
    </xdr:sp>
    <xdr:clientData/>
  </xdr:oneCellAnchor>
  <xdr:oneCellAnchor>
    <xdr:from>
      <xdr:col>2</xdr:col>
      <xdr:colOff>866775</xdr:colOff>
      <xdr:row>2</xdr:row>
      <xdr:rowOff>161925</xdr:rowOff>
    </xdr:from>
    <xdr:ext cx="1152525" cy="264560"/>
    <xdr:sp macro="" textlink="Excel_Jumia!L55">
      <xdr:nvSpPr>
        <xdr:cNvPr id="4" name="TextBox 3"/>
        <xdr:cNvSpPr txBox="1"/>
      </xdr:nvSpPr>
      <xdr:spPr>
        <a:xfrm>
          <a:off x="3457575" y="590550"/>
          <a:ext cx="11525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73AE9FF-E9C0-40E8-A59D-54DA4DB2B4D2}" type="TxLink">
            <a:rPr lang="en-US" sz="1100" b="0" i="0" u="none" strike="noStrike">
              <a:solidFill>
                <a:srgbClr val="000000"/>
              </a:solidFill>
              <a:latin typeface="Calibri Light"/>
              <a:ea typeface="Calibri Light"/>
              <a:cs typeface="Calibri Light"/>
            </a:rPr>
            <a:t>36.78%</a:t>
          </a:fld>
          <a:endParaRPr lang="en-US" sz="1100"/>
        </a:p>
      </xdr:txBody>
    </xdr:sp>
    <xdr:clientData/>
  </xdr:oneCellAnchor>
  <xdr:oneCellAnchor>
    <xdr:from>
      <xdr:col>3</xdr:col>
      <xdr:colOff>1028700</xdr:colOff>
      <xdr:row>2</xdr:row>
      <xdr:rowOff>161925</xdr:rowOff>
    </xdr:from>
    <xdr:ext cx="714375" cy="264560"/>
    <xdr:sp macro="" textlink="Excel_Jumia!L56">
      <xdr:nvSpPr>
        <xdr:cNvPr id="5" name="TextBox 4"/>
        <xdr:cNvSpPr txBox="1"/>
      </xdr:nvSpPr>
      <xdr:spPr>
        <a:xfrm>
          <a:off x="4581525" y="590550"/>
          <a:ext cx="7143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719F0D8-4BB8-4B96-940A-72978AC2512F}" type="TxLink">
            <a:rPr lang="en-US" sz="1100" b="0" i="0" u="none" strike="noStrike">
              <a:solidFill>
                <a:srgbClr val="000000"/>
              </a:solidFill>
              <a:latin typeface="Calibri"/>
              <a:ea typeface="Calibri"/>
              <a:cs typeface="Calibri"/>
            </a:rPr>
            <a:t>723.00</a:t>
          </a:fld>
          <a:endParaRPr lang="en-US" sz="1100"/>
        </a:p>
      </xdr:txBody>
    </xdr:sp>
    <xdr:clientData/>
  </xdr:oneCellAnchor>
  <xdr:twoCellAnchor>
    <xdr:from>
      <xdr:col>0</xdr:col>
      <xdr:colOff>590551</xdr:colOff>
      <xdr:row>8</xdr:row>
      <xdr:rowOff>0</xdr:rowOff>
    </xdr:from>
    <xdr:to>
      <xdr:col>5</xdr:col>
      <xdr:colOff>9526</xdr:colOff>
      <xdr:row>19</xdr:row>
      <xdr:rowOff>104776</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7</xdr:row>
      <xdr:rowOff>0</xdr:rowOff>
    </xdr:from>
    <xdr:to>
      <xdr:col>11</xdr:col>
      <xdr:colOff>19050</xdr:colOff>
      <xdr:row>19</xdr:row>
      <xdr:rowOff>104775</xdr:rowOff>
    </xdr:to>
    <xdr:graphicFrame macro="">
      <xdr:nvGraphicFramePr>
        <xdr:cNvPr id="7"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14287</xdr:colOff>
      <xdr:row>6</xdr:row>
      <xdr:rowOff>190499</xdr:rowOff>
    </xdr:from>
    <xdr:to>
      <xdr:col>17</xdr:col>
      <xdr:colOff>257175</xdr:colOff>
      <xdr:row>19</xdr:row>
      <xdr:rowOff>114299</xdr:rowOff>
    </xdr:to>
    <xdr:graphicFrame macro="">
      <xdr:nvGraphicFramePr>
        <xdr:cNvPr id="8"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9524</xdr:colOff>
      <xdr:row>1</xdr:row>
      <xdr:rowOff>2</xdr:rowOff>
    </xdr:from>
    <xdr:to>
      <xdr:col>8</xdr:col>
      <xdr:colOff>514349</xdr:colOff>
      <xdr:row>6</xdr:row>
      <xdr:rowOff>180975</xdr:rowOff>
    </xdr:to>
    <mc:AlternateContent xmlns:mc="http://schemas.openxmlformats.org/markup-compatibility/2006">
      <mc:Choice xmlns:a14="http://schemas.microsoft.com/office/drawing/2010/main" Requires="a14">
        <xdr:graphicFrame macro="">
          <xdr:nvGraphicFramePr>
            <xdr:cNvPr id="9" name="Qualitative Discount Rating 1"/>
            <xdr:cNvGraphicFramePr/>
          </xdr:nvGraphicFramePr>
          <xdr:xfrm>
            <a:off x="0" y="0"/>
            <a:ext cx="0" cy="0"/>
          </xdr:xfrm>
          <a:graphic>
            <a:graphicData uri="http://schemas.microsoft.com/office/drawing/2010/slicer">
              <sle:slicer xmlns:sle="http://schemas.microsoft.com/office/drawing/2010/slicer" name="Qualitative Discount Rating 1"/>
            </a:graphicData>
          </a:graphic>
        </xdr:graphicFrame>
      </mc:Choice>
      <mc:Fallback>
        <xdr:sp macro="" textlink="">
          <xdr:nvSpPr>
            <xdr:cNvPr id="0" name=""/>
            <xdr:cNvSpPr>
              <a:spLocks noTextEdit="1"/>
            </xdr:cNvSpPr>
          </xdr:nvSpPr>
          <xdr:spPr>
            <a:xfrm>
              <a:off x="6172199" y="190502"/>
              <a:ext cx="1724025" cy="1181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1</xdr:row>
      <xdr:rowOff>0</xdr:rowOff>
    </xdr:from>
    <xdr:to>
      <xdr:col>11</xdr:col>
      <xdr:colOff>600075</xdr:colOff>
      <xdr:row>6</xdr:row>
      <xdr:rowOff>180974</xdr:rowOff>
    </xdr:to>
    <mc:AlternateContent xmlns:mc="http://schemas.openxmlformats.org/markup-compatibility/2006">
      <mc:Choice xmlns:a14="http://schemas.microsoft.com/office/drawing/2010/main" Requires="a14">
        <xdr:graphicFrame macro="">
          <xdr:nvGraphicFramePr>
            <xdr:cNvPr id="10" name="Qualitative Rating 1"/>
            <xdr:cNvGraphicFramePr/>
          </xdr:nvGraphicFramePr>
          <xdr:xfrm>
            <a:off x="0" y="0"/>
            <a:ext cx="0" cy="0"/>
          </xdr:xfrm>
          <a:graphic>
            <a:graphicData uri="http://schemas.microsoft.com/office/drawing/2010/slicer">
              <sle:slicer xmlns:sle="http://schemas.microsoft.com/office/drawing/2010/slicer" name="Qualitative Rating 1"/>
            </a:graphicData>
          </a:graphic>
        </xdr:graphicFrame>
      </mc:Choice>
      <mc:Fallback>
        <xdr:sp macro="" textlink="">
          <xdr:nvSpPr>
            <xdr:cNvPr id="0" name=""/>
            <xdr:cNvSpPr>
              <a:spLocks noTextEdit="1"/>
            </xdr:cNvSpPr>
          </xdr:nvSpPr>
          <xdr:spPr>
            <a:xfrm>
              <a:off x="8001000" y="190500"/>
              <a:ext cx="180975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22.298343055554" createdVersion="6" refreshedVersion="6" minRefreshableVersion="3" recordCount="112">
  <cacheSource type="worksheet">
    <worksheetSource name="Table1"/>
  </cacheSource>
  <cacheFields count="9">
    <cacheField name="Product" numFmtId="0">
      <sharedItems count="109">
        <s v="Wall-mounted Sticker Punch-free Plug Fixer"/>
        <s v="Bedroom Simple Floor Hanging Clothes Rack Single Pole Hat Rack - White"/>
        <s v="Household Pineapple Peeler Peeler"/>
        <s v="Memory Foam Neck Pillow Cover, With Pillow Core - 50*30cm"/>
        <s v="DIY File Folder, Office Drawer File Holder, Pen Holder, Desktop Storage Rack"/>
        <s v="Konka Healty Electric Kettle, 24-hour Heat Preservation,1.5L,800W, White"/>
        <s v="Classic Black Cat Cotton Hemp Pillow Case For Home Car"/>
        <s v="Anti-Skid Absorbent Insulation Coaster  For Home Office"/>
        <s v="Peacock  Throw Pillow Cushion Case For Home Car"/>
        <s v="115  Piece Set Of Multifunctional Precision Screwdrivers"/>
        <s v="1/2/3 Seater Elastic Sofa Cover,Living Room/Home Decor Chair Cover-Grey"/>
        <s v="Desk Foldable Fan Adjustable Fan Strong Wind 3 Gear Usb"/>
        <s v="LASA Aluminum Folding Truck Hand Cart - 68kg Max"/>
        <s v="LASA FOLDING TABLE SERVING STAND"/>
        <s v="13 In 1 Home Repair Tools Box Kit Set"/>
        <s v="Wrought Iron Bathroom Shelf Wall Mounted Free Punch Toilet Rack"/>
        <s v="32PCS Portable Cordless Drill Set With Cyclic Battery Drive -26 Variable Speed"/>
        <s v="Large Lazy Inflatable Sofa Chairs PVC Lounger Seat Bag"/>
        <s v="Portable Home Small Air Humidifier 3-Speed Fan - Green"/>
        <s v="LED Wall Digital Alarm Clock Study Home 12 / 24H Clock Calendar"/>
        <s v="7-piece Set Of Storage Bags, Travel Storage Bags, Shoe Bags"/>
        <s v="Artificial Potted Flowers Room Decorative Flowers (2 Pieces)"/>
        <s v="Watercolour Gold Foil Textured Print Pillow Cover"/>
        <s v="LASA Digital Thermometer And Hydrometer"/>
        <s v="LED Romantic Spaceship Starry Sky Projector,Children's Bedroom Night Light-Blue"/>
        <s v="5 Pieces/set Of Stainless Steel Induction Cooker Pots"/>
        <s v="LASA 3 Tier Bamboo Shoe Bench Storage Shelf"/>
        <s v="380ML USB Rechargeable Portable Small Blenders And Juicers"/>
        <s v="Electric LED UV Mosquito Killer Lamp, Outdoor/Indoor Fly Killer Trap Light -USB"/>
        <s v="Weighing Scale Digital Bathroom Body Fat Scale USB-Black"/>
        <s v="Exfoliate And Exfoliate Face Towel - Black"/>
        <s v="LED Eye Protection  Desk Lamp , Study, Reading, USB Fan - Double Pen Holder"/>
        <s v="Multifunction Laser Level With Adjustment Tripod"/>
        <s v="Mythco 120COB Solar Wall Ligt With Motion Sensor And Remote Control 3 Modes"/>
        <s v="40cm Gold DIY Acrylic Wall Sticker Clock"/>
        <s v="12 Litre Insulated Lunch Box Grey"/>
        <s v="Genebre 115 In 1 Screwdriver Repairing Tool Set For IPhone Cellphone Hand Tool"/>
        <s v="Portable Wardrobe Nonwoven With 3 Hanging Rods And 6 Storage Shelves"/>
        <s v="5-PCS Stainless Steel Cooking Pot Set With Steamed Slices"/>
        <s v="3PCS Single Head Knitting Crochet Sweater Needle Set"/>
        <s v="12 Litre Black Insulated Lunch Box"/>
        <s v="Metal Decorative Hooks Key Hangers Entryway Wall Hooks Towel Hooks - Home"/>
        <s v="Foldable Overbed Table/Desk"/>
        <s v="Intelligent  LED Body Sensor Wireless Lighting Night Light USB"/>
        <s v="220V 60W Electric Soldering Iron Kits With Tools, Tips, And Multimeter"/>
        <s v="VIC Wireless Vacuum Cleaner Dual Use For Home And Car 120W High Power Powerful"/>
        <s v="Agapeon Toothbrush Holder And Toothpaste Dispenser"/>
        <s v="52 Pieces Cake Decorating Tool Set Gift Kit Baking Supplies"/>
        <s v="53Pcs/Set Yarn Knitting Crochet Hooks With Bag - Fortune Cat"/>
        <s v="Portable Mini Cordless Car Vacuum Cleaner - Blue"/>
        <s v="53 Pieces/Set Yarn Knitting Crochet Hooks With Bag - Pansies"/>
        <s v="Punch-free Great Load Bearing Bathroom Storage Rack Wall Shelf-White"/>
        <s v="100 Pcs Crochet Hook Tool Set Knitting Hook Set With Box"/>
        <s v="3D Waterproof EVA Plastic Shower Curtain 1.8*2Mtrs"/>
        <s v="Electronic Digital Display Vernier Caliper"/>
        <s v="137 Pieces Cake Decorating Tool Set Baking Supplies"/>
        <s v="120W Cordless Vacuum Cleaners Handheld Electric Vacuum Cleaner"/>
        <s v="6 In 1 Bottle Can Opener Multifunctional Easy Opener"/>
        <s v="Creative Owl Shape Keychain Black"/>
        <s v="Simple Metal Dog Art Sculpture Decoration For Home Office"/>
        <s v="Modern Sofa Throw Pillow Cover-45x45cm-Blue&amp;Red"/>
        <s v="Christmas Elk Fence Yard Lawn Decorations Cute For Holidays"/>
        <s v="Brush &amp; Paintbrush Cleaning Tool Pink"/>
        <s v="Wall Clock With Hidden Safe Box"/>
        <s v="2PCS Ice Silk Square Cushion Cover Pillowcases - 65x65cm"/>
        <s v="4M Float Switch Water Level Controller -Water Tank"/>
        <s v="Car Phone Charging Stand"/>
        <s v="Angle Measuring Tool Full Metal Multi Angle Measuring Tool"/>
        <s v="7PCS Silicone Thumb Knife Finger Protector Vegetable Harvesting Knife"/>
        <s v="Cartoon Car Decoration Cute Individuality For Car Home Desk"/>
        <s v="4 Piece Coloured Stainless Steel Kitchenware Set"/>
        <s v="Baby Early Education Shape And Color Cognitive Training Toys"/>
        <s v="Christmas Fence Garden Decorations Outdoor For Holiday Home"/>
        <s v="Portable Wine Table With Folding Round Table"/>
        <s v="Sewing Machine Needle Threader Stitch Insertion Tool Automatic Quick Sewing"/>
        <s v="2PCS/LOT Solar LED Outdoor Intelligent Light Controlled Wall Lamp"/>
        <s v="6 Layers Steel Pipe Assembling Dustproof Storage Shoe Cabinet"/>
        <s v="Black Simple Water Cup Wine Coaster Anti Slip Absorbent"/>
        <s v="MultiFunctional Storage Rack Multi-layer Booelf"/>
        <s v="3PCS Rotary Scraper Thermomix For Kitchen"/>
        <s v="Multifunctional Hanging Storage Box Storage Bag (4 Layers)"/>
        <s v="4pcs Bathroom/Kitchen Towel Rack,Roll Paper Holder,Towel Bars,Hook"/>
        <s v="Balloon Insert, Birthday Party Balloon Set, PU Leather"/>
        <s v="8in1 Screwdriver With LED Light"/>
        <s v="Cute Christmas Fence Garden Decorations For Holiday Home"/>
        <s v="9pcs Gas Mask, For Painting, Dust, Formaldehyde Grinding, Polishing"/>
        <s v="LASA Stainless Steel Double Wall Mount Soap Dispenser - 500ml"/>
        <s v="2pcs Solar Street Light Flood Light Outdoor"/>
        <s v="5m Waterproof Spherical LED String Lights Outdoor Ball Chain Lights Party Lighting Decoration Adjustable"/>
        <s v="LED Solar Street Light-fake Camera"/>
        <s v="Cartoon Embroidered Mini Towel Bear Cotton Wash Cloth Hand 4pcs"/>
        <s v="60W Hot Melt Glue Sprayer - Efficient And Stable Glue Dispensing"/>
        <s v="12V 19500rpm Handheld Electric Angle Grinder Tool - UK - Yellow/Black"/>
        <s v="1PC Refrigerator Food Seal Pocket Fridge Bags"/>
        <s v="Pilates Cloth Bag Waterproof Durable High Capacity Purple"/>
        <s v="Office Chair Lumbar Back Support Spine Posture Correction Pillow Car Cushion"/>
        <s v="Wall-Mounted Toothbrush Toothpaste Holder With Multiple Slots"/>
        <s v="Outdoor Portable Water Bottle With Medicine Box - 600ML - Black"/>
        <s v="Wall Mount Automatic Toothpaste Dispenser Toothbrush Holder Toothpaste Squeezer"/>
        <s v="Cushion Silicone Butt Cushion Summer Ice Cushion Honeycomb Gel Cushion"/>
        <s v="Metal Wall Clock Silver Dial Crystal Jewelry Round Home Decoration Wall Clock"/>
        <s v="Multi-purpose Rice Drainage Basket And Fruit And Vegetable Drainage Sieve"/>
        <s v="Shower Cap Wide Elastic Band Cover Reusable Bashroom Cap"/>
        <s v="Pen Grips For Kids Pen Grip Posture Correction Tool For Kids"/>
        <s v="2 Pairs Cowhide Split Leather Work Gloves.32â„‰ Or Above Welding Gloves"/>
        <s v="Portable Soap Dispenser Kitchen Detergent Press Box Kitchen Tools"/>
        <s v="Shower Nozzle Cleaning Unclogging Needle Mini Crevice Small Hole Cleaning Brush"/>
        <s v="Thickening Multipurpose Non Stick Easy To Clean Heat Resistant Spoon Pad"/>
        <s v="24 Grid Wall-mounted Sundries Organiser Fabric Closet Bag Storage Rack"/>
      </sharedItems>
    </cacheField>
    <cacheField name="Current price" numFmtId="0">
      <sharedItems containsMixedTypes="1" containsNumber="1" containsInteger="1" minValue="38" maxValue="3750"/>
    </cacheField>
    <cacheField name="Old price" numFmtId="0">
      <sharedItems containsMixedTypes="1" containsNumber="1" containsInteger="1" minValue="80" maxValue="6143"/>
    </cacheField>
    <cacheField name="Absolute Discount" numFmtId="3">
      <sharedItems containsMixedTypes="1" containsNumber="1" containsInteger="1" minValue="24" maxValue="2585"/>
    </cacheField>
    <cacheField name="Discount" numFmtId="10">
      <sharedItems containsSemiMixedTypes="0" containsString="0" containsNumber="1" minValue="0.01" maxValue="0.64" count="46">
        <n v="0.5"/>
        <n v="0.49"/>
        <n v="0.46"/>
        <n v="0.4"/>
        <n v="0.21"/>
        <n v="0.53"/>
        <n v="0.51"/>
        <n v="0.38"/>
        <n v="0.37"/>
        <n v="0.55000000000000004"/>
        <n v="0.45"/>
        <n v="0.43"/>
        <n v="0.39"/>
        <n v="0.28999999999999998"/>
        <n v="0.26"/>
        <n v="0.19"/>
        <n v="0.47"/>
        <n v="0.42"/>
        <n v="0.35"/>
        <n v="0.13"/>
        <n v="0.54"/>
        <n v="0.52"/>
        <n v="0.48"/>
        <n v="0.33"/>
        <n v="0.34"/>
        <n v="0.2"/>
        <n v="0.18"/>
        <n v="0.32"/>
        <n v="0.23"/>
        <n v="0.09"/>
        <n v="0.22"/>
        <n v="0.3"/>
        <n v="0.27"/>
        <n v="0.25"/>
        <n v="0.41"/>
        <n v="0.24"/>
        <n v="0.64"/>
        <n v="0.61"/>
        <n v="0.36"/>
        <n v="0.14000000000000001"/>
        <n v="0.11"/>
        <n v="0.08"/>
        <n v="0.04"/>
        <n v="0.03"/>
        <n v="0.02"/>
        <n v="0.01"/>
      </sharedItems>
    </cacheField>
    <cacheField name="Review" numFmtId="2">
      <sharedItems containsString="0" containsBlank="1" containsNumber="1" containsInteger="1" minValue="1" maxValue="69"/>
    </cacheField>
    <cacheField name="Ratings" numFmtId="0">
      <sharedItems containsString="0" containsBlank="1" containsNumber="1" minValue="2" maxValue="5"/>
    </cacheField>
    <cacheField name="Qualitative Rating" numFmtId="0">
      <sharedItems count="3">
        <s v="Poor"/>
        <s v="Excellent"/>
        <s v="Average"/>
      </sharedItems>
    </cacheField>
    <cacheField name="Qualitative Discount Rating" numFmtId="0">
      <sharedItems count="3">
        <s v="High Discount"/>
        <s v="Medium Discount"/>
        <s v="Low Discou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2">
  <r>
    <x v="0"/>
    <n v="450"/>
    <n v="900"/>
    <n v="450"/>
    <x v="0"/>
    <n v="1"/>
    <n v="2"/>
    <x v="0"/>
    <x v="0"/>
  </r>
  <r>
    <x v="1"/>
    <n v="979"/>
    <n v="1920"/>
    <n v="941"/>
    <x v="1"/>
    <n v="1"/>
    <n v="5"/>
    <x v="1"/>
    <x v="0"/>
  </r>
  <r>
    <x v="2"/>
    <n v="330"/>
    <n v="647"/>
    <n v="317"/>
    <x v="1"/>
    <n v="1"/>
    <n v="4"/>
    <x v="2"/>
    <x v="0"/>
  </r>
  <r>
    <x v="3"/>
    <n v="1189"/>
    <n v="2199"/>
    <n v="1010"/>
    <x v="2"/>
    <n v="1"/>
    <n v="3"/>
    <x v="2"/>
    <x v="0"/>
  </r>
  <r>
    <x v="4"/>
    <n v="1620"/>
    <n v="2690"/>
    <n v="1070"/>
    <x v="3"/>
    <n v="1"/>
    <n v="5"/>
    <x v="1"/>
    <x v="1"/>
  </r>
  <r>
    <x v="5"/>
    <n v="3640"/>
    <n v="4588"/>
    <n v="948"/>
    <x v="4"/>
    <n v="1"/>
    <n v="5"/>
    <x v="1"/>
    <x v="1"/>
  </r>
  <r>
    <x v="6"/>
    <n v="171"/>
    <n v="360"/>
    <n v="189"/>
    <x v="5"/>
    <n v="2"/>
    <n v="5"/>
    <x v="1"/>
    <x v="0"/>
  </r>
  <r>
    <x v="7"/>
    <n v="332"/>
    <n v="684"/>
    <n v="352"/>
    <x v="6"/>
    <n v="2"/>
    <n v="5"/>
    <x v="1"/>
    <x v="0"/>
  </r>
  <r>
    <x v="8"/>
    <n v="195"/>
    <n v="360"/>
    <n v="165"/>
    <x v="2"/>
    <n v="2"/>
    <n v="5"/>
    <x v="1"/>
    <x v="0"/>
  </r>
  <r>
    <x v="9"/>
    <n v="950"/>
    <n v="1525"/>
    <n v="575"/>
    <x v="7"/>
    <n v="2"/>
    <n v="4.5"/>
    <x v="1"/>
    <x v="1"/>
  </r>
  <r>
    <x v="10"/>
    <s v=" 1620 -  1980"/>
    <s v=" 2200 -  3200"/>
    <e v="#VALUE!"/>
    <x v="7"/>
    <n v="2"/>
    <n v="4.5"/>
    <x v="1"/>
    <x v="1"/>
  </r>
  <r>
    <x v="11"/>
    <n v="988"/>
    <n v="1580"/>
    <n v="592"/>
    <x v="8"/>
    <n v="2"/>
    <n v="4"/>
    <x v="2"/>
    <x v="1"/>
  </r>
  <r>
    <x v="12"/>
    <n v="2025"/>
    <n v="3971"/>
    <n v="1946"/>
    <x v="1"/>
    <n v="3"/>
    <n v="5"/>
    <x v="1"/>
    <x v="0"/>
  </r>
  <r>
    <x v="13"/>
    <n v="1274"/>
    <n v="2800"/>
    <n v="1526"/>
    <x v="9"/>
    <n v="5"/>
    <n v="4.8"/>
    <x v="1"/>
    <x v="0"/>
  </r>
  <r>
    <x v="14"/>
    <n v="1600"/>
    <n v="2929"/>
    <n v="1329"/>
    <x v="10"/>
    <n v="5"/>
    <n v="3.8"/>
    <x v="2"/>
    <x v="0"/>
  </r>
  <r>
    <x v="15"/>
    <n v="509"/>
    <n v="899"/>
    <n v="390"/>
    <x v="11"/>
    <n v="5"/>
    <n v="3"/>
    <x v="2"/>
    <x v="0"/>
  </r>
  <r>
    <x v="16"/>
    <n v="3750"/>
    <n v="6143"/>
    <n v="2393"/>
    <x v="12"/>
    <n v="5"/>
    <n v="3"/>
    <x v="2"/>
    <x v="1"/>
  </r>
  <r>
    <x v="17"/>
    <n v="2300"/>
    <n v="3240"/>
    <n v="940"/>
    <x v="13"/>
    <n v="5"/>
    <n v="3"/>
    <x v="2"/>
    <x v="1"/>
  </r>
  <r>
    <x v="18"/>
    <n v="1740"/>
    <n v="2356"/>
    <n v="616"/>
    <x v="14"/>
    <n v="5"/>
    <n v="4.8"/>
    <x v="1"/>
    <x v="1"/>
  </r>
  <r>
    <x v="19"/>
    <n v="2999"/>
    <n v="3699"/>
    <n v="700"/>
    <x v="15"/>
    <n v="5"/>
    <n v="4.5999999999999996"/>
    <x v="1"/>
    <x v="2"/>
  </r>
  <r>
    <x v="20"/>
    <n v="968"/>
    <n v="1814"/>
    <n v="846"/>
    <x v="16"/>
    <n v="6"/>
    <n v="2.2000000000000002"/>
    <x v="0"/>
    <x v="0"/>
  </r>
  <r>
    <x v="21"/>
    <n v="990"/>
    <n v="1814"/>
    <n v="824"/>
    <x v="10"/>
    <n v="6"/>
    <n v="2.2000000000000002"/>
    <x v="0"/>
    <x v="0"/>
  </r>
  <r>
    <x v="22"/>
    <n v="345"/>
    <n v="602"/>
    <n v="257"/>
    <x v="11"/>
    <n v="6"/>
    <n v="2.2999999999999998"/>
    <x v="0"/>
    <x v="0"/>
  </r>
  <r>
    <x v="23"/>
    <n v="501"/>
    <n v="860"/>
    <n v="359"/>
    <x v="17"/>
    <n v="6"/>
    <n v="4.5"/>
    <x v="1"/>
    <x v="0"/>
  </r>
  <r>
    <x v="24"/>
    <n v="880"/>
    <n v="1350"/>
    <n v="470"/>
    <x v="18"/>
    <n v="6"/>
    <n v="4"/>
    <x v="2"/>
    <x v="1"/>
  </r>
  <r>
    <x v="25"/>
    <n v="2170"/>
    <n v="2500"/>
    <n v="330"/>
    <x v="19"/>
    <n v="6"/>
    <n v="2.5"/>
    <x v="0"/>
    <x v="2"/>
  </r>
  <r>
    <x v="26"/>
    <n v="2048"/>
    <n v="4500"/>
    <n v="2452"/>
    <x v="20"/>
    <n v="7"/>
    <n v="4.3"/>
    <x v="1"/>
    <x v="0"/>
  </r>
  <r>
    <x v="27"/>
    <n v="1000"/>
    <n v="2000"/>
    <n v="1000"/>
    <x v="0"/>
    <n v="7"/>
    <n v="2.2999999999999998"/>
    <x v="0"/>
    <x v="0"/>
  </r>
  <r>
    <x v="28"/>
    <n v="1570"/>
    <n v="2988"/>
    <n v="1418"/>
    <x v="16"/>
    <n v="7"/>
    <n v="2.1"/>
    <x v="0"/>
    <x v="0"/>
  </r>
  <r>
    <x v="29"/>
    <n v="1580"/>
    <n v="2499"/>
    <n v="919"/>
    <x v="8"/>
    <n v="7"/>
    <n v="4.7"/>
    <x v="1"/>
    <x v="1"/>
  </r>
  <r>
    <x v="30"/>
    <n v="185"/>
    <n v="382"/>
    <n v="197"/>
    <x v="21"/>
    <n v="9"/>
    <n v="4.3"/>
    <x v="1"/>
    <x v="0"/>
  </r>
  <r>
    <x v="31"/>
    <n v="1820"/>
    <n v="3490"/>
    <n v="1670"/>
    <x v="22"/>
    <n v="9"/>
    <n v="4.3"/>
    <x v="1"/>
    <x v="0"/>
  </r>
  <r>
    <x v="32"/>
    <n v="1680"/>
    <n v="2499"/>
    <n v="819"/>
    <x v="23"/>
    <n v="9"/>
    <n v="4.2"/>
    <x v="1"/>
    <x v="1"/>
  </r>
  <r>
    <x v="33"/>
    <n v="458"/>
    <n v="986"/>
    <n v="528"/>
    <x v="20"/>
    <n v="10"/>
    <n v="3"/>
    <x v="2"/>
    <x v="0"/>
  </r>
  <r>
    <x v="34"/>
    <n v="552"/>
    <n v="1035"/>
    <n v="483"/>
    <x v="16"/>
    <n v="12"/>
    <n v="4.8"/>
    <x v="1"/>
    <x v="0"/>
  </r>
  <r>
    <x v="35"/>
    <n v="980"/>
    <n v="1490"/>
    <n v="510"/>
    <x v="24"/>
    <n v="12"/>
    <n v="4.7"/>
    <x v="1"/>
    <x v="1"/>
  </r>
  <r>
    <x v="36"/>
    <n v="799"/>
    <n v="999"/>
    <n v="200"/>
    <x v="25"/>
    <n v="12"/>
    <n v="4.0999999999999996"/>
    <x v="1"/>
    <x v="1"/>
  </r>
  <r>
    <x v="37"/>
    <n v="2880"/>
    <n v="3520"/>
    <n v="640"/>
    <x v="26"/>
    <n v="12"/>
    <n v="3.8"/>
    <x v="2"/>
    <x v="2"/>
  </r>
  <r>
    <x v="38"/>
    <n v="2115"/>
    <n v="4700"/>
    <n v="2585"/>
    <x v="9"/>
    <n v="13"/>
    <n v="2.1"/>
    <x v="0"/>
    <x v="0"/>
  </r>
  <r>
    <x v="39"/>
    <n v="38"/>
    <n v="80"/>
    <n v="42"/>
    <x v="5"/>
    <n v="13"/>
    <n v="3.3"/>
    <x v="2"/>
    <x v="0"/>
  </r>
  <r>
    <x v="40"/>
    <n v="1350"/>
    <n v="1990"/>
    <n v="640"/>
    <x v="27"/>
    <n v="13"/>
    <n v="3.8"/>
    <x v="2"/>
    <x v="1"/>
  </r>
  <r>
    <x v="41"/>
    <n v="527"/>
    <n v="999"/>
    <n v="472"/>
    <x v="16"/>
    <n v="14"/>
    <n v="4.0999999999999996"/>
    <x v="1"/>
    <x v="0"/>
  </r>
  <r>
    <x v="42"/>
    <n v="1650"/>
    <n v="2150"/>
    <n v="500"/>
    <x v="28"/>
    <n v="14"/>
    <n v="4.4000000000000004"/>
    <x v="1"/>
    <x v="1"/>
  </r>
  <r>
    <x v="43"/>
    <n v="325"/>
    <n v="680"/>
    <n v="355"/>
    <x v="21"/>
    <n v="15"/>
    <n v="2.7"/>
    <x v="0"/>
    <x v="0"/>
  </r>
  <r>
    <x v="44"/>
    <n v="2999"/>
    <n v="3290"/>
    <n v="291"/>
    <x v="29"/>
    <n v="15"/>
    <n v="4"/>
    <x v="2"/>
    <x v="2"/>
  </r>
  <r>
    <x v="45"/>
    <n v="1220"/>
    <n v="1555"/>
    <n v="335"/>
    <x v="30"/>
    <n v="16"/>
    <n v="2.9"/>
    <x v="0"/>
    <x v="1"/>
  </r>
  <r>
    <x v="46"/>
    <n v="382"/>
    <n v="700"/>
    <n v="318"/>
    <x v="10"/>
    <n v="17"/>
    <n v="2.6"/>
    <x v="0"/>
    <x v="0"/>
  </r>
  <r>
    <x v="47"/>
    <n v="1758"/>
    <n v="2499"/>
    <n v="741"/>
    <x v="31"/>
    <n v="20"/>
    <n v="4.0999999999999996"/>
    <x v="1"/>
    <x v="1"/>
  </r>
  <r>
    <x v="48"/>
    <n v="1940"/>
    <n v="2650"/>
    <n v="710"/>
    <x v="32"/>
    <n v="20"/>
    <n v="4.7"/>
    <x v="1"/>
    <x v="1"/>
  </r>
  <r>
    <x v="49"/>
    <n v="2199"/>
    <n v="2923"/>
    <n v="724"/>
    <x v="33"/>
    <n v="24"/>
    <n v="4.5999999999999996"/>
    <x v="1"/>
    <x v="1"/>
  </r>
  <r>
    <x v="50"/>
    <n v="1980"/>
    <n v="2699"/>
    <n v="719"/>
    <x v="32"/>
    <n v="32"/>
    <n v="4.5"/>
    <x v="1"/>
    <x v="1"/>
  </r>
  <r>
    <x v="51"/>
    <n v="389"/>
    <n v="656"/>
    <n v="267"/>
    <x v="34"/>
    <n v="36"/>
    <n v="4.3"/>
    <x v="1"/>
    <x v="0"/>
  </r>
  <r>
    <x v="52"/>
    <n v="990"/>
    <n v="1500"/>
    <n v="510"/>
    <x v="24"/>
    <n v="39"/>
    <n v="4.7"/>
    <x v="1"/>
    <x v="1"/>
  </r>
  <r>
    <x v="53"/>
    <n v="998"/>
    <n v="1966"/>
    <n v="968"/>
    <x v="1"/>
    <n v="44"/>
    <n v="4.5999999999999996"/>
    <x v="1"/>
    <x v="0"/>
  </r>
  <r>
    <x v="54"/>
    <n v="420"/>
    <n v="647"/>
    <n v="227"/>
    <x v="18"/>
    <n v="49"/>
    <n v="4.5999999999999996"/>
    <x v="1"/>
    <x v="1"/>
  </r>
  <r>
    <x v="55"/>
    <n v="2319"/>
    <n v="3032"/>
    <n v="713"/>
    <x v="35"/>
    <n v="55"/>
    <n v="4.5999999999999996"/>
    <x v="1"/>
    <x v="1"/>
  </r>
  <r>
    <x v="56"/>
    <n v="445"/>
    <n v="873"/>
    <n v="428"/>
    <x v="1"/>
    <n v="69"/>
    <n v="2.8"/>
    <x v="0"/>
    <x v="0"/>
  </r>
  <r>
    <x v="57"/>
    <n v="199"/>
    <n v="553"/>
    <n v="354"/>
    <x v="36"/>
    <m/>
    <m/>
    <x v="0"/>
    <x v="0"/>
  </r>
  <r>
    <x v="58"/>
    <n v="199"/>
    <n v="504"/>
    <n v="305"/>
    <x v="37"/>
    <m/>
    <m/>
    <x v="0"/>
    <x v="0"/>
  </r>
  <r>
    <x v="59"/>
    <n v="399"/>
    <n v="896"/>
    <n v="497"/>
    <x v="9"/>
    <m/>
    <m/>
    <x v="0"/>
    <x v="0"/>
  </r>
  <r>
    <x v="60"/>
    <n v="238"/>
    <n v="476"/>
    <n v="238"/>
    <x v="0"/>
    <m/>
    <m/>
    <x v="0"/>
    <x v="0"/>
  </r>
  <r>
    <x v="61"/>
    <n v="999"/>
    <n v="2000"/>
    <n v="1001"/>
    <x v="0"/>
    <m/>
    <m/>
    <x v="0"/>
    <x v="0"/>
  </r>
  <r>
    <x v="62"/>
    <n v="299"/>
    <n v="600"/>
    <n v="301"/>
    <x v="0"/>
    <m/>
    <m/>
    <x v="0"/>
    <x v="0"/>
  </r>
  <r>
    <x v="63"/>
    <n v="850"/>
    <n v="1700"/>
    <n v="850"/>
    <x v="0"/>
    <m/>
    <m/>
    <x v="0"/>
    <x v="0"/>
  </r>
  <r>
    <x v="64"/>
    <n v="1200"/>
    <n v="2400"/>
    <n v="1200"/>
    <x v="0"/>
    <m/>
    <m/>
    <x v="0"/>
    <x v="0"/>
  </r>
  <r>
    <x v="65"/>
    <n v="475"/>
    <n v="931"/>
    <n v="456"/>
    <x v="1"/>
    <m/>
    <m/>
    <x v="0"/>
    <x v="0"/>
  </r>
  <r>
    <x v="66"/>
    <n v="671"/>
    <n v="1316"/>
    <n v="645"/>
    <x v="1"/>
    <m/>
    <m/>
    <x v="0"/>
    <x v="0"/>
  </r>
  <r>
    <x v="67"/>
    <n v="799"/>
    <n v="1567"/>
    <n v="768"/>
    <x v="1"/>
    <m/>
    <m/>
    <x v="0"/>
    <x v="0"/>
  </r>
  <r>
    <x v="68"/>
    <n v="230"/>
    <n v="450"/>
    <n v="220"/>
    <x v="1"/>
    <m/>
    <m/>
    <x v="0"/>
    <x v="0"/>
  </r>
  <r>
    <x v="58"/>
    <n v="176"/>
    <n v="345"/>
    <n v="169"/>
    <x v="1"/>
    <m/>
    <m/>
    <x v="0"/>
    <x v="0"/>
  </r>
  <r>
    <x v="69"/>
    <n v="274"/>
    <n v="537"/>
    <n v="263"/>
    <x v="1"/>
    <m/>
    <m/>
    <x v="0"/>
    <x v="0"/>
  </r>
  <r>
    <x v="67"/>
    <n v="657"/>
    <n v="1288"/>
    <n v="631"/>
    <x v="1"/>
    <m/>
    <m/>
    <x v="0"/>
    <x v="0"/>
  </r>
  <r>
    <x v="70"/>
    <n v="248"/>
    <n v="486"/>
    <n v="238"/>
    <x v="1"/>
    <m/>
    <m/>
    <x v="0"/>
    <x v="0"/>
  </r>
  <r>
    <x v="71"/>
    <n v="525"/>
    <n v="1029"/>
    <n v="504"/>
    <x v="1"/>
    <m/>
    <m/>
    <x v="0"/>
    <x v="0"/>
  </r>
  <r>
    <x v="72"/>
    <n v="699"/>
    <n v="1343"/>
    <n v="644"/>
    <x v="22"/>
    <m/>
    <m/>
    <x v="0"/>
    <x v="0"/>
  </r>
  <r>
    <x v="73"/>
    <n v="1300"/>
    <n v="2500"/>
    <n v="1200"/>
    <x v="22"/>
    <m/>
    <m/>
    <x v="0"/>
    <x v="0"/>
  </r>
  <r>
    <x v="74"/>
    <n v="105"/>
    <n v="200"/>
    <n v="95"/>
    <x v="22"/>
    <m/>
    <m/>
    <x v="0"/>
    <x v="0"/>
  </r>
  <r>
    <x v="75"/>
    <n v="790"/>
    <n v="1485"/>
    <n v="695"/>
    <x v="16"/>
    <m/>
    <m/>
    <x v="0"/>
    <x v="0"/>
  </r>
  <r>
    <x v="76"/>
    <n v="899"/>
    <n v="1699"/>
    <n v="800"/>
    <x v="16"/>
    <m/>
    <m/>
    <x v="0"/>
    <x v="0"/>
  </r>
  <r>
    <x v="77"/>
    <n v="169"/>
    <n v="320"/>
    <n v="151"/>
    <x v="16"/>
    <m/>
    <m/>
    <x v="0"/>
    <x v="0"/>
  </r>
  <r>
    <x v="78"/>
    <n v="2200"/>
    <n v="4080"/>
    <n v="1880"/>
    <x v="2"/>
    <m/>
    <m/>
    <x v="0"/>
    <x v="0"/>
  </r>
  <r>
    <x v="59"/>
    <n v="499"/>
    <n v="900"/>
    <n v="401"/>
    <x v="10"/>
    <m/>
    <m/>
    <x v="0"/>
    <x v="0"/>
  </r>
  <r>
    <x v="79"/>
    <n v="690"/>
    <n v="1200"/>
    <n v="510"/>
    <x v="11"/>
    <m/>
    <m/>
    <x v="0"/>
    <x v="0"/>
  </r>
  <r>
    <x v="80"/>
    <n v="630"/>
    <n v="1100"/>
    <n v="470"/>
    <x v="11"/>
    <m/>
    <m/>
    <x v="0"/>
    <x v="0"/>
  </r>
  <r>
    <x v="81"/>
    <n v="1860"/>
    <n v="3220"/>
    <n v="1360"/>
    <x v="17"/>
    <m/>
    <m/>
    <x v="0"/>
    <x v="0"/>
  </r>
  <r>
    <x v="82"/>
    <n v="610"/>
    <n v="1060"/>
    <n v="450"/>
    <x v="17"/>
    <m/>
    <m/>
    <x v="0"/>
    <x v="0"/>
  </r>
  <r>
    <x v="83"/>
    <n v="1080"/>
    <n v="1874"/>
    <n v="794"/>
    <x v="17"/>
    <m/>
    <m/>
    <x v="0"/>
    <x v="0"/>
  </r>
  <r>
    <x v="84"/>
    <n v="799"/>
    <n v="1343"/>
    <n v="544"/>
    <x v="34"/>
    <m/>
    <m/>
    <x v="0"/>
    <x v="0"/>
  </r>
  <r>
    <x v="85"/>
    <n v="1420"/>
    <n v="2420"/>
    <n v="1000"/>
    <x v="34"/>
    <m/>
    <m/>
    <x v="0"/>
    <x v="0"/>
  </r>
  <r>
    <x v="86"/>
    <n v="2750"/>
    <n v="4471"/>
    <n v="1721"/>
    <x v="7"/>
    <m/>
    <m/>
    <x v="0"/>
    <x v="1"/>
  </r>
  <r>
    <x v="87"/>
    <n v="1200"/>
    <n v="1950"/>
    <n v="750"/>
    <x v="7"/>
    <m/>
    <m/>
    <x v="0"/>
    <x v="1"/>
  </r>
  <r>
    <x v="88"/>
    <n v="1460"/>
    <n v="2290"/>
    <n v="830"/>
    <x v="38"/>
    <m/>
    <m/>
    <x v="0"/>
    <x v="1"/>
  </r>
  <r>
    <x v="89"/>
    <n v="1150"/>
    <n v="1737"/>
    <n v="587"/>
    <x v="24"/>
    <m/>
    <m/>
    <x v="0"/>
    <x v="1"/>
  </r>
  <r>
    <x v="90"/>
    <n v="1190"/>
    <n v="1810"/>
    <n v="620"/>
    <x v="24"/>
    <m/>
    <m/>
    <x v="0"/>
    <x v="1"/>
  </r>
  <r>
    <x v="91"/>
    <n v="1190"/>
    <n v="1785"/>
    <n v="595"/>
    <x v="23"/>
    <m/>
    <m/>
    <x v="0"/>
    <x v="1"/>
  </r>
  <r>
    <x v="92"/>
    <n v="2799"/>
    <n v="3810"/>
    <n v="1011"/>
    <x v="32"/>
    <m/>
    <m/>
    <x v="0"/>
    <x v="1"/>
  </r>
  <r>
    <x v="93"/>
    <n v="198"/>
    <n v="260"/>
    <n v="62"/>
    <x v="35"/>
    <m/>
    <m/>
    <x v="0"/>
    <x v="1"/>
  </r>
  <r>
    <x v="94"/>
    <n v="299"/>
    <n v="384"/>
    <n v="85"/>
    <x v="30"/>
    <m/>
    <m/>
    <x v="0"/>
    <x v="1"/>
  </r>
  <r>
    <x v="95"/>
    <n v="1466"/>
    <n v="1699"/>
    <n v="233"/>
    <x v="39"/>
    <m/>
    <m/>
    <x v="0"/>
    <x v="2"/>
  </r>
  <r>
    <x v="96"/>
    <n v="1468"/>
    <n v="1699"/>
    <n v="231"/>
    <x v="39"/>
    <m/>
    <m/>
    <x v="0"/>
    <x v="2"/>
  </r>
  <r>
    <x v="97"/>
    <n v="799"/>
    <n v="900"/>
    <n v="101"/>
    <x v="40"/>
    <m/>
    <m/>
    <x v="0"/>
    <x v="2"/>
  </r>
  <r>
    <x v="98"/>
    <n v="1526"/>
    <n v="1660"/>
    <n v="134"/>
    <x v="41"/>
    <m/>
    <m/>
    <x v="0"/>
    <x v="2"/>
  </r>
  <r>
    <x v="99"/>
    <n v="1732"/>
    <n v="1799"/>
    <n v="67"/>
    <x v="42"/>
    <m/>
    <m/>
    <x v="0"/>
    <x v="2"/>
  </r>
  <r>
    <x v="100"/>
    <n v="3546"/>
    <n v="3699"/>
    <n v="153"/>
    <x v="42"/>
    <m/>
    <m/>
    <x v="0"/>
    <x v="2"/>
  </r>
  <r>
    <x v="101"/>
    <n v="1459"/>
    <n v="1499"/>
    <n v="40"/>
    <x v="43"/>
    <m/>
    <m/>
    <x v="0"/>
    <x v="2"/>
  </r>
  <r>
    <x v="102"/>
    <n v="2132"/>
    <n v="2169"/>
    <n v="37"/>
    <x v="44"/>
    <m/>
    <m/>
    <x v="0"/>
    <x v="2"/>
  </r>
  <r>
    <x v="103"/>
    <n v="1660"/>
    <n v="1699"/>
    <n v="39"/>
    <x v="44"/>
    <m/>
    <m/>
    <x v="0"/>
    <x v="2"/>
  </r>
  <r>
    <x v="104"/>
    <n v="1666"/>
    <n v="1699"/>
    <n v="33"/>
    <x v="44"/>
    <m/>
    <m/>
    <x v="0"/>
    <x v="2"/>
  </r>
  <r>
    <x v="105"/>
    <n v="1462"/>
    <n v="1499"/>
    <n v="37"/>
    <x v="44"/>
    <m/>
    <m/>
    <x v="0"/>
    <x v="2"/>
  </r>
  <r>
    <x v="106"/>
    <n v="1658"/>
    <n v="1699"/>
    <n v="41"/>
    <x v="44"/>
    <m/>
    <m/>
    <x v="0"/>
    <x v="2"/>
  </r>
  <r>
    <x v="107"/>
    <n v="1768"/>
    <n v="1799"/>
    <n v="31"/>
    <x v="44"/>
    <m/>
    <m/>
    <x v="0"/>
    <x v="2"/>
  </r>
  <r>
    <x v="108"/>
    <n v="1875"/>
    <n v="1899"/>
    <n v="24"/>
    <x v="45"/>
    <m/>
    <m/>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5:C29" firstHeaderRow="0" firstDataRow="1" firstDataCol="1"/>
  <pivotFields count="9">
    <pivotField showAll="0"/>
    <pivotField showAll="0"/>
    <pivotField showAll="0"/>
    <pivotField showAll="0"/>
    <pivotField dataField="1" numFmtId="10" showAll="0"/>
    <pivotField dataField="1" showAll="0"/>
    <pivotField showAll="0"/>
    <pivotField showAll="0"/>
    <pivotField axis="axisRow" showAll="0">
      <items count="4">
        <item x="0"/>
        <item x="2"/>
        <item x="1"/>
        <item t="default"/>
      </items>
    </pivotField>
  </pivotFields>
  <rowFields count="1">
    <field x="8"/>
  </rowFields>
  <rowItems count="4">
    <i>
      <x/>
    </i>
    <i>
      <x v="1"/>
    </i>
    <i>
      <x v="2"/>
    </i>
    <i t="grand">
      <x/>
    </i>
  </rowItems>
  <colFields count="1">
    <field x="-2"/>
  </colFields>
  <colItems count="2">
    <i>
      <x/>
    </i>
    <i i="1">
      <x v="1"/>
    </i>
  </colItems>
  <dataFields count="2">
    <dataField name="Average of Discount" fld="4" subtotal="average" baseField="8" baseItem="0"/>
    <dataField name="Average of Review" fld="5"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B22" firstHeaderRow="1" firstDataRow="1" firstDataCol="1"/>
  <pivotFields count="9">
    <pivotField dataField="1" showAll="0"/>
    <pivotField showAll="0"/>
    <pivotField showAll="0"/>
    <pivotField showAll="0"/>
    <pivotField numFmtId="10" showAll="0"/>
    <pivotField showAll="0"/>
    <pivotField showAll="0"/>
    <pivotField axis="axisRow" showAll="0">
      <items count="4">
        <item x="2"/>
        <item x="1"/>
        <item x="0"/>
        <item t="default"/>
      </items>
    </pivotField>
    <pivotField showAll="0">
      <items count="4">
        <item x="0"/>
        <item x="2"/>
        <item x="1"/>
        <item t="default"/>
      </items>
    </pivotField>
  </pivotFields>
  <rowFields count="1">
    <field x="7"/>
  </rowFields>
  <rowItems count="4">
    <i>
      <x/>
    </i>
    <i>
      <x v="1"/>
    </i>
    <i>
      <x v="2"/>
    </i>
    <i t="grand">
      <x/>
    </i>
  </rowItems>
  <colItems count="1">
    <i/>
  </colItems>
  <dataFields count="1">
    <dataField name="Count of Product" fld="0" subtotal="count"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fieldListSortAscending="1">
  <location ref="A3:D15" firstHeaderRow="0" firstDataRow="1" firstDataCol="1"/>
  <pivotFields count="9">
    <pivotField axis="axisRow" showAll="0" measureFilter="1" sortType="descending">
      <items count="110">
        <item x="10"/>
        <item x="52"/>
        <item x="9"/>
        <item x="40"/>
        <item x="35"/>
        <item x="56"/>
        <item x="92"/>
        <item x="14"/>
        <item x="55"/>
        <item x="93"/>
        <item x="104"/>
        <item x="44"/>
        <item x="108"/>
        <item x="64"/>
        <item x="87"/>
        <item x="75"/>
        <item x="16"/>
        <item x="27"/>
        <item x="53"/>
        <item x="79"/>
        <item x="39"/>
        <item x="70"/>
        <item x="34"/>
        <item x="65"/>
        <item x="81"/>
        <item x="25"/>
        <item x="47"/>
        <item x="50"/>
        <item x="48"/>
        <item x="88"/>
        <item x="38"/>
        <item x="57"/>
        <item x="76"/>
        <item x="91"/>
        <item x="68"/>
        <item x="20"/>
        <item x="83"/>
        <item x="85"/>
        <item x="46"/>
        <item x="67"/>
        <item x="7"/>
        <item x="21"/>
        <item x="71"/>
        <item x="82"/>
        <item x="1"/>
        <item x="77"/>
        <item x="62"/>
        <item x="66"/>
        <item x="69"/>
        <item x="90"/>
        <item x="61"/>
        <item x="72"/>
        <item x="6"/>
        <item x="58"/>
        <item x="99"/>
        <item x="84"/>
        <item x="11"/>
        <item x="4"/>
        <item x="28"/>
        <item x="54"/>
        <item x="30"/>
        <item x="42"/>
        <item x="36"/>
        <item x="2"/>
        <item x="43"/>
        <item x="5"/>
        <item x="17"/>
        <item x="26"/>
        <item x="12"/>
        <item x="23"/>
        <item x="13"/>
        <item x="86"/>
        <item x="31"/>
        <item x="24"/>
        <item x="89"/>
        <item x="19"/>
        <item x="3"/>
        <item x="41"/>
        <item x="100"/>
        <item x="60"/>
        <item x="32"/>
        <item x="80"/>
        <item x="78"/>
        <item x="101"/>
        <item x="33"/>
        <item x="95"/>
        <item x="97"/>
        <item x="8"/>
        <item x="103"/>
        <item x="94"/>
        <item x="18"/>
        <item x="49"/>
        <item x="105"/>
        <item x="37"/>
        <item x="73"/>
        <item x="51"/>
        <item x="74"/>
        <item x="102"/>
        <item x="106"/>
        <item x="59"/>
        <item x="107"/>
        <item x="45"/>
        <item x="63"/>
        <item x="98"/>
        <item x="0"/>
        <item x="96"/>
        <item x="22"/>
        <item x="29"/>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0" showAll="0"/>
    <pivotField dataField="1" showAll="0"/>
    <pivotField dataField="1" showAll="0"/>
    <pivotField showAll="0">
      <items count="4">
        <item x="2"/>
        <item x="1"/>
        <item x="0"/>
        <item t="default"/>
      </items>
    </pivotField>
    <pivotField showAll="0">
      <items count="4">
        <item x="0"/>
        <item x="2"/>
        <item x="1"/>
        <item t="default"/>
      </items>
    </pivotField>
  </pivotFields>
  <rowFields count="1">
    <field x="0"/>
  </rowFields>
  <rowItems count="12">
    <i>
      <x v="31"/>
    </i>
    <i>
      <x v="53"/>
    </i>
    <i>
      <x v="30"/>
    </i>
    <i>
      <x v="70"/>
    </i>
    <i>
      <x v="99"/>
    </i>
    <i>
      <x v="84"/>
    </i>
    <i>
      <x v="67"/>
    </i>
    <i>
      <x v="52"/>
    </i>
    <i>
      <x v="20"/>
    </i>
    <i>
      <x v="64"/>
    </i>
    <i>
      <x v="60"/>
    </i>
    <i t="grand">
      <x/>
    </i>
  </rowItems>
  <colFields count="1">
    <field x="-2"/>
  </colFields>
  <colItems count="3">
    <i>
      <x/>
    </i>
    <i i="1">
      <x v="1"/>
    </i>
    <i i="2">
      <x v="2"/>
    </i>
  </colItems>
  <dataFields count="3">
    <dataField name="Max of Discount" fld="4" subtotal="max" baseField="0" baseItem="0"/>
    <dataField name="Sum of Review" fld="5" baseField="0" baseItem="0"/>
    <dataField name="Average of Ratings" fld="6" subtotal="average" baseField="0" baseItem="0"/>
  </dataFields>
  <formats count="6">
    <format dxfId="0">
      <pivotArea dataOnly="0" labelOnly="1" outline="0" axis="axisValues" fieldPosition="0"/>
    </format>
    <format dxfId="1">
      <pivotArea dataOnly="0" labelOnly="1" outline="0" axis="axisValues" fieldPosition="0"/>
    </format>
    <format dxfId="2">
      <pivotArea dataOnly="0" labelOnly="1" outline="0" axis="axisValues" fieldPosition="0"/>
    </format>
    <format dxfId="3">
      <pivotArea dataOnly="0" labelOnly="1" outline="0" axis="axisValues" fieldPosition="0"/>
    </format>
    <format dxfId="4">
      <pivotArea dataOnly="0" labelOnly="1" outline="0" axis="axisValues" fieldPosition="0"/>
    </format>
    <format dxfId="5">
      <pivotArea dataOnly="0" labelOnly="1" outline="0" axis="axisValues" fieldPosition="0"/>
    </format>
  </formats>
  <chartFormats count="3">
    <chartFormat chart="29" format="6"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1"/>
          </reference>
        </references>
      </pivotArea>
    </chartFormat>
    <chartFormat chart="2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litative_Discount_Rating" sourceName="Qualitative Discount Rating">
  <pivotTables>
    <pivotTable tabId="4" name="PivotTable1"/>
    <pivotTable tabId="4" name="PivotTable2"/>
    <pivotTable tabId="4" name="PivotTable3"/>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litative_Rating" sourceName="Qualitative Rating">
  <pivotTables>
    <pivotTable tabId="4"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litative Discount Rating 1" cache="Slicer_Qualitative_Discount_Rating" caption="Qualitative Discount Rating" rowHeight="241300"/>
  <slicer name="Qualitative Rating 1" cache="Slicer_Qualitative_Rating" caption="Qualitative Rating" rowHeight="241300"/>
</slicers>
</file>

<file path=xl/tables/table1.xml><?xml version="1.0" encoding="utf-8"?>
<table xmlns="http://schemas.openxmlformats.org/spreadsheetml/2006/main" id="1" name="Table1" displayName="Table1" ref="A2:I114" totalsRowShown="0" headerRowDxfId="21" dataDxfId="20">
  <autoFilter ref="A2:I114"/>
  <sortState ref="A3:I114">
    <sortCondition descending="1" ref="F2:F114"/>
  </sortState>
  <tableColumns count="9">
    <tableColumn id="1" name="Product" dataDxfId="19"/>
    <tableColumn id="2" name="Current price" dataDxfId="18"/>
    <tableColumn id="3" name="Old price" dataDxfId="17"/>
    <tableColumn id="7" name="Absolute Discount" dataDxfId="16">
      <calculatedColumnFormula>Table1[[#This Row],[Old price]]-Table1[[#This Row],[Current price]]</calculatedColumnFormula>
    </tableColumn>
    <tableColumn id="4" name="Discount" dataDxfId="15"/>
    <tableColumn id="5" name="Review" dataDxfId="14"/>
    <tableColumn id="6" name="Ratings" dataDxfId="13"/>
    <tableColumn id="16" name="Qualitative Rating" dataDxfId="12">
      <calculatedColumnFormula>IF(G3&lt;3, "Poor", IF(AND(G3&gt;=3, G3&lt;= 4), "Average", IF(G3&gt;4, "Excellent", "")))</calculatedColumnFormula>
    </tableColumn>
    <tableColumn id="20" name="Qualitative Discount Rating" dataDxfId="11">
      <calculatedColumnFormula>IF(E3&lt;20%, "Low Discount", IF(AND(E3&gt;=20%, E3&lt;=40%), "Medium Discount", IF(E3&gt;40%, "High Discount", "")))</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55"/>
  <sheetViews>
    <sheetView tabSelected="1" topLeftCell="AF77" workbookViewId="0">
      <selection activeCell="A61" sqref="A61:XFD61"/>
    </sheetView>
  </sheetViews>
  <sheetFormatPr defaultColWidth="8.7109375" defaultRowHeight="15" x14ac:dyDescent="0.25"/>
  <cols>
    <col min="1" max="1" width="93.140625" style="1" bestFit="1" customWidth="1"/>
    <col min="2" max="2" width="16.7109375" style="1" bestFit="1" customWidth="1"/>
    <col min="3" max="3" width="12.5703125" style="1" bestFit="1" customWidth="1"/>
    <col min="4" max="4" width="21.85546875" style="1" bestFit="1" customWidth="1"/>
    <col min="5" max="5" width="12.28515625" style="16" bestFit="1" customWidth="1"/>
    <col min="6" max="6" width="10.42578125" style="1" bestFit="1" customWidth="1"/>
    <col min="7" max="7" width="10.85546875" style="1" bestFit="1" customWidth="1"/>
    <col min="8" max="8" width="21.5703125" style="1" bestFit="1" customWidth="1"/>
    <col min="9" max="9" width="31.140625" style="1" bestFit="1" customWidth="1"/>
    <col min="10" max="10" width="13.140625" style="1" customWidth="1"/>
    <col min="11" max="11" width="22.140625" style="1" customWidth="1"/>
    <col min="12" max="12" width="22.7109375" style="1" customWidth="1"/>
    <col min="13" max="13" width="19.85546875" style="1" customWidth="1"/>
    <col min="14" max="14" width="25.140625" style="1" customWidth="1"/>
    <col min="15" max="15" width="8.7109375" style="1"/>
    <col min="16" max="16" width="21.42578125" style="1" customWidth="1"/>
    <col min="17" max="17" width="18.85546875" style="1" customWidth="1"/>
    <col min="18" max="18" width="13.140625" style="1" customWidth="1"/>
    <col min="19" max="16384" width="8.7109375" style="1"/>
  </cols>
  <sheetData>
    <row r="1" spans="1:16" ht="26.25" customHeight="1" x14ac:dyDescent="0.3">
      <c r="A1" s="56" t="s">
        <v>116</v>
      </c>
      <c r="B1" s="57"/>
      <c r="C1" s="57"/>
      <c r="D1" s="57"/>
      <c r="E1" s="57"/>
      <c r="F1" s="57"/>
      <c r="G1" s="57"/>
      <c r="H1" s="58"/>
      <c r="I1" s="59"/>
    </row>
    <row r="2" spans="1:16" x14ac:dyDescent="0.25">
      <c r="A2" s="18" t="s">
        <v>0</v>
      </c>
      <c r="B2" s="18" t="s">
        <v>1</v>
      </c>
      <c r="C2" s="18" t="s">
        <v>118</v>
      </c>
      <c r="D2" s="18" t="s">
        <v>115</v>
      </c>
      <c r="E2" s="19" t="s">
        <v>2</v>
      </c>
      <c r="F2" s="77" t="s">
        <v>3</v>
      </c>
      <c r="G2" s="18" t="s">
        <v>141</v>
      </c>
      <c r="H2" s="18" t="s">
        <v>117</v>
      </c>
      <c r="I2" s="5" t="s">
        <v>123</v>
      </c>
      <c r="K2" s="27" t="s">
        <v>126</v>
      </c>
      <c r="L2" s="28"/>
      <c r="M2" s="28"/>
      <c r="N2" s="29"/>
    </row>
    <row r="3" spans="1:16" x14ac:dyDescent="0.25">
      <c r="A3" s="67" t="s">
        <v>110</v>
      </c>
      <c r="B3" s="2">
        <v>450</v>
      </c>
      <c r="C3" s="2">
        <v>900</v>
      </c>
      <c r="D3" s="3">
        <f>Table1[[#This Row],[Old price]]-Table1[[#This Row],[Current price]]</f>
        <v>450</v>
      </c>
      <c r="E3" s="14">
        <v>0.5</v>
      </c>
      <c r="F3" s="8">
        <v>1</v>
      </c>
      <c r="G3" s="2">
        <v>2</v>
      </c>
      <c r="H3" s="2" t="str">
        <f>IF(G3&lt;3, "Poor", IF(AND(G3&gt;=3, G3&lt;= 4), "Average", IF(G3&gt;4, "Excellent", "")))</f>
        <v>Poor</v>
      </c>
      <c r="I3" s="10" t="str">
        <f>IF(E3&lt;20%, "Low Discount", IF(AND(E3&gt;=20%, E3&lt;=40%), "Medium Discount", IF(E3&gt;40%, "High Discount", "")))</f>
        <v>High Discount</v>
      </c>
      <c r="K3" s="35" t="s">
        <v>119</v>
      </c>
      <c r="L3" s="35" t="s">
        <v>120</v>
      </c>
      <c r="M3" s="35" t="s">
        <v>122</v>
      </c>
      <c r="N3" s="35" t="s">
        <v>121</v>
      </c>
      <c r="P3" s="35" t="s">
        <v>137</v>
      </c>
    </row>
    <row r="4" spans="1:16" x14ac:dyDescent="0.25">
      <c r="A4" s="13" t="s">
        <v>81</v>
      </c>
      <c r="B4" s="2">
        <v>979</v>
      </c>
      <c r="C4" s="3">
        <v>1920</v>
      </c>
      <c r="D4" s="3">
        <f>Table1[[#This Row],[Old price]]-Table1[[#This Row],[Current price]]</f>
        <v>941</v>
      </c>
      <c r="E4" s="14">
        <v>0.49</v>
      </c>
      <c r="F4" s="8">
        <v>1</v>
      </c>
      <c r="G4" s="2">
        <v>5</v>
      </c>
      <c r="H4" s="2" t="str">
        <f>IF(G4&lt;3, "Poor", IF(AND(G4&gt;=3, G4&lt;= 4), "Average", IF(G4&gt;4, "Excellent", "")))</f>
        <v>Excellent</v>
      </c>
      <c r="I4" s="9" t="str">
        <f>IF(E4&lt;20%, "Low Discount", IF(AND(E4&gt;=20%, E4&lt;=40%), "Medium Discount", IF(E4&gt;40%, "High Discount", "")))</f>
        <v>High Discount</v>
      </c>
      <c r="K4" s="36">
        <f>AVERAGE(B:B)</f>
        <v>1181.3693693693695</v>
      </c>
      <c r="L4" s="2">
        <f>AVERAGE(C:C)</f>
        <v>1803.099099099099</v>
      </c>
      <c r="M4" s="2">
        <f>IFERROR(AVERAGE(E:E),"")</f>
        <v>0.3677678571428572</v>
      </c>
      <c r="N4" s="2">
        <f>IFERROR(AVERAGE(G:G), "")</f>
        <v>3.8894736842105258</v>
      </c>
      <c r="P4" s="2">
        <f>COUNTIF(A:A,"*")</f>
        <v>114</v>
      </c>
    </row>
    <row r="5" spans="1:16" x14ac:dyDescent="0.25">
      <c r="A5" s="13" t="s">
        <v>84</v>
      </c>
      <c r="B5" s="2">
        <v>330</v>
      </c>
      <c r="C5" s="2">
        <v>647</v>
      </c>
      <c r="D5" s="3">
        <f>Table1[[#This Row],[Old price]]-Table1[[#This Row],[Current price]]</f>
        <v>317</v>
      </c>
      <c r="E5" s="14">
        <v>0.49</v>
      </c>
      <c r="F5" s="8">
        <v>1</v>
      </c>
      <c r="G5" s="2">
        <v>4</v>
      </c>
      <c r="H5" s="2" t="str">
        <f>IF(G5&lt;3, "Poor", IF(AND(G5&gt;=3, G5&lt;= 4), "Average", IF(G5&gt;4, "Excellent", "")))</f>
        <v>Average</v>
      </c>
      <c r="I5" s="9" t="str">
        <f>IF(E5&lt;20%, "Low Discount", IF(AND(E5&gt;=20%, E5&lt;=40%), "Medium Discount", IF(E5&gt;40%, "High Discount", "")))</f>
        <v>High Discount</v>
      </c>
      <c r="K5" s="4"/>
      <c r="L5" s="4"/>
      <c r="M5" s="4"/>
      <c r="N5" s="4"/>
    </row>
    <row r="6" spans="1:16" x14ac:dyDescent="0.25">
      <c r="A6" s="13" t="s">
        <v>80</v>
      </c>
      <c r="B6" s="3">
        <v>1189</v>
      </c>
      <c r="C6" s="3">
        <v>2199</v>
      </c>
      <c r="D6" s="3">
        <f>Table1[[#This Row],[Old price]]-Table1[[#This Row],[Current price]]</f>
        <v>1010</v>
      </c>
      <c r="E6" s="14">
        <v>0.46</v>
      </c>
      <c r="F6" s="8">
        <v>1</v>
      </c>
      <c r="G6" s="2">
        <v>3</v>
      </c>
      <c r="H6" s="2" t="str">
        <f>IF(G6&lt;3, "Poor", IF(AND(G6&gt;=3, G6&lt;= 4), "Average", IF(G6&gt;4, "Excellent", "")))</f>
        <v>Average</v>
      </c>
      <c r="I6" s="9" t="str">
        <f>IF(E6&lt;20%, "Low Discount", IF(AND(E6&gt;=20%, E6&lt;=40%), "Medium Discount", IF(E6&gt;40%, "High Discount", "")))</f>
        <v>High Discount</v>
      </c>
    </row>
    <row r="7" spans="1:16" x14ac:dyDescent="0.25">
      <c r="A7" s="2" t="s">
        <v>38</v>
      </c>
      <c r="B7" s="3">
        <v>1620</v>
      </c>
      <c r="C7" s="3">
        <v>2690</v>
      </c>
      <c r="D7" s="3">
        <f>Table1[[#This Row],[Old price]]-Table1[[#This Row],[Current price]]</f>
        <v>1070</v>
      </c>
      <c r="E7" s="14">
        <v>0.4</v>
      </c>
      <c r="F7" s="8">
        <v>1</v>
      </c>
      <c r="G7" s="2">
        <v>5</v>
      </c>
      <c r="H7" s="2" t="str">
        <f>IF(G7&lt;3, "Poor", IF(AND(G7&gt;=3, G7&lt;= 4), "Average", IF(G7&gt;4, "Excellent", "")))</f>
        <v>Excellent</v>
      </c>
      <c r="I7" s="9" t="str">
        <f>IF(E7&lt;20%, "Low Discount", IF(AND(E7&gt;=20%, E7&lt;=40%), "Medium Discount", IF(E7&gt;40%, "High Discount", "")))</f>
        <v>Medium Discount</v>
      </c>
      <c r="K7" s="35" t="s">
        <v>138</v>
      </c>
      <c r="L7" s="20" t="str">
        <f>INDEX(A:A, MATCH(MAX(B:B), B:B,0))</f>
        <v>32PCS Portable Cordless Drill Set With Cyclic Battery Drive -26 Variable Speed</v>
      </c>
      <c r="M7" s="21"/>
      <c r="N7" s="21"/>
      <c r="P7" s="35" t="s">
        <v>134</v>
      </c>
    </row>
    <row r="8" spans="1:16" x14ac:dyDescent="0.25">
      <c r="A8" s="2" t="s">
        <v>101</v>
      </c>
      <c r="B8" s="3">
        <v>3640</v>
      </c>
      <c r="C8" s="3">
        <v>4588</v>
      </c>
      <c r="D8" s="3">
        <f>Table1[[#This Row],[Old price]]-Table1[[#This Row],[Current price]]</f>
        <v>948</v>
      </c>
      <c r="E8" s="14">
        <v>0.21</v>
      </c>
      <c r="F8" s="8">
        <v>1</v>
      </c>
      <c r="G8" s="2">
        <v>5</v>
      </c>
      <c r="H8" s="2" t="str">
        <f>IF(G8&lt;3, "Poor", IF(AND(G8&gt;=3, G8&lt;= 4), "Average", IF(G8&gt;4, "Excellent", "")))</f>
        <v>Excellent</v>
      </c>
      <c r="I8" s="9" t="str">
        <f>IF(E8&lt;20%, "Low Discount", IF(AND(E8&gt;=20%, E8&lt;=40%), "Medium Discount", IF(E8&gt;40%, "High Discount", "")))</f>
        <v>Medium Discount</v>
      </c>
      <c r="L8" s="4"/>
      <c r="M8" s="4"/>
      <c r="P8" s="2">
        <f>AVERAGE(G:G)</f>
        <v>3.8894736842105258</v>
      </c>
    </row>
    <row r="9" spans="1:16" x14ac:dyDescent="0.25">
      <c r="A9" s="2" t="s">
        <v>39</v>
      </c>
      <c r="B9" s="2">
        <v>171</v>
      </c>
      <c r="C9" s="2">
        <v>360</v>
      </c>
      <c r="D9" s="3">
        <f>Table1[[#This Row],[Old price]]-Table1[[#This Row],[Current price]]</f>
        <v>189</v>
      </c>
      <c r="E9" s="14">
        <v>0.53</v>
      </c>
      <c r="F9" s="8">
        <v>2</v>
      </c>
      <c r="G9" s="2">
        <v>5</v>
      </c>
      <c r="H9" s="2" t="str">
        <f>IF(G9&lt;3, "Poor", IF(AND(G9&gt;=3, G9&lt;= 4), "Average", IF(G9&gt;4, "Excellent", "")))</f>
        <v>Excellent</v>
      </c>
      <c r="I9" s="9" t="str">
        <f>IF(E9&lt;20%, "Low Discount", IF(AND(E9&gt;=20%, E9&lt;=40%), "Medium Discount", IF(E9&gt;40%, "High Discount", "")))</f>
        <v>High Discount</v>
      </c>
    </row>
    <row r="10" spans="1:16" x14ac:dyDescent="0.25">
      <c r="A10" s="2" t="s">
        <v>19</v>
      </c>
      <c r="B10" s="2">
        <v>332</v>
      </c>
      <c r="C10" s="2">
        <v>684</v>
      </c>
      <c r="D10" s="3">
        <f>Table1[[#This Row],[Old price]]-Table1[[#This Row],[Current price]]</f>
        <v>352</v>
      </c>
      <c r="E10" s="14">
        <v>0.51</v>
      </c>
      <c r="F10" s="8">
        <v>2</v>
      </c>
      <c r="G10" s="2">
        <v>5</v>
      </c>
      <c r="H10" s="2" t="str">
        <f>IF(G10&lt;3, "Poor", IF(AND(G10&gt;=3, G10&lt;= 4), "Average", IF(G10&gt;4, "Excellent", "")))</f>
        <v>Excellent</v>
      </c>
      <c r="I10" s="9" t="str">
        <f>IF(E10&lt;20%, "Low Discount", IF(AND(E10&gt;=20%, E10&lt;=40%), "Medium Discount", IF(E10&gt;40%, "High Discount", "")))</f>
        <v>High Discount</v>
      </c>
      <c r="K10" s="35" t="s">
        <v>139</v>
      </c>
      <c r="L10" s="20" t="str">
        <f>INDEX(A:A, MATCH(MIN(B:B),B:B,0))</f>
        <v>3PCS Single Head Knitting Crochet Sweater Needle Set</v>
      </c>
      <c r="M10" s="21"/>
      <c r="N10" s="21"/>
      <c r="P10" s="35" t="s">
        <v>135</v>
      </c>
    </row>
    <row r="11" spans="1:16" x14ac:dyDescent="0.25">
      <c r="A11" s="2" t="s">
        <v>20</v>
      </c>
      <c r="B11" s="2">
        <v>195</v>
      </c>
      <c r="C11" s="2">
        <v>360</v>
      </c>
      <c r="D11" s="3">
        <f>Table1[[#This Row],[Old price]]-Table1[[#This Row],[Current price]]</f>
        <v>165</v>
      </c>
      <c r="E11" s="14">
        <v>0.46</v>
      </c>
      <c r="F11" s="8">
        <v>2</v>
      </c>
      <c r="G11" s="2">
        <v>5</v>
      </c>
      <c r="H11" s="2" t="str">
        <f>IF(G11&lt;3, "Poor", IF(AND(G11&gt;=3, G11&lt;= 4), "Average", IF(G11&gt;4, "Excellent", "")))</f>
        <v>Excellent</v>
      </c>
      <c r="I11" s="9" t="str">
        <f>IF(E11&lt;20%, "Low Discount", IF(AND(E11&gt;=20%, E11&lt;=40%), "Medium Discount", IF(E11&gt;40%, "High Discount", "")))</f>
        <v>High Discount</v>
      </c>
      <c r="L11" s="4"/>
      <c r="P11" s="2">
        <f>AVERAGE(E:E)</f>
        <v>0.3677678571428572</v>
      </c>
    </row>
    <row r="12" spans="1:16" x14ac:dyDescent="0.25">
      <c r="A12" s="2" t="s">
        <v>4</v>
      </c>
      <c r="B12" s="8">
        <v>950</v>
      </c>
      <c r="C12" s="3">
        <v>1525</v>
      </c>
      <c r="D12" s="3">
        <f>Table1[[#This Row],[Old price]]-Table1[[#This Row],[Current price]]</f>
        <v>575</v>
      </c>
      <c r="E12" s="14">
        <v>0.38</v>
      </c>
      <c r="F12" s="8">
        <v>2</v>
      </c>
      <c r="G12" s="2">
        <v>4.5</v>
      </c>
      <c r="H12" s="2" t="str">
        <f>IF(G12&lt;3, "Poor", IF(AND(G12&gt;=3, G12&lt;= 4), "Average", IF(G12&gt;4, "Excellent", "")))</f>
        <v>Excellent</v>
      </c>
      <c r="I12" s="9" t="str">
        <f>IF(E12&lt;20%, "Low Discount", IF(AND(E12&gt;=20%, E12&lt;=40%), "Medium Discount", IF(E12&gt;40%, "High Discount", "")))</f>
        <v>Medium Discount</v>
      </c>
    </row>
    <row r="13" spans="1:16" x14ac:dyDescent="0.25">
      <c r="A13" s="2" t="s">
        <v>41</v>
      </c>
      <c r="B13" s="2" t="s">
        <v>113</v>
      </c>
      <c r="C13" s="2" t="s">
        <v>114</v>
      </c>
      <c r="D13" s="3" t="e">
        <f>Table1[[#This Row],[Old price]]-Table1[[#This Row],[Current price]]</f>
        <v>#VALUE!</v>
      </c>
      <c r="E13" s="14">
        <v>0.38</v>
      </c>
      <c r="F13" s="8">
        <v>2</v>
      </c>
      <c r="G13" s="2">
        <v>4.5</v>
      </c>
      <c r="H13" s="2" t="str">
        <f>IF(G13&lt;3, "Poor", IF(AND(G13&gt;=3, G13&lt;= 4), "Average", IF(G13&gt;4, "Excellent", "")))</f>
        <v>Excellent</v>
      </c>
      <c r="I13" s="9" t="str">
        <f>IF(E13&lt;20%, "Low Discount", IF(AND(E13&gt;=20%, E13&lt;=40%), "Medium Discount", IF(E13&gt;40%, "High Discount", "")))</f>
        <v>Medium Discount</v>
      </c>
    </row>
    <row r="14" spans="1:16" x14ac:dyDescent="0.25">
      <c r="A14" s="2" t="s">
        <v>11</v>
      </c>
      <c r="B14" s="2">
        <v>988</v>
      </c>
      <c r="C14" s="3">
        <v>1580</v>
      </c>
      <c r="D14" s="3">
        <f>Table1[[#This Row],[Old price]]-Table1[[#This Row],[Current price]]</f>
        <v>592</v>
      </c>
      <c r="E14" s="14">
        <v>0.37</v>
      </c>
      <c r="F14" s="8">
        <v>2</v>
      </c>
      <c r="G14" s="2">
        <v>4</v>
      </c>
      <c r="H14" s="2" t="str">
        <f>IF(G14&lt;3, "Poor", IF(AND(G14&gt;=3, G14&lt;= 4), "Average", IF(G14&gt;4, "Excellent", "")))</f>
        <v>Average</v>
      </c>
      <c r="I14" s="9" t="str">
        <f>IF(E14&lt;20%, "Low Discount", IF(AND(E14&gt;=20%, E14&lt;=40%), "Medium Discount", IF(E14&gt;40%, "High Discount", "")))</f>
        <v>Medium Discount</v>
      </c>
    </row>
    <row r="15" spans="1:16" x14ac:dyDescent="0.25">
      <c r="A15" s="2" t="s">
        <v>21</v>
      </c>
      <c r="B15" s="3">
        <v>2025</v>
      </c>
      <c r="C15" s="3">
        <v>3971</v>
      </c>
      <c r="D15" s="3">
        <f>Table1[[#This Row],[Old price]]-Table1[[#This Row],[Current price]]</f>
        <v>1946</v>
      </c>
      <c r="E15" s="14">
        <v>0.49</v>
      </c>
      <c r="F15" s="8">
        <v>3</v>
      </c>
      <c r="G15" s="2">
        <v>5</v>
      </c>
      <c r="H15" s="2" t="str">
        <f>IF(G15&lt;3, "Poor", IF(AND(G15&gt;=3, G15&lt;= 4), "Average", IF(G15&gt;4, "Excellent", "")))</f>
        <v>Excellent</v>
      </c>
      <c r="I15" s="9" t="str">
        <f>IF(E15&lt;20%, "Low Discount", IF(AND(E15&gt;=20%, E15&lt;=40%), "Medium Discount", IF(E15&gt;40%, "High Discount", "")))</f>
        <v>High Discount</v>
      </c>
      <c r="K15" s="27" t="s">
        <v>127</v>
      </c>
      <c r="L15" s="28"/>
      <c r="M15" s="28"/>
      <c r="N15" s="29"/>
      <c r="P15" s="35" t="s">
        <v>136</v>
      </c>
    </row>
    <row r="16" spans="1:16" x14ac:dyDescent="0.25">
      <c r="A16" s="2" t="s">
        <v>12</v>
      </c>
      <c r="B16" s="3">
        <v>1274</v>
      </c>
      <c r="C16" s="3">
        <v>2800</v>
      </c>
      <c r="D16" s="3">
        <f>Table1[[#This Row],[Old price]]-Table1[[#This Row],[Current price]]</f>
        <v>1526</v>
      </c>
      <c r="E16" s="14">
        <v>0.55000000000000004</v>
      </c>
      <c r="F16" s="8">
        <v>5</v>
      </c>
      <c r="G16" s="2">
        <v>4.8</v>
      </c>
      <c r="H16" s="2" t="str">
        <f>IF(G16&lt;3, "Poor", IF(AND(G16&gt;=3, G16&lt;= 4), "Average", IF(G16&gt;4, "Excellent", "")))</f>
        <v>Excellent</v>
      </c>
      <c r="I16" s="9" t="str">
        <f>IF(E16&lt;20%, "Low Discount", IF(AND(E16&gt;=20%, E16&lt;=40%), "Medium Discount", IF(E16&gt;40%, "High Discount", "")))</f>
        <v>High Discount</v>
      </c>
      <c r="K16" s="41" t="s">
        <v>124</v>
      </c>
      <c r="L16" s="45"/>
      <c r="M16" s="45"/>
      <c r="N16" s="46"/>
      <c r="P16" s="2">
        <f>COUNT(F:F)</f>
        <v>57</v>
      </c>
    </row>
    <row r="17" spans="1:15" x14ac:dyDescent="0.25">
      <c r="A17" s="2" t="s">
        <v>13</v>
      </c>
      <c r="B17" s="3">
        <v>1600</v>
      </c>
      <c r="C17" s="3">
        <v>2929</v>
      </c>
      <c r="D17" s="3">
        <f>Table1[[#This Row],[Old price]]-Table1[[#This Row],[Current price]]</f>
        <v>1329</v>
      </c>
      <c r="E17" s="14">
        <v>0.45</v>
      </c>
      <c r="F17" s="8">
        <v>5</v>
      </c>
      <c r="G17" s="2">
        <v>3.8</v>
      </c>
      <c r="H17" s="2" t="str">
        <f>IF(G17&lt;3, "Poor", IF(AND(G17&gt;=3, G17&lt;= 4), "Average", IF(G17&gt;4, "Excellent", "")))</f>
        <v>Average</v>
      </c>
      <c r="I17" s="9" t="str">
        <f>IF(E17&lt;20%, "Low Discount", IF(AND(E17&gt;=20%, E17&lt;=40%), "Medium Discount", IF(E17&gt;40%, "High Discount", "")))</f>
        <v>High Discount</v>
      </c>
      <c r="K17" s="37">
        <f>CORREL(E3:E114, F3:F114)</f>
        <v>-0.13682272428088291</v>
      </c>
      <c r="L17" s="33" t="s">
        <v>140</v>
      </c>
      <c r="M17" s="34"/>
      <c r="N17" s="21"/>
      <c r="O17" s="21"/>
    </row>
    <row r="18" spans="1:15" x14ac:dyDescent="0.25">
      <c r="A18" s="2" t="s">
        <v>73</v>
      </c>
      <c r="B18" s="2">
        <v>509</v>
      </c>
      <c r="C18" s="2">
        <v>899</v>
      </c>
      <c r="D18" s="3">
        <f>Table1[[#This Row],[Old price]]-Table1[[#This Row],[Current price]]</f>
        <v>390</v>
      </c>
      <c r="E18" s="14">
        <v>0.43</v>
      </c>
      <c r="F18" s="8">
        <v>5</v>
      </c>
      <c r="G18" s="2">
        <v>3</v>
      </c>
      <c r="H18" s="2" t="str">
        <f>IF(G18&lt;3, "Poor", IF(AND(G18&gt;=3, G18&lt;= 4), "Average", IF(G18&gt;4, "Excellent", "")))</f>
        <v>Average</v>
      </c>
      <c r="I18" s="9" t="str">
        <f>IF(E18&lt;20%, "Low Discount", IF(AND(E18&gt;=20%, E18&lt;=40%), "Medium Discount", IF(E18&gt;40%, "High Discount", "")))</f>
        <v>High Discount</v>
      </c>
    </row>
    <row r="19" spans="1:15" x14ac:dyDescent="0.25">
      <c r="A19" s="2" t="s">
        <v>69</v>
      </c>
      <c r="B19" s="3">
        <v>3750</v>
      </c>
      <c r="C19" s="3">
        <v>6143</v>
      </c>
      <c r="D19" s="3">
        <f>Table1[[#This Row],[Old price]]-Table1[[#This Row],[Current price]]</f>
        <v>2393</v>
      </c>
      <c r="E19" s="14">
        <v>0.39</v>
      </c>
      <c r="F19" s="8">
        <v>5</v>
      </c>
      <c r="G19" s="2">
        <v>3</v>
      </c>
      <c r="H19" s="2" t="str">
        <f>IF(G19&lt;3, "Poor", IF(AND(G19&gt;=3, G19&lt;= 4), "Average", IF(G19&gt;4, "Excellent", "")))</f>
        <v>Average</v>
      </c>
      <c r="I19" s="9" t="str">
        <f>IF(E19&lt;20%, "Low Discount", IF(AND(E19&gt;=20%, E19&lt;=40%), "Medium Discount", IF(E19&gt;40%, "High Discount", "")))</f>
        <v>Medium Discount</v>
      </c>
    </row>
    <row r="20" spans="1:15" x14ac:dyDescent="0.25">
      <c r="A20" s="2" t="s">
        <v>71</v>
      </c>
      <c r="B20" s="3">
        <v>2300</v>
      </c>
      <c r="C20" s="3">
        <v>3240</v>
      </c>
      <c r="D20" s="3">
        <f>Table1[[#This Row],[Old price]]-Table1[[#This Row],[Current price]]</f>
        <v>940</v>
      </c>
      <c r="E20" s="14">
        <v>0.28999999999999998</v>
      </c>
      <c r="F20" s="8">
        <v>5</v>
      </c>
      <c r="G20" s="2">
        <v>3</v>
      </c>
      <c r="H20" s="2" t="str">
        <f>IF(G20&lt;3, "Poor", IF(AND(G20&gt;=3, G20&lt;= 4), "Average", IF(G20&gt;4, "Excellent", "")))</f>
        <v>Average</v>
      </c>
      <c r="I20" s="9" t="str">
        <f>IF(E20&lt;20%, "Low Discount", IF(AND(E20&gt;=20%, E20&lt;=40%), "Medium Discount", IF(E20&gt;40%, "High Discount", "")))</f>
        <v>Medium Discount</v>
      </c>
    </row>
    <row r="21" spans="1:15" x14ac:dyDescent="0.25">
      <c r="A21" s="2" t="s">
        <v>8</v>
      </c>
      <c r="B21" s="3">
        <v>1740</v>
      </c>
      <c r="C21" s="3">
        <v>2356</v>
      </c>
      <c r="D21" s="3">
        <f>Table1[[#This Row],[Old price]]-Table1[[#This Row],[Current price]]</f>
        <v>616</v>
      </c>
      <c r="E21" s="14">
        <v>0.26</v>
      </c>
      <c r="F21" s="8">
        <v>5</v>
      </c>
      <c r="G21" s="2">
        <v>4.8</v>
      </c>
      <c r="H21" s="2" t="str">
        <f>IF(G21&lt;3, "Poor", IF(AND(G21&gt;=3, G21&lt;= 4), "Average", IF(G21&gt;4, "Excellent", "")))</f>
        <v>Excellent</v>
      </c>
      <c r="I21" s="9" t="str">
        <f>IF(E21&lt;20%, "Low Discount", IF(AND(E21&gt;=20%, E21&lt;=40%), "Medium Discount", IF(E21&gt;40%, "High Discount", "")))</f>
        <v>Medium Discount</v>
      </c>
      <c r="K21" s="53" t="s">
        <v>125</v>
      </c>
      <c r="L21" s="54"/>
      <c r="M21" s="54"/>
      <c r="N21" s="55"/>
    </row>
    <row r="22" spans="1:15" x14ac:dyDescent="0.25">
      <c r="A22" s="2" t="s">
        <v>22</v>
      </c>
      <c r="B22" s="3">
        <v>2999</v>
      </c>
      <c r="C22" s="3">
        <v>3699</v>
      </c>
      <c r="D22" s="3">
        <f>Table1[[#This Row],[Old price]]-Table1[[#This Row],[Current price]]</f>
        <v>700</v>
      </c>
      <c r="E22" s="14">
        <v>0.19</v>
      </c>
      <c r="F22" s="8">
        <v>5</v>
      </c>
      <c r="G22" s="2">
        <v>4.5999999999999996</v>
      </c>
      <c r="H22" s="2" t="str">
        <f>IF(G22&lt;3, "Poor", IF(AND(G22&gt;=3, G22&lt;= 4), "Average", IF(G22&gt;4, "Excellent", "")))</f>
        <v>Excellent</v>
      </c>
      <c r="I22" s="9" t="str">
        <f>IF(E22&lt;20%, "Low Discount", IF(AND(E22&gt;=20%, E22&lt;=40%), "Medium Discount", IF(E22&gt;40%, "High Discount", "")))</f>
        <v>Low Discount</v>
      </c>
      <c r="K22" s="37">
        <f>CORREL(F3:F114, G3:G114)</f>
        <v>5.7209035119876434E-2</v>
      </c>
      <c r="L22" s="2" t="s">
        <v>140</v>
      </c>
      <c r="M22" s="4"/>
      <c r="N22" s="12"/>
    </row>
    <row r="23" spans="1:15" x14ac:dyDescent="0.25">
      <c r="A23" s="2" t="s">
        <v>74</v>
      </c>
      <c r="B23" s="2">
        <v>968</v>
      </c>
      <c r="C23" s="3">
        <v>1814</v>
      </c>
      <c r="D23" s="3">
        <f>Table1[[#This Row],[Old price]]-Table1[[#This Row],[Current price]]</f>
        <v>846</v>
      </c>
      <c r="E23" s="14">
        <v>0.47</v>
      </c>
      <c r="F23" s="8">
        <v>6</v>
      </c>
      <c r="G23" s="2">
        <v>2.2000000000000002</v>
      </c>
      <c r="H23" s="2" t="str">
        <f>IF(G23&lt;3, "Poor", IF(AND(G23&gt;=3, G23&lt;= 4), "Average", IF(G23&gt;4, "Excellent", "")))</f>
        <v>Poor</v>
      </c>
      <c r="I23" s="9" t="str">
        <f>IF(E23&lt;20%, "Low Discount", IF(AND(E23&gt;=20%, E23&lt;=40%), "Medium Discount", IF(E23&gt;40%, "High Discount", "")))</f>
        <v>High Discount</v>
      </c>
      <c r="K23" s="38"/>
      <c r="L23" s="39"/>
      <c r="M23" s="40"/>
      <c r="N23" s="40"/>
    </row>
    <row r="24" spans="1:15" x14ac:dyDescent="0.25">
      <c r="A24" s="2" t="s">
        <v>67</v>
      </c>
      <c r="B24" s="2">
        <v>990</v>
      </c>
      <c r="C24" s="3">
        <v>1814</v>
      </c>
      <c r="D24" s="3">
        <f>Table1[[#This Row],[Old price]]-Table1[[#This Row],[Current price]]</f>
        <v>824</v>
      </c>
      <c r="E24" s="14">
        <v>0.45</v>
      </c>
      <c r="F24" s="8">
        <v>6</v>
      </c>
      <c r="G24" s="2">
        <v>2.2000000000000002</v>
      </c>
      <c r="H24" s="2" t="str">
        <f>IF(G24&lt;3, "Poor", IF(AND(G24&gt;=3, G24&lt;= 4), "Average", IF(G24&gt;4, "Excellent", "")))</f>
        <v>Poor</v>
      </c>
      <c r="I24" s="9" t="str">
        <f>IF(E24&lt;20%, "Low Discount", IF(AND(E24&gt;=20%, E24&lt;=40%), "Medium Discount", IF(E24&gt;40%, "High Discount", "")))</f>
        <v>High Discount</v>
      </c>
    </row>
    <row r="25" spans="1:15" x14ac:dyDescent="0.25">
      <c r="A25" s="2" t="s">
        <v>72</v>
      </c>
      <c r="B25" s="2">
        <v>345</v>
      </c>
      <c r="C25" s="2">
        <v>602</v>
      </c>
      <c r="D25" s="3">
        <f>Table1[[#This Row],[Old price]]-Table1[[#This Row],[Current price]]</f>
        <v>257</v>
      </c>
      <c r="E25" s="14">
        <v>0.43</v>
      </c>
      <c r="F25" s="8">
        <v>6</v>
      </c>
      <c r="G25" s="2">
        <v>2.2999999999999998</v>
      </c>
      <c r="H25" s="2" t="str">
        <f>IF(G25&lt;3, "Poor", IF(AND(G25&gt;=3, G25&lt;= 4), "Average", IF(G25&gt;4, "Excellent", "")))</f>
        <v>Poor</v>
      </c>
      <c r="I25" s="9" t="str">
        <f>IF(E25&lt;20%, "Low Discount", IF(AND(E25&gt;=20%, E25&lt;=40%), "Medium Discount", IF(E25&gt;40%, "High Discount", "")))</f>
        <v>High Discount</v>
      </c>
    </row>
    <row r="26" spans="1:15" x14ac:dyDescent="0.25">
      <c r="A26" s="2" t="s">
        <v>17</v>
      </c>
      <c r="B26" s="2">
        <v>501</v>
      </c>
      <c r="C26" s="2">
        <v>860</v>
      </c>
      <c r="D26" s="3">
        <f>Table1[[#This Row],[Old price]]-Table1[[#This Row],[Current price]]</f>
        <v>359</v>
      </c>
      <c r="E26" s="14">
        <v>0.42</v>
      </c>
      <c r="F26" s="8">
        <v>6</v>
      </c>
      <c r="G26" s="2">
        <v>4.5</v>
      </c>
      <c r="H26" s="2" t="str">
        <f>IF(G26&lt;3, "Poor", IF(AND(G26&gt;=3, G26&lt;= 4), "Average", IF(G26&gt;4, "Excellent", "")))</f>
        <v>Excellent</v>
      </c>
      <c r="I26" s="9" t="str">
        <f>IF(E26&lt;20%, "Low Discount", IF(AND(E26&gt;=20%, E26&lt;=40%), "Medium Discount", IF(E26&gt;40%, "High Discount", "")))</f>
        <v>High Discount</v>
      </c>
      <c r="K26" s="30" t="s">
        <v>128</v>
      </c>
      <c r="L26" s="31"/>
      <c r="M26" s="31"/>
      <c r="N26" s="32"/>
    </row>
    <row r="27" spans="1:15" x14ac:dyDescent="0.25">
      <c r="A27" s="2" t="s">
        <v>26</v>
      </c>
      <c r="B27" s="2">
        <v>880</v>
      </c>
      <c r="C27" s="3">
        <v>1350</v>
      </c>
      <c r="D27" s="3">
        <f>Table1[[#This Row],[Old price]]-Table1[[#This Row],[Current price]]</f>
        <v>470</v>
      </c>
      <c r="E27" s="14">
        <v>0.35</v>
      </c>
      <c r="F27" s="8">
        <v>6</v>
      </c>
      <c r="G27" s="2">
        <v>4</v>
      </c>
      <c r="H27" s="2" t="str">
        <f>IF(G27&lt;3, "Poor", IF(AND(G27&gt;=3, G27&lt;= 4), "Average", IF(G27&gt;4, "Excellent", "")))</f>
        <v>Average</v>
      </c>
      <c r="I27" s="9" t="str">
        <f>IF(E27&lt;20%, "Low Discount", IF(AND(E27&gt;=20%, E27&lt;=40%), "Medium Discount", IF(E27&gt;40%, "High Discount", "")))</f>
        <v>Medium Discount</v>
      </c>
      <c r="K27" s="42" t="s">
        <v>131</v>
      </c>
      <c r="L27" s="43" t="s">
        <v>132</v>
      </c>
      <c r="M27" s="44"/>
      <c r="N27" s="35" t="s">
        <v>133</v>
      </c>
    </row>
    <row r="28" spans="1:15" x14ac:dyDescent="0.25">
      <c r="A28" s="2" t="s">
        <v>61</v>
      </c>
      <c r="B28" s="3">
        <v>2170</v>
      </c>
      <c r="C28" s="3">
        <v>2500</v>
      </c>
      <c r="D28" s="3">
        <f>Table1[[#This Row],[Old price]]-Table1[[#This Row],[Current price]]</f>
        <v>330</v>
      </c>
      <c r="E28" s="14">
        <v>0.13</v>
      </c>
      <c r="F28" s="8">
        <v>6</v>
      </c>
      <c r="G28" s="2">
        <v>2.5</v>
      </c>
      <c r="H28" s="2" t="str">
        <f>IF(G28&lt;3, "Poor", IF(AND(G28&gt;=3, G28&lt;= 4), "Average", IF(G28&gt;4, "Excellent", "")))</f>
        <v>Poor</v>
      </c>
      <c r="I28" s="9" t="str">
        <f>IF(E28&lt;20%, "Low Discount", IF(AND(E28&gt;=20%, E28&lt;=40%), "Medium Discount", IF(E28&gt;40%, "High Discount", "")))</f>
        <v>Low Discount</v>
      </c>
      <c r="K28" s="48" t="s">
        <v>129</v>
      </c>
      <c r="L28" s="22" t="s">
        <v>109</v>
      </c>
      <c r="M28" s="24"/>
      <c r="N28" s="17">
        <v>0.64</v>
      </c>
    </row>
    <row r="29" spans="1:15" x14ac:dyDescent="0.25">
      <c r="A29" s="2" t="s">
        <v>28</v>
      </c>
      <c r="B29" s="3">
        <v>2048</v>
      </c>
      <c r="C29" s="3">
        <v>4500</v>
      </c>
      <c r="D29" s="3">
        <f>Table1[[#This Row],[Old price]]-Table1[[#This Row],[Current price]]</f>
        <v>2452</v>
      </c>
      <c r="E29" s="14">
        <v>0.54</v>
      </c>
      <c r="F29" s="8">
        <v>7</v>
      </c>
      <c r="G29" s="2">
        <v>4.3</v>
      </c>
      <c r="H29" s="2" t="str">
        <f>IF(G29&lt;3, "Poor", IF(AND(G29&gt;=3, G29&lt;= 4), "Average", IF(G29&gt;4, "Excellent", "")))</f>
        <v>Excellent</v>
      </c>
      <c r="I29" s="9" t="str">
        <f>IF(E29&lt;20%, "Low Discount", IF(AND(E29&gt;=20%, E29&lt;=40%), "Medium Discount", IF(E29&gt;40%, "High Discount", "")))</f>
        <v>High Discount</v>
      </c>
      <c r="K29" s="49"/>
      <c r="L29" s="25" t="s">
        <v>51</v>
      </c>
      <c r="M29" s="26"/>
      <c r="N29" s="14">
        <v>0.61</v>
      </c>
    </row>
    <row r="30" spans="1:15" x14ac:dyDescent="0.25">
      <c r="A30" s="2" t="s">
        <v>68</v>
      </c>
      <c r="B30" s="3">
        <v>1000</v>
      </c>
      <c r="C30" s="3">
        <v>2000</v>
      </c>
      <c r="D30" s="3">
        <f>Table1[[#This Row],[Old price]]-Table1[[#This Row],[Current price]]</f>
        <v>1000</v>
      </c>
      <c r="E30" s="14">
        <v>0.5</v>
      </c>
      <c r="F30" s="8">
        <v>7</v>
      </c>
      <c r="G30" s="2">
        <v>2.2999999999999998</v>
      </c>
      <c r="H30" s="2" t="str">
        <f>IF(G30&lt;3, "Poor", IF(AND(G30&gt;=3, G30&lt;= 4), "Average", IF(G30&gt;4, "Excellent", "")))</f>
        <v>Poor</v>
      </c>
      <c r="I30" s="9" t="str">
        <f>IF(E30&lt;20%, "Low Discount", IF(AND(E30&gt;=20%, E30&lt;=40%), "Medium Discount", IF(E30&gt;40%, "High Discount", "")))</f>
        <v>High Discount</v>
      </c>
      <c r="K30" s="49"/>
      <c r="L30" s="22" t="s">
        <v>12</v>
      </c>
      <c r="M30" s="23"/>
      <c r="N30" s="14">
        <v>0.55000000000000004</v>
      </c>
    </row>
    <row r="31" spans="1:15" x14ac:dyDescent="0.25">
      <c r="A31" s="2" t="s">
        <v>75</v>
      </c>
      <c r="B31" s="3">
        <v>1570</v>
      </c>
      <c r="C31" s="3">
        <v>2988</v>
      </c>
      <c r="D31" s="3">
        <f>Table1[[#This Row],[Old price]]-Table1[[#This Row],[Current price]]</f>
        <v>1418</v>
      </c>
      <c r="E31" s="14">
        <v>0.47</v>
      </c>
      <c r="F31" s="8">
        <v>7</v>
      </c>
      <c r="G31" s="2">
        <v>2.1</v>
      </c>
      <c r="H31" s="2" t="str">
        <f>IF(G31&lt;3, "Poor", IF(AND(G31&gt;=3, G31&lt;= 4), "Average", IF(G31&gt;4, "Excellent", "")))</f>
        <v>Poor</v>
      </c>
      <c r="I31" s="9" t="str">
        <f>IF(E31&lt;20%, "Low Discount", IF(AND(E31&gt;=20%, E31&lt;=40%), "Medium Discount", IF(E31&gt;40%, "High Discount", "")))</f>
        <v>High Discount</v>
      </c>
      <c r="K31" s="49"/>
      <c r="L31" s="22" t="s">
        <v>57</v>
      </c>
      <c r="M31" s="23"/>
      <c r="N31" s="14">
        <v>0.55000000000000004</v>
      </c>
    </row>
    <row r="32" spans="1:15" x14ac:dyDescent="0.25">
      <c r="A32" s="2" t="s">
        <v>7</v>
      </c>
      <c r="B32" s="3">
        <v>1580</v>
      </c>
      <c r="C32" s="3">
        <v>2499</v>
      </c>
      <c r="D32" s="3">
        <f>Table1[[#This Row],[Old price]]-Table1[[#This Row],[Current price]]</f>
        <v>919</v>
      </c>
      <c r="E32" s="14">
        <v>0.37</v>
      </c>
      <c r="F32" s="8">
        <v>7</v>
      </c>
      <c r="G32" s="2">
        <v>4.7</v>
      </c>
      <c r="H32" s="2" t="str">
        <f>IF(G32&lt;3, "Poor", IF(AND(G32&gt;=3, G32&lt;= 4), "Average", IF(G32&gt;4, "Excellent", "")))</f>
        <v>Excellent</v>
      </c>
      <c r="I32" s="9" t="str">
        <f>IF(E32&lt;20%, "Low Discount", IF(AND(E32&gt;=20%, E32&lt;=40%), "Medium Discount", IF(E32&gt;40%, "High Discount", "")))</f>
        <v>Medium Discount</v>
      </c>
      <c r="K32" s="49"/>
      <c r="L32" s="22" t="s">
        <v>63</v>
      </c>
      <c r="M32" s="23"/>
      <c r="N32" s="14">
        <v>0.55000000000000004</v>
      </c>
    </row>
    <row r="33" spans="1:14" x14ac:dyDescent="0.25">
      <c r="A33" s="2" t="s">
        <v>33</v>
      </c>
      <c r="B33" s="2">
        <v>185</v>
      </c>
      <c r="C33" s="2">
        <v>382</v>
      </c>
      <c r="D33" s="3">
        <f>Table1[[#This Row],[Old price]]-Table1[[#This Row],[Current price]]</f>
        <v>197</v>
      </c>
      <c r="E33" s="14">
        <v>0.52</v>
      </c>
      <c r="F33" s="8">
        <v>9</v>
      </c>
      <c r="G33" s="2">
        <v>4.3</v>
      </c>
      <c r="H33" s="2" t="str">
        <f>IF(G33&lt;3, "Poor", IF(AND(G33&gt;=3, G33&lt;= 4), "Average", IF(G33&gt;4, "Excellent", "")))</f>
        <v>Excellent</v>
      </c>
      <c r="I33" s="9" t="str">
        <f>IF(E33&lt;20%, "Low Discount", IF(AND(E33&gt;=20%, E33&lt;=40%), "Medium Discount", IF(E33&gt;40%, "High Discount", "")))</f>
        <v>High Discount</v>
      </c>
      <c r="K33" s="49"/>
      <c r="L33" s="22" t="s">
        <v>28</v>
      </c>
      <c r="M33" s="23"/>
      <c r="N33" s="14">
        <v>0.54</v>
      </c>
    </row>
    <row r="34" spans="1:14" x14ac:dyDescent="0.25">
      <c r="A34" s="2" t="s">
        <v>35</v>
      </c>
      <c r="B34" s="3">
        <v>1820</v>
      </c>
      <c r="C34" s="3">
        <v>3490</v>
      </c>
      <c r="D34" s="3">
        <f>Table1[[#This Row],[Old price]]-Table1[[#This Row],[Current price]]</f>
        <v>1670</v>
      </c>
      <c r="E34" s="14">
        <v>0.48</v>
      </c>
      <c r="F34" s="8">
        <v>9</v>
      </c>
      <c r="G34" s="2">
        <v>4.3</v>
      </c>
      <c r="H34" s="2" t="str">
        <f>IF(G34&lt;3, "Poor", IF(AND(G34&gt;=3, G34&lt;= 4), "Average", IF(G34&gt;4, "Excellent", "")))</f>
        <v>Excellent</v>
      </c>
      <c r="I34" s="9" t="str">
        <f>IF(E34&lt;20%, "Low Discount", IF(AND(E34&gt;=20%, E34&lt;=40%), "Medium Discount", IF(E34&gt;40%, "High Discount", "")))</f>
        <v>High Discount</v>
      </c>
      <c r="K34" s="49"/>
      <c r="L34" s="22" t="s">
        <v>62</v>
      </c>
      <c r="M34" s="23"/>
      <c r="N34" s="14">
        <v>0.54</v>
      </c>
    </row>
    <row r="35" spans="1:14" x14ac:dyDescent="0.25">
      <c r="A35" s="2" t="s">
        <v>18</v>
      </c>
      <c r="B35" s="3">
        <v>1680</v>
      </c>
      <c r="C35" s="3">
        <v>2499</v>
      </c>
      <c r="D35" s="3">
        <f>Table1[[#This Row],[Old price]]-Table1[[#This Row],[Current price]]</f>
        <v>819</v>
      </c>
      <c r="E35" s="14">
        <v>0.33</v>
      </c>
      <c r="F35" s="8">
        <v>9</v>
      </c>
      <c r="G35" s="2">
        <v>4.2</v>
      </c>
      <c r="H35" s="2" t="str">
        <f>IF(G35&lt;3, "Poor", IF(AND(G35&gt;=3, G35&lt;= 4), "Average", IF(G35&gt;4, "Excellent", "")))</f>
        <v>Excellent</v>
      </c>
      <c r="I35" s="9" t="str">
        <f>IF(E35&lt;20%, "Low Discount", IF(AND(E35&gt;=20%, E35&lt;=40%), "Medium Discount", IF(E35&gt;40%, "High Discount", "")))</f>
        <v>Medium Discount</v>
      </c>
      <c r="K35" s="49"/>
      <c r="L35" s="22" t="s">
        <v>24</v>
      </c>
      <c r="M35" s="23"/>
      <c r="N35" s="14">
        <v>0.53</v>
      </c>
    </row>
    <row r="36" spans="1:14" x14ac:dyDescent="0.25">
      <c r="A36" s="2" t="s">
        <v>62</v>
      </c>
      <c r="B36" s="2">
        <v>458</v>
      </c>
      <c r="C36" s="2">
        <v>986</v>
      </c>
      <c r="D36" s="3">
        <f>Table1[[#This Row],[Old price]]-Table1[[#This Row],[Current price]]</f>
        <v>528</v>
      </c>
      <c r="E36" s="14">
        <v>0.54</v>
      </c>
      <c r="F36" s="8">
        <v>10</v>
      </c>
      <c r="G36" s="2">
        <v>3</v>
      </c>
      <c r="H36" s="2" t="str">
        <f>IF(G36&lt;3, "Poor", IF(AND(G36&gt;=3, G36&lt;= 4), "Average", IF(G36&gt;4, "Excellent", "")))</f>
        <v>Average</v>
      </c>
      <c r="I36" s="9" t="str">
        <f>IF(E36&lt;20%, "Low Discount", IF(AND(E36&gt;=20%, E36&lt;=40%), "Medium Discount", IF(E36&gt;40%, "High Discount", "")))</f>
        <v>High Discount</v>
      </c>
      <c r="K36" s="49"/>
      <c r="L36" s="22" t="s">
        <v>39</v>
      </c>
      <c r="M36" s="23"/>
      <c r="N36" s="14">
        <v>0.53</v>
      </c>
    </row>
    <row r="37" spans="1:14" x14ac:dyDescent="0.25">
      <c r="A37" s="2" t="s">
        <v>16</v>
      </c>
      <c r="B37" s="2">
        <v>552</v>
      </c>
      <c r="C37" s="3">
        <v>1035</v>
      </c>
      <c r="D37" s="3">
        <f>Table1[[#This Row],[Old price]]-Table1[[#This Row],[Current price]]</f>
        <v>483</v>
      </c>
      <c r="E37" s="14">
        <v>0.47</v>
      </c>
      <c r="F37" s="8">
        <v>12</v>
      </c>
      <c r="G37" s="2">
        <v>4.8</v>
      </c>
      <c r="H37" s="2" t="str">
        <f>IF(G37&lt;3, "Poor", IF(AND(G37&gt;=3, G37&lt;= 4), "Average", IF(G37&gt;4, "Excellent", "")))</f>
        <v>Excellent</v>
      </c>
      <c r="I37" s="9" t="str">
        <f>IF(E37&lt;20%, "Low Discount", IF(AND(E37&gt;=20%, E37&lt;=40%), "Medium Discount", IF(E37&gt;40%, "High Discount", "")))</f>
        <v>High Discount</v>
      </c>
      <c r="K37" s="49"/>
      <c r="L37" s="22" t="s">
        <v>33</v>
      </c>
      <c r="M37" s="23"/>
      <c r="N37" s="14">
        <v>0.52</v>
      </c>
    </row>
    <row r="38" spans="1:14" x14ac:dyDescent="0.25">
      <c r="A38" s="2" t="s">
        <v>34</v>
      </c>
      <c r="B38" s="2">
        <v>980</v>
      </c>
      <c r="C38" s="3">
        <v>1490</v>
      </c>
      <c r="D38" s="3">
        <f>Table1[[#This Row],[Old price]]-Table1[[#This Row],[Current price]]</f>
        <v>510</v>
      </c>
      <c r="E38" s="14">
        <v>0.34</v>
      </c>
      <c r="F38" s="8">
        <v>12</v>
      </c>
      <c r="G38" s="2">
        <v>4.7</v>
      </c>
      <c r="H38" s="2" t="str">
        <f>IF(G38&lt;3, "Poor", IF(AND(G38&gt;=3, G38&lt;= 4), "Average", IF(G38&gt;4, "Excellent", "")))</f>
        <v>Excellent</v>
      </c>
      <c r="I38" s="9" t="str">
        <f>IF(E38&lt;20%, "Low Discount", IF(AND(E38&gt;=20%, E38&lt;=40%), "Medium Discount", IF(E38&gt;40%, "High Discount", "")))</f>
        <v>Medium Discount</v>
      </c>
      <c r="K38" s="49"/>
      <c r="L38" s="22"/>
      <c r="M38" s="23"/>
      <c r="N38" s="2"/>
    </row>
    <row r="39" spans="1:14" x14ac:dyDescent="0.25">
      <c r="A39" s="2" t="s">
        <v>14</v>
      </c>
      <c r="B39" s="2">
        <v>799</v>
      </c>
      <c r="C39" s="2">
        <v>999</v>
      </c>
      <c r="D39" s="3">
        <f>Table1[[#This Row],[Old price]]-Table1[[#This Row],[Current price]]</f>
        <v>200</v>
      </c>
      <c r="E39" s="14">
        <v>0.2</v>
      </c>
      <c r="F39" s="8">
        <v>12</v>
      </c>
      <c r="G39" s="2">
        <v>4.0999999999999996</v>
      </c>
      <c r="H39" s="2" t="str">
        <f>IF(G39&lt;3, "Poor", IF(AND(G39&gt;=3, G39&lt;= 4), "Average", IF(G39&gt;4, "Excellent", "")))</f>
        <v>Excellent</v>
      </c>
      <c r="I39" s="9" t="str">
        <f>IF(E39&lt;20%, "Low Discount", IF(AND(E39&gt;=20%, E39&lt;=40%), "Medium Discount", IF(E39&gt;40%, "High Discount", "")))</f>
        <v>Medium Discount</v>
      </c>
      <c r="K39" s="50"/>
      <c r="L39" s="22"/>
      <c r="M39" s="24"/>
      <c r="N39" s="2"/>
    </row>
    <row r="40" spans="1:14" x14ac:dyDescent="0.25">
      <c r="A40" s="2" t="s">
        <v>30</v>
      </c>
      <c r="B40" s="3">
        <v>2880</v>
      </c>
      <c r="C40" s="3">
        <v>3520</v>
      </c>
      <c r="D40" s="3">
        <f>Table1[[#This Row],[Old price]]-Table1[[#This Row],[Current price]]</f>
        <v>640</v>
      </c>
      <c r="E40" s="14">
        <v>0.18</v>
      </c>
      <c r="F40" s="8">
        <v>12</v>
      </c>
      <c r="G40" s="2">
        <v>3.8</v>
      </c>
      <c r="H40" s="2" t="str">
        <f>IF(G40&lt;3, "Poor", IF(AND(G40&gt;=3, G40&lt;= 4), "Average", IF(G40&gt;4, "Excellent", "")))</f>
        <v>Average</v>
      </c>
      <c r="I40" s="9" t="str">
        <f>IF(E40&lt;20%, "Low Discount", IF(AND(E40&gt;=20%, E40&lt;=40%), "Medium Discount", IF(E40&gt;40%, "High Discount", "")))</f>
        <v>Low Discount</v>
      </c>
      <c r="K40" s="48" t="s">
        <v>130</v>
      </c>
      <c r="L40" s="20" t="s">
        <v>110</v>
      </c>
      <c r="M40" s="20"/>
      <c r="N40" s="13">
        <v>-1</v>
      </c>
    </row>
    <row r="41" spans="1:14" x14ac:dyDescent="0.25">
      <c r="A41" s="2" t="s">
        <v>63</v>
      </c>
      <c r="B41" s="3">
        <v>2115</v>
      </c>
      <c r="C41" s="3">
        <v>4700</v>
      </c>
      <c r="D41" s="3">
        <f>Table1[[#This Row],[Old price]]-Table1[[#This Row],[Current price]]</f>
        <v>2585</v>
      </c>
      <c r="E41" s="14">
        <v>0.55000000000000004</v>
      </c>
      <c r="F41" s="8">
        <v>13</v>
      </c>
      <c r="G41" s="2">
        <v>2.1</v>
      </c>
      <c r="H41" s="2" t="str">
        <f>IF(G41&lt;3, "Poor", IF(AND(G41&gt;=3, G41&lt;= 4), "Average", IF(G41&gt;4, "Excellent", "")))</f>
        <v>Poor</v>
      </c>
      <c r="I41" s="9" t="str">
        <f>IF(E41&lt;20%, "Low Discount", IF(AND(E41&gt;=20%, E41&lt;=40%), "Medium Discount", IF(E41&gt;40%, "High Discount", "")))</f>
        <v>High Discount</v>
      </c>
      <c r="K41" s="51"/>
      <c r="L41" s="22" t="s">
        <v>81</v>
      </c>
      <c r="M41" s="23"/>
      <c r="N41" s="2">
        <v>-1</v>
      </c>
    </row>
    <row r="42" spans="1:14" x14ac:dyDescent="0.25">
      <c r="A42" s="2" t="s">
        <v>24</v>
      </c>
      <c r="B42" s="2">
        <v>38</v>
      </c>
      <c r="C42" s="2">
        <v>80</v>
      </c>
      <c r="D42" s="3">
        <f>Table1[[#This Row],[Old price]]-Table1[[#This Row],[Current price]]</f>
        <v>42</v>
      </c>
      <c r="E42" s="14">
        <v>0.53</v>
      </c>
      <c r="F42" s="8">
        <v>13</v>
      </c>
      <c r="G42" s="2">
        <v>3.3</v>
      </c>
      <c r="H42" s="2" t="str">
        <f>IF(G42&lt;3, "Poor", IF(AND(G42&gt;=3, G42&lt;= 4), "Average", IF(G42&gt;4, "Excellent", "")))</f>
        <v>Average</v>
      </c>
      <c r="I42" s="9" t="str">
        <f>IF(E42&lt;20%, "Low Discount", IF(AND(E42&gt;=20%, E42&lt;=40%), "Medium Discount", IF(E42&gt;40%, "High Discount", "")))</f>
        <v>High Discount</v>
      </c>
      <c r="K42" s="51"/>
      <c r="L42" s="22" t="s">
        <v>84</v>
      </c>
      <c r="M42" s="23"/>
      <c r="N42" s="2">
        <v>-1</v>
      </c>
    </row>
    <row r="43" spans="1:14" x14ac:dyDescent="0.25">
      <c r="A43" s="2" t="s">
        <v>31</v>
      </c>
      <c r="B43" s="3">
        <v>1350</v>
      </c>
      <c r="C43" s="3">
        <v>1990</v>
      </c>
      <c r="D43" s="3">
        <f>Table1[[#This Row],[Old price]]-Table1[[#This Row],[Current price]]</f>
        <v>640</v>
      </c>
      <c r="E43" s="14">
        <v>0.32</v>
      </c>
      <c r="F43" s="8">
        <v>13</v>
      </c>
      <c r="G43" s="2">
        <v>3.8</v>
      </c>
      <c r="H43" s="2" t="str">
        <f>IF(G43&lt;3, "Poor", IF(AND(G43&gt;=3, G43&lt;= 4), "Average", IF(G43&gt;4, "Excellent", "")))</f>
        <v>Average</v>
      </c>
      <c r="I43" s="9" t="str">
        <f>IF(E43&lt;20%, "Low Discount", IF(AND(E43&gt;=20%, E43&lt;=40%), "Medium Discount", IF(E43&gt;40%, "High Discount", "")))</f>
        <v>Medium Discount</v>
      </c>
      <c r="K43" s="51"/>
      <c r="L43" s="22" t="s">
        <v>80</v>
      </c>
      <c r="M43" s="23"/>
      <c r="N43" s="2">
        <v>-1</v>
      </c>
    </row>
    <row r="44" spans="1:14" x14ac:dyDescent="0.25">
      <c r="A44" s="2" t="s">
        <v>5</v>
      </c>
      <c r="B44" s="2">
        <v>527</v>
      </c>
      <c r="C44" s="2">
        <v>999</v>
      </c>
      <c r="D44" s="3">
        <f>Table1[[#This Row],[Old price]]-Table1[[#This Row],[Current price]]</f>
        <v>472</v>
      </c>
      <c r="E44" s="14">
        <v>0.47</v>
      </c>
      <c r="F44" s="8">
        <v>14</v>
      </c>
      <c r="G44" s="2">
        <v>4.0999999999999996</v>
      </c>
      <c r="H44" s="2" t="str">
        <f>IF(G44&lt;3, "Poor", IF(AND(G44&gt;=3, G44&lt;= 4), "Average", IF(G44&gt;4, "Excellent", "")))</f>
        <v>Excellent</v>
      </c>
      <c r="I44" s="9" t="str">
        <f>IF(E44&lt;20%, "Low Discount", IF(AND(E44&gt;=20%, E44&lt;=40%), "Medium Discount", IF(E44&gt;40%, "High Discount", "")))</f>
        <v>High Discount</v>
      </c>
      <c r="K44" s="51"/>
      <c r="L44" s="22" t="s">
        <v>38</v>
      </c>
      <c r="M44" s="23"/>
      <c r="N44" s="2">
        <v>-1</v>
      </c>
    </row>
    <row r="45" spans="1:14" x14ac:dyDescent="0.25">
      <c r="A45" s="2" t="s">
        <v>27</v>
      </c>
      <c r="B45" s="3">
        <v>1650</v>
      </c>
      <c r="C45" s="3">
        <v>2150</v>
      </c>
      <c r="D45" s="3">
        <f>Table1[[#This Row],[Old price]]-Table1[[#This Row],[Current price]]</f>
        <v>500</v>
      </c>
      <c r="E45" s="14">
        <v>0.23</v>
      </c>
      <c r="F45" s="8">
        <v>14</v>
      </c>
      <c r="G45" s="2">
        <v>4.4000000000000004</v>
      </c>
      <c r="H45" s="2" t="str">
        <f>IF(G45&lt;3, "Poor", IF(AND(G45&gt;=3, G45&lt;= 4), "Average", IF(G45&gt;4, "Excellent", "")))</f>
        <v>Excellent</v>
      </c>
      <c r="I45" s="9" t="str">
        <f>IF(E45&lt;20%, "Low Discount", IF(AND(E45&gt;=20%, E45&lt;=40%), "Medium Discount", IF(E45&gt;40%, "High Discount", "")))</f>
        <v>Medium Discount</v>
      </c>
      <c r="K45" s="51"/>
      <c r="L45" s="22" t="s">
        <v>101</v>
      </c>
      <c r="M45" s="23"/>
      <c r="N45" s="2">
        <v>-1</v>
      </c>
    </row>
    <row r="46" spans="1:14" x14ac:dyDescent="0.25">
      <c r="A46" s="2" t="s">
        <v>65</v>
      </c>
      <c r="B46" s="2">
        <v>325</v>
      </c>
      <c r="C46" s="2">
        <v>680</v>
      </c>
      <c r="D46" s="3">
        <f>Table1[[#This Row],[Old price]]-Table1[[#This Row],[Current price]]</f>
        <v>355</v>
      </c>
      <c r="E46" s="14">
        <v>0.52</v>
      </c>
      <c r="F46" s="8">
        <v>15</v>
      </c>
      <c r="G46" s="2">
        <v>2.7</v>
      </c>
      <c r="H46" s="2" t="str">
        <f>IF(G46&lt;3, "Poor", IF(AND(G46&gt;=3, G46&lt;= 4), "Average", IF(G46&gt;4, "Excellent", "")))</f>
        <v>Poor</v>
      </c>
      <c r="I46" s="9" t="str">
        <f>IF(E46&lt;20%, "Low Discount", IF(AND(E46&gt;=20%, E46&lt;=40%), "Medium Discount", IF(E46&gt;40%, "High Discount", "")))</f>
        <v>High Discount</v>
      </c>
      <c r="K46" s="51"/>
      <c r="L46" s="22" t="s">
        <v>39</v>
      </c>
      <c r="M46" s="23"/>
      <c r="N46" s="2">
        <v>-2</v>
      </c>
    </row>
    <row r="47" spans="1:14" x14ac:dyDescent="0.25">
      <c r="A47" s="2" t="s">
        <v>9</v>
      </c>
      <c r="B47" s="3">
        <v>2999</v>
      </c>
      <c r="C47" s="3">
        <v>3290</v>
      </c>
      <c r="D47" s="3">
        <f>Table1[[#This Row],[Old price]]-Table1[[#This Row],[Current price]]</f>
        <v>291</v>
      </c>
      <c r="E47" s="14">
        <v>0.09</v>
      </c>
      <c r="F47" s="8">
        <v>15</v>
      </c>
      <c r="G47" s="2">
        <v>4</v>
      </c>
      <c r="H47" s="2" t="str">
        <f>IF(G47&lt;3, "Poor", IF(AND(G47&gt;=3, G47&lt;= 4), "Average", IF(G47&gt;4, "Excellent", "")))</f>
        <v>Average</v>
      </c>
      <c r="I47" s="9" t="str">
        <f>IF(E47&lt;20%, "Low Discount", IF(AND(E47&gt;=20%, E47&lt;=40%), "Medium Discount", IF(E47&gt;40%, "High Discount", "")))</f>
        <v>Low Discount</v>
      </c>
      <c r="K47" s="51"/>
      <c r="L47" s="22" t="s">
        <v>19</v>
      </c>
      <c r="M47" s="23"/>
      <c r="N47" s="2">
        <v>-2</v>
      </c>
    </row>
    <row r="48" spans="1:14" x14ac:dyDescent="0.25">
      <c r="A48" s="2" t="s">
        <v>66</v>
      </c>
      <c r="B48" s="3">
        <v>1220</v>
      </c>
      <c r="C48" s="3">
        <v>1555</v>
      </c>
      <c r="D48" s="3">
        <f>Table1[[#This Row],[Old price]]-Table1[[#This Row],[Current price]]</f>
        <v>335</v>
      </c>
      <c r="E48" s="14">
        <v>0.22</v>
      </c>
      <c r="F48" s="8">
        <v>16</v>
      </c>
      <c r="G48" s="2">
        <v>2.9</v>
      </c>
      <c r="H48" s="2" t="str">
        <f>IF(G48&lt;3, "Poor", IF(AND(G48&gt;=3, G48&lt;= 4), "Average", IF(G48&gt;4, "Excellent", "")))</f>
        <v>Poor</v>
      </c>
      <c r="I48" s="9" t="str">
        <f>IF(E48&lt;20%, "Low Discount", IF(AND(E48&gt;=20%, E48&lt;=40%), "Medium Discount", IF(E48&gt;40%, "High Discount", "")))</f>
        <v>Medium Discount</v>
      </c>
      <c r="K48" s="51"/>
      <c r="L48" s="22" t="s">
        <v>20</v>
      </c>
      <c r="M48" s="23"/>
      <c r="N48" s="2">
        <v>-2</v>
      </c>
    </row>
    <row r="49" spans="1:16" x14ac:dyDescent="0.25">
      <c r="A49" s="2" t="s">
        <v>70</v>
      </c>
      <c r="B49" s="2">
        <v>382</v>
      </c>
      <c r="C49" s="2">
        <v>700</v>
      </c>
      <c r="D49" s="3">
        <f>Table1[[#This Row],[Old price]]-Table1[[#This Row],[Current price]]</f>
        <v>318</v>
      </c>
      <c r="E49" s="14">
        <v>0.45</v>
      </c>
      <c r="F49" s="8">
        <v>17</v>
      </c>
      <c r="G49" s="2">
        <v>2.6</v>
      </c>
      <c r="H49" s="2" t="str">
        <f>IF(G49&lt;3, "Poor", IF(AND(G49&gt;=3, G49&lt;= 4), "Average", IF(G49&gt;4, "Excellent", "")))</f>
        <v>Poor</v>
      </c>
      <c r="I49" s="9" t="str">
        <f>IF(E49&lt;20%, "Low Discount", IF(AND(E49&gt;=20%, E49&lt;=40%), "Medium Discount", IF(E49&gt;40%, "High Discount", "")))</f>
        <v>High Discount</v>
      </c>
      <c r="K49" s="51"/>
      <c r="L49" s="22" t="s">
        <v>4</v>
      </c>
      <c r="M49" s="23"/>
      <c r="N49" s="2">
        <v>-2</v>
      </c>
    </row>
    <row r="50" spans="1:16" x14ac:dyDescent="0.25">
      <c r="A50" s="2" t="s">
        <v>32</v>
      </c>
      <c r="B50" s="3">
        <v>1758</v>
      </c>
      <c r="C50" s="3">
        <v>2499</v>
      </c>
      <c r="D50" s="3">
        <f>Table1[[#This Row],[Old price]]-Table1[[#This Row],[Current price]]</f>
        <v>741</v>
      </c>
      <c r="E50" s="14">
        <v>0.3</v>
      </c>
      <c r="F50" s="8">
        <v>20</v>
      </c>
      <c r="G50" s="2">
        <v>4.0999999999999996</v>
      </c>
      <c r="H50" s="2" t="str">
        <f>IF(G50&lt;3, "Poor", IF(AND(G50&gt;=3, G50&lt;= 4), "Average", IF(G50&gt;4, "Excellent", "")))</f>
        <v>Excellent</v>
      </c>
      <c r="I50" s="9" t="str">
        <f>IF(E50&lt;20%, "Low Discount", IF(AND(E50&gt;=20%, E50&lt;=40%), "Medium Discount", IF(E50&gt;40%, "High Discount", "")))</f>
        <v>Medium Discount</v>
      </c>
      <c r="K50" s="52"/>
      <c r="L50" s="22"/>
      <c r="M50" s="23"/>
      <c r="N50" s="2"/>
    </row>
    <row r="51" spans="1:16" x14ac:dyDescent="0.25">
      <c r="A51" s="2" t="s">
        <v>36</v>
      </c>
      <c r="B51" s="3">
        <v>1940</v>
      </c>
      <c r="C51" s="3">
        <v>2650</v>
      </c>
      <c r="D51" s="3">
        <f>Table1[[#This Row],[Old price]]-Table1[[#This Row],[Current price]]</f>
        <v>710</v>
      </c>
      <c r="E51" s="14">
        <v>0.27</v>
      </c>
      <c r="F51" s="8">
        <v>20</v>
      </c>
      <c r="G51" s="2">
        <v>4.7</v>
      </c>
      <c r="H51" s="2" t="str">
        <f>IF(G51&lt;3, "Poor", IF(AND(G51&gt;=3, G51&lt;= 4), "Average", IF(G51&gt;4, "Excellent", "")))</f>
        <v>Excellent</v>
      </c>
      <c r="I51" s="9" t="str">
        <f>IF(E51&lt;20%, "Low Discount", IF(AND(E51&gt;=20%, E51&lt;=40%), "Medium Discount", IF(E51&gt;40%, "High Discount", "")))</f>
        <v>Medium Discount</v>
      </c>
    </row>
    <row r="52" spans="1:16" x14ac:dyDescent="0.25">
      <c r="A52" s="2" t="s">
        <v>6</v>
      </c>
      <c r="B52" s="3">
        <v>2199</v>
      </c>
      <c r="C52" s="3">
        <v>2923</v>
      </c>
      <c r="D52" s="3">
        <f>Table1[[#This Row],[Old price]]-Table1[[#This Row],[Current price]]</f>
        <v>724</v>
      </c>
      <c r="E52" s="14">
        <v>0.25</v>
      </c>
      <c r="F52" s="8">
        <v>24</v>
      </c>
      <c r="G52" s="2">
        <v>4.5999999999999996</v>
      </c>
      <c r="H52" s="2" t="str">
        <f>IF(G52&lt;3, "Poor", IF(AND(G52&gt;=3, G52&lt;= 4), "Average", IF(G52&gt;4, "Excellent", "")))</f>
        <v>Excellent</v>
      </c>
      <c r="I52" s="9" t="str">
        <f>IF(E52&lt;20%, "Low Discount", IF(AND(E52&gt;=20%, E52&lt;=40%), "Medium Discount", IF(E52&gt;40%, "High Discount", "")))</f>
        <v>Medium Discount</v>
      </c>
    </row>
    <row r="53" spans="1:16" x14ac:dyDescent="0.25">
      <c r="A53" s="2" t="s">
        <v>37</v>
      </c>
      <c r="B53" s="3">
        <v>1980</v>
      </c>
      <c r="C53" s="3">
        <v>2699</v>
      </c>
      <c r="D53" s="3">
        <f>Table1[[#This Row],[Old price]]-Table1[[#This Row],[Current price]]</f>
        <v>719</v>
      </c>
      <c r="E53" s="14">
        <v>0.27</v>
      </c>
      <c r="F53" s="8">
        <v>32</v>
      </c>
      <c r="G53" s="2">
        <v>4.5</v>
      </c>
      <c r="H53" s="2" t="str">
        <f>IF(G53&lt;3, "Poor", IF(AND(G53&gt;=3, G53&lt;= 4), "Average", IF(G53&gt;4, "Excellent", "")))</f>
        <v>Excellent</v>
      </c>
      <c r="I53" s="9" t="str">
        <f>IF(E53&lt;20%, "Low Discount", IF(AND(E53&gt;=20%, E53&lt;=40%), "Medium Discount", IF(E53&gt;40%, "High Discount", "")))</f>
        <v>Medium Discount</v>
      </c>
      <c r="K53" s="76" t="s">
        <v>159</v>
      </c>
      <c r="L53" s="73">
        <f>COUNTA(A3:A114)</f>
        <v>112</v>
      </c>
      <c r="M53" s="47"/>
      <c r="N53" s="47"/>
      <c r="O53" s="47"/>
      <c r="P53" s="47"/>
    </row>
    <row r="54" spans="1:16" x14ac:dyDescent="0.25">
      <c r="A54" s="2" t="s">
        <v>40</v>
      </c>
      <c r="B54" s="2">
        <v>389</v>
      </c>
      <c r="C54" s="2">
        <v>656</v>
      </c>
      <c r="D54" s="3">
        <f>Table1[[#This Row],[Old price]]-Table1[[#This Row],[Current price]]</f>
        <v>267</v>
      </c>
      <c r="E54" s="14">
        <v>0.41</v>
      </c>
      <c r="F54" s="8">
        <v>36</v>
      </c>
      <c r="G54" s="2">
        <v>4.3</v>
      </c>
      <c r="H54" s="2" t="str">
        <f>IF(G54&lt;3, "Poor", IF(AND(G54&gt;=3, G54&lt;= 4), "Average", IF(G54&gt;4, "Excellent", "")))</f>
        <v>Excellent</v>
      </c>
      <c r="I54" s="9" t="str">
        <f>IF(E54&lt;20%, "Low Discount", IF(AND(E54&gt;=20%, E54&lt;=40%), "Medium Discount", IF(E54&gt;40%, "High Discount", "")))</f>
        <v>High Discount</v>
      </c>
      <c r="K54" s="76" t="s">
        <v>162</v>
      </c>
      <c r="L54" s="74">
        <f>AVERAGE(G3:G114)</f>
        <v>3.8894736842105258</v>
      </c>
      <c r="M54" s="66"/>
      <c r="N54" s="66"/>
      <c r="O54" s="66"/>
      <c r="P54" s="66"/>
    </row>
    <row r="55" spans="1:16" x14ac:dyDescent="0.25">
      <c r="A55" s="2" t="s">
        <v>15</v>
      </c>
      <c r="B55" s="2">
        <v>990</v>
      </c>
      <c r="C55" s="3">
        <v>1500</v>
      </c>
      <c r="D55" s="3">
        <f>Table1[[#This Row],[Old price]]-Table1[[#This Row],[Current price]]</f>
        <v>510</v>
      </c>
      <c r="E55" s="14">
        <v>0.34</v>
      </c>
      <c r="F55" s="8">
        <v>39</v>
      </c>
      <c r="G55" s="2">
        <v>4.7</v>
      </c>
      <c r="H55" s="2" t="str">
        <f>IF(G55&lt;3, "Poor", IF(AND(G55&gt;=3, G55&lt;= 4), "Average", IF(G55&gt;4, "Excellent", "")))</f>
        <v>Excellent</v>
      </c>
      <c r="I55" s="9" t="str">
        <f>IF(E55&lt;20%, "Low Discount", IF(AND(E55&gt;=20%, E55&lt;=40%), "Medium Discount", IF(E55&gt;40%, "High Discount", "")))</f>
        <v>Medium Discount</v>
      </c>
      <c r="K55" s="76" t="s">
        <v>160</v>
      </c>
      <c r="L55" s="14">
        <f>AVERAGE(E3:E114)</f>
        <v>0.3677678571428572</v>
      </c>
    </row>
    <row r="56" spans="1:16" x14ac:dyDescent="0.25">
      <c r="A56" s="2" t="s">
        <v>23</v>
      </c>
      <c r="B56" s="2">
        <v>998</v>
      </c>
      <c r="C56" s="3">
        <v>1966</v>
      </c>
      <c r="D56" s="3">
        <f>Table1[[#This Row],[Old price]]-Table1[[#This Row],[Current price]]</f>
        <v>968</v>
      </c>
      <c r="E56" s="14">
        <v>0.49</v>
      </c>
      <c r="F56" s="8">
        <v>44</v>
      </c>
      <c r="G56" s="2">
        <v>4.5999999999999996</v>
      </c>
      <c r="H56" s="2" t="str">
        <f>IF(G56&lt;3, "Poor", IF(AND(G56&gt;=3, G56&lt;= 4), "Average", IF(G56&gt;4, "Excellent", "")))</f>
        <v>Excellent</v>
      </c>
      <c r="I56" s="9" t="str">
        <f>IF(E56&lt;20%, "Low Discount", IF(AND(E56&gt;=20%, E56&lt;=40%), "Medium Discount", IF(E56&gt;40%, "High Discount", "")))</f>
        <v>High Discount</v>
      </c>
      <c r="K56" s="76" t="s">
        <v>161</v>
      </c>
      <c r="L56" s="75">
        <f>SUM(F3:F114)</f>
        <v>723</v>
      </c>
    </row>
    <row r="57" spans="1:16" x14ac:dyDescent="0.25">
      <c r="A57" s="2" t="s">
        <v>29</v>
      </c>
      <c r="B57" s="2">
        <v>420</v>
      </c>
      <c r="C57" s="2">
        <v>647</v>
      </c>
      <c r="D57" s="3">
        <f>Table1[[#This Row],[Old price]]-Table1[[#This Row],[Current price]]</f>
        <v>227</v>
      </c>
      <c r="E57" s="14">
        <v>0.35</v>
      </c>
      <c r="F57" s="8">
        <v>49</v>
      </c>
      <c r="G57" s="2">
        <v>4.5999999999999996</v>
      </c>
      <c r="H57" s="2" t="str">
        <f>IF(G57&lt;3, "Poor", IF(AND(G57&gt;=3, G57&lt;= 4), "Average", IF(G57&gt;4, "Excellent", "")))</f>
        <v>Excellent</v>
      </c>
      <c r="I57" s="9" t="str">
        <f>IF(E57&lt;20%, "Low Discount", IF(AND(E57&gt;=20%, E57&lt;=40%), "Medium Discount", IF(E57&gt;40%, "High Discount", "")))</f>
        <v>Medium Discount</v>
      </c>
    </row>
    <row r="58" spans="1:16" x14ac:dyDescent="0.25">
      <c r="A58" s="2" t="s">
        <v>10</v>
      </c>
      <c r="B58" s="3">
        <v>2319</v>
      </c>
      <c r="C58" s="3">
        <v>3032</v>
      </c>
      <c r="D58" s="3">
        <f>Table1[[#This Row],[Old price]]-Table1[[#This Row],[Current price]]</f>
        <v>713</v>
      </c>
      <c r="E58" s="14">
        <v>0.24</v>
      </c>
      <c r="F58" s="8">
        <v>55</v>
      </c>
      <c r="G58" s="2">
        <v>4.5999999999999996</v>
      </c>
      <c r="H58" s="2" t="str">
        <f>IF(G58&lt;3, "Poor", IF(AND(G58&gt;=3, G58&lt;= 4), "Average", IF(G58&gt;4, "Excellent", "")))</f>
        <v>Excellent</v>
      </c>
      <c r="I58" s="9" t="str">
        <f>IF(E58&lt;20%, "Low Discount", IF(AND(E58&gt;=20%, E58&lt;=40%), "Medium Discount", IF(E58&gt;40%, "High Discount", "")))</f>
        <v>Medium Discount</v>
      </c>
    </row>
    <row r="59" spans="1:16" x14ac:dyDescent="0.25">
      <c r="A59" s="2" t="s">
        <v>64</v>
      </c>
      <c r="B59" s="2">
        <v>445</v>
      </c>
      <c r="C59" s="2">
        <v>873</v>
      </c>
      <c r="D59" s="3">
        <f>Table1[[#This Row],[Old price]]-Table1[[#This Row],[Current price]]</f>
        <v>428</v>
      </c>
      <c r="E59" s="14">
        <v>0.49</v>
      </c>
      <c r="F59" s="8">
        <v>69</v>
      </c>
      <c r="G59" s="2">
        <v>2.8</v>
      </c>
      <c r="H59" s="2" t="str">
        <f>IF(G59&lt;3, "Poor", IF(AND(G59&gt;=3, G59&lt;= 4), "Average", IF(G59&gt;4, "Excellent", "")))</f>
        <v>Poor</v>
      </c>
      <c r="I59" s="9" t="str">
        <f>IF(E59&lt;20%, "Low Discount", IF(AND(E59&gt;=20%, E59&lt;=40%), "Medium Discount", IF(E59&gt;40%, "High Discount", "")))</f>
        <v>High Discount</v>
      </c>
    </row>
    <row r="60" spans="1:16" x14ac:dyDescent="0.25">
      <c r="A60" s="2" t="s">
        <v>109</v>
      </c>
      <c r="B60" s="2">
        <v>199</v>
      </c>
      <c r="C60" s="2">
        <v>553</v>
      </c>
      <c r="D60" s="3">
        <f>Table1[[#This Row],[Old price]]-Table1[[#This Row],[Current price]]</f>
        <v>354</v>
      </c>
      <c r="E60" s="14">
        <v>0.64</v>
      </c>
      <c r="F60" s="8"/>
      <c r="G60" s="2"/>
      <c r="H60" s="2" t="str">
        <f>IF(G60&lt;3, "Poor", IF(AND(G60&gt;=3, G60&lt;= 4), "Average", IF(G60&gt;4, "Excellent", "")))</f>
        <v>Poor</v>
      </c>
      <c r="I60" s="9" t="str">
        <f>IF(E60&lt;20%, "Low Discount", IF(AND(E60&gt;=20%, E60&lt;=40%), "Medium Discount", IF(E60&gt;40%, "High Discount", "")))</f>
        <v>High Discount</v>
      </c>
    </row>
    <row r="61" spans="1:16" s="84" customFormat="1" x14ac:dyDescent="0.25">
      <c r="A61" s="79" t="s">
        <v>51</v>
      </c>
      <c r="B61" s="79">
        <v>199</v>
      </c>
      <c r="C61" s="79">
        <v>504</v>
      </c>
      <c r="D61" s="80">
        <f>Table1[[#This Row],[Old price]]-Table1[[#This Row],[Current price]]</f>
        <v>305</v>
      </c>
      <c r="E61" s="81">
        <v>0.61</v>
      </c>
      <c r="F61" s="82"/>
      <c r="G61" s="79"/>
      <c r="H61" s="79" t="str">
        <f>IF(G61&lt;3, "Poor", IF(AND(G61&gt;=3, G61&lt;= 4), "Average", IF(G61&gt;4, "Excellent", "")))</f>
        <v>Poor</v>
      </c>
      <c r="I61" s="83" t="str">
        <f>IF(E61&lt;20%, "Low Discount", IF(AND(E61&gt;=20%, E61&lt;=40%), "Medium Discount", IF(E61&gt;40%, "High Discount", "")))</f>
        <v>High Discount</v>
      </c>
    </row>
    <row r="62" spans="1:16" x14ac:dyDescent="0.25">
      <c r="A62" s="2" t="s">
        <v>57</v>
      </c>
      <c r="B62" s="2">
        <v>399</v>
      </c>
      <c r="C62" s="2">
        <v>896</v>
      </c>
      <c r="D62" s="3">
        <f>Table1[[#This Row],[Old price]]-Table1[[#This Row],[Current price]]</f>
        <v>497</v>
      </c>
      <c r="E62" s="14">
        <v>0.55000000000000004</v>
      </c>
      <c r="F62" s="8"/>
      <c r="G62" s="2"/>
      <c r="H62" s="2" t="str">
        <f>IF(G62&lt;3, "Poor", IF(AND(G62&gt;=3, G62&lt;= 4), "Average", IF(G62&gt;4, "Excellent", "")))</f>
        <v>Poor</v>
      </c>
      <c r="I62" s="9" t="str">
        <f>IF(E62&lt;20%, "Low Discount", IF(AND(E62&gt;=20%, E62&lt;=40%), "Medium Discount", IF(E62&gt;40%, "High Discount", "")))</f>
        <v>High Discount</v>
      </c>
    </row>
    <row r="63" spans="1:16" x14ac:dyDescent="0.25">
      <c r="A63" s="2" t="s">
        <v>44</v>
      </c>
      <c r="B63" s="2">
        <v>238</v>
      </c>
      <c r="C63" s="2">
        <v>476</v>
      </c>
      <c r="D63" s="3">
        <f>Table1[[#This Row],[Old price]]-Table1[[#This Row],[Current price]]</f>
        <v>238</v>
      </c>
      <c r="E63" s="14">
        <v>0.5</v>
      </c>
      <c r="F63" s="8"/>
      <c r="G63" s="2"/>
      <c r="H63" s="2" t="str">
        <f>IF(G63&lt;3, "Poor", IF(AND(G63&gt;=3, G63&lt;= 4), "Average", IF(G63&gt;4, "Excellent", "")))</f>
        <v>Poor</v>
      </c>
      <c r="I63" s="9" t="str">
        <f>IF(E63&lt;20%, "Low Discount", IF(AND(E63&gt;=20%, E63&lt;=40%), "Medium Discount", IF(E63&gt;40%, "High Discount", "")))</f>
        <v>High Discount</v>
      </c>
    </row>
    <row r="64" spans="1:16" x14ac:dyDescent="0.25">
      <c r="A64" s="2" t="s">
        <v>47</v>
      </c>
      <c r="B64" s="2">
        <v>999</v>
      </c>
      <c r="C64" s="3">
        <v>2000</v>
      </c>
      <c r="D64" s="3">
        <f>Table1[[#This Row],[Old price]]-Table1[[#This Row],[Current price]]</f>
        <v>1001</v>
      </c>
      <c r="E64" s="14">
        <v>0.5</v>
      </c>
      <c r="F64" s="8"/>
      <c r="G64" s="2"/>
      <c r="H64" s="2" t="str">
        <f>IF(G64&lt;3, "Poor", IF(AND(G64&gt;=3, G64&lt;= 4), "Average", IF(G64&gt;4, "Excellent", "")))</f>
        <v>Poor</v>
      </c>
      <c r="I64" s="9" t="str">
        <f>IF(E64&lt;20%, "Low Discount", IF(AND(E64&gt;=20%, E64&lt;=40%), "Medium Discount", IF(E64&gt;40%, "High Discount", "")))</f>
        <v>High Discount</v>
      </c>
    </row>
    <row r="65" spans="1:68" x14ac:dyDescent="0.25">
      <c r="A65" s="2" t="s">
        <v>52</v>
      </c>
      <c r="B65" s="2">
        <v>299</v>
      </c>
      <c r="C65" s="2">
        <v>600</v>
      </c>
      <c r="D65" s="3">
        <f>Table1[[#This Row],[Old price]]-Table1[[#This Row],[Current price]]</f>
        <v>301</v>
      </c>
      <c r="E65" s="14">
        <v>0.5</v>
      </c>
      <c r="F65" s="8"/>
      <c r="G65" s="2"/>
      <c r="H65" s="2" t="str">
        <f>IF(G65&lt;3, "Poor", IF(AND(G65&gt;=3, G65&lt;= 4), "Average", IF(G65&gt;4, "Excellent", "")))</f>
        <v>Poor</v>
      </c>
      <c r="I65" s="9" t="str">
        <f>IF(E65&lt;20%, "Low Discount", IF(AND(E65&gt;=20%, E65&lt;=40%), "Medium Discount", IF(E65&gt;40%, "High Discount", "")))</f>
        <v>High Discount</v>
      </c>
    </row>
    <row r="66" spans="1:68" x14ac:dyDescent="0.25">
      <c r="A66" s="2" t="s">
        <v>90</v>
      </c>
      <c r="B66" s="2">
        <v>850</v>
      </c>
      <c r="C66" s="3">
        <v>1700</v>
      </c>
      <c r="D66" s="3">
        <f>Table1[[#This Row],[Old price]]-Table1[[#This Row],[Current price]]</f>
        <v>850</v>
      </c>
      <c r="E66" s="14">
        <v>0.5</v>
      </c>
      <c r="F66" s="8"/>
      <c r="G66" s="2"/>
      <c r="H66" s="2" t="str">
        <f>IF(G66&lt;3, "Poor", IF(AND(G66&gt;=3, G66&lt;= 4), "Average", IF(G66&gt;4, "Excellent", "")))</f>
        <v>Poor</v>
      </c>
      <c r="I66" s="9" t="str">
        <f>IF(E66&lt;20%, "Low Discount", IF(AND(E66&gt;=20%, E66&lt;=40%), "Medium Discount", IF(E66&gt;40%, "High Discount", "")))</f>
        <v>High Discount</v>
      </c>
    </row>
    <row r="67" spans="1:68" x14ac:dyDescent="0.25">
      <c r="A67" s="2" t="s">
        <v>94</v>
      </c>
      <c r="B67" s="3">
        <v>1200</v>
      </c>
      <c r="C67" s="3">
        <v>2400</v>
      </c>
      <c r="D67" s="3">
        <f>Table1[[#This Row],[Old price]]-Table1[[#This Row],[Current price]]</f>
        <v>1200</v>
      </c>
      <c r="E67" s="14">
        <v>0.5</v>
      </c>
      <c r="F67" s="8"/>
      <c r="G67" s="2"/>
      <c r="H67" s="2" t="str">
        <f>IF(G67&lt;3, "Poor", IF(AND(G67&gt;=3, G67&lt;= 4), "Average", IF(G67&gt;4, "Excellent", "")))</f>
        <v>Poor</v>
      </c>
      <c r="I67" s="9" t="str">
        <f>IF(E67&lt;20%, "Low Discount", IF(AND(E67&gt;=20%, E67&lt;=40%), "Medium Discount", IF(E67&gt;40%, "High Discount", "")))</f>
        <v>High Discount</v>
      </c>
    </row>
    <row r="68" spans="1:68" x14ac:dyDescent="0.25">
      <c r="A68" s="2" t="s">
        <v>43</v>
      </c>
      <c r="B68" s="2">
        <v>475</v>
      </c>
      <c r="C68" s="2">
        <v>931</v>
      </c>
      <c r="D68" s="3">
        <f>Table1[[#This Row],[Old price]]-Table1[[#This Row],[Current price]]</f>
        <v>456</v>
      </c>
      <c r="E68" s="14">
        <v>0.49</v>
      </c>
      <c r="F68" s="8"/>
      <c r="G68" s="2"/>
      <c r="H68" s="2" t="str">
        <f>IF(G68&lt;3, "Poor", IF(AND(G68&gt;=3, G68&lt;= 4), "Average", IF(G68&gt;4, "Excellent", "")))</f>
        <v>Poor</v>
      </c>
      <c r="I68" s="9" t="str">
        <f>IF(E68&lt;20%, "Low Discount", IF(AND(E68&gt;=20%, E68&lt;=40%), "Medium Discount", IF(E68&gt;40%, "High Discount", "")))</f>
        <v>High Discount</v>
      </c>
    </row>
    <row r="69" spans="1:68" x14ac:dyDescent="0.25">
      <c r="A69" s="2" t="s">
        <v>49</v>
      </c>
      <c r="B69" s="2">
        <v>671</v>
      </c>
      <c r="C69" s="3">
        <v>1316</v>
      </c>
      <c r="D69" s="3">
        <f>Table1[[#This Row],[Old price]]-Table1[[#This Row],[Current price]]</f>
        <v>645</v>
      </c>
      <c r="E69" s="14">
        <v>0.49</v>
      </c>
      <c r="F69" s="8"/>
      <c r="G69" s="2"/>
      <c r="H69" s="2" t="str">
        <f>IF(G69&lt;3, "Poor", IF(AND(G69&gt;=3, G69&lt;= 4), "Average", IF(G69&gt;4, "Excellent", "")))</f>
        <v>Poor</v>
      </c>
      <c r="I69" s="9" t="str">
        <f>IF(E69&lt;20%, "Low Discount", IF(AND(E69&gt;=20%, E69&lt;=40%), "Medium Discount", IF(E69&gt;40%, "High Discount", "")))</f>
        <v>High Discount</v>
      </c>
    </row>
    <row r="70" spans="1:68" s="84" customFormat="1" x14ac:dyDescent="0.25">
      <c r="A70" s="79" t="s">
        <v>59</v>
      </c>
      <c r="B70" s="79">
        <v>799</v>
      </c>
      <c r="C70" s="80">
        <v>1567</v>
      </c>
      <c r="D70" s="80">
        <f>Table1[[#This Row],[Old price]]-Table1[[#This Row],[Current price]]</f>
        <v>768</v>
      </c>
      <c r="E70" s="81">
        <v>0.49</v>
      </c>
      <c r="F70" s="82"/>
      <c r="G70" s="79"/>
      <c r="H70" s="79" t="str">
        <f>IF(G70&lt;3, "Poor", IF(AND(G70&gt;=3, G70&lt;= 4), "Average", IF(G70&gt;4, "Excellent", "")))</f>
        <v>Poor</v>
      </c>
      <c r="I70" s="83" t="str">
        <f>IF(E70&lt;20%, "Low Discount", IF(AND(E70&gt;=20%, E70&lt;=40%), "Medium Discount", IF(E70&gt;40%, "High Discount", "")))</f>
        <v>High Discount</v>
      </c>
    </row>
    <row r="71" spans="1:68" x14ac:dyDescent="0.25">
      <c r="A71" s="2" t="s">
        <v>79</v>
      </c>
      <c r="B71" s="2">
        <v>230</v>
      </c>
      <c r="C71" s="2">
        <v>450</v>
      </c>
      <c r="D71" s="3">
        <f>Table1[[#This Row],[Old price]]-Table1[[#This Row],[Current price]]</f>
        <v>220</v>
      </c>
      <c r="E71" s="14">
        <v>0.49</v>
      </c>
      <c r="F71" s="8"/>
      <c r="G71" s="2"/>
      <c r="H71" s="2" t="str">
        <f>IF(G71&lt;3, "Poor", IF(AND(G71&gt;=3, G71&lt;= 4), "Average", IF(G71&gt;4, "Excellent", "")))</f>
        <v>Poor</v>
      </c>
      <c r="I71" s="9" t="str">
        <f>IF(E71&lt;20%, "Low Discount", IF(AND(E71&gt;=20%, E71&lt;=40%), "Medium Discount", IF(E71&gt;40%, "High Discount", "")))</f>
        <v>High Discount</v>
      </c>
    </row>
    <row r="72" spans="1:68" s="84" customFormat="1" x14ac:dyDescent="0.25">
      <c r="A72" s="79" t="s">
        <v>51</v>
      </c>
      <c r="B72" s="79">
        <v>176</v>
      </c>
      <c r="C72" s="79">
        <v>345</v>
      </c>
      <c r="D72" s="80">
        <f>Table1[[#This Row],[Old price]]-Table1[[#This Row],[Current price]]</f>
        <v>169</v>
      </c>
      <c r="E72" s="81">
        <v>0.49</v>
      </c>
      <c r="F72" s="82"/>
      <c r="G72" s="79"/>
      <c r="H72" s="79" t="str">
        <f>IF(G72&lt;3, "Poor", IF(AND(G72&gt;=3, G72&lt;= 4), "Average", IF(G72&gt;4, "Excellent", "")))</f>
        <v>Poor</v>
      </c>
      <c r="I72" s="83" t="str">
        <f>IF(E72&lt;20%, "Low Discount", IF(AND(E72&gt;=20%, E72&lt;=40%), "Medium Discount", IF(E72&gt;40%, "High Discount", "")))</f>
        <v>High Discount</v>
      </c>
    </row>
    <row r="73" spans="1:68" x14ac:dyDescent="0.25">
      <c r="A73" s="2" t="s">
        <v>86</v>
      </c>
      <c r="B73" s="2">
        <v>274</v>
      </c>
      <c r="C73" s="2">
        <v>537</v>
      </c>
      <c r="D73" s="3">
        <f>Table1[[#This Row],[Old price]]-Table1[[#This Row],[Current price]]</f>
        <v>263</v>
      </c>
      <c r="E73" s="14">
        <v>0.49</v>
      </c>
      <c r="F73" s="8"/>
      <c r="G73" s="2"/>
      <c r="H73" s="2" t="str">
        <f>IF(G73&lt;3, "Poor", IF(AND(G73&gt;=3, G73&lt;= 4), "Average", IF(G73&gt;4, "Excellent", "")))</f>
        <v>Poor</v>
      </c>
      <c r="I73" s="9" t="str">
        <f>IF(E73&lt;20%, "Low Discount", IF(AND(E73&gt;=20%, E73&lt;=40%), "Medium Discount", IF(E73&gt;40%, "High Discount", "")))</f>
        <v>High Discount</v>
      </c>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row>
    <row r="74" spans="1:68" s="84" customFormat="1" x14ac:dyDescent="0.25">
      <c r="A74" s="79" t="s">
        <v>59</v>
      </c>
      <c r="B74" s="79">
        <v>657</v>
      </c>
      <c r="C74" s="80">
        <v>1288</v>
      </c>
      <c r="D74" s="80">
        <f>Table1[[#This Row],[Old price]]-Table1[[#This Row],[Current price]]</f>
        <v>631</v>
      </c>
      <c r="E74" s="81">
        <v>0.49</v>
      </c>
      <c r="F74" s="82"/>
      <c r="G74" s="79"/>
      <c r="H74" s="79" t="str">
        <f>IF(G74&lt;3, "Poor", IF(AND(G74&gt;=3, G74&lt;= 4), "Average", IF(G74&gt;4, "Excellent", "")))</f>
        <v>Poor</v>
      </c>
      <c r="I74" s="83" t="str">
        <f>IF(E74&lt;20%, "Low Discount", IF(AND(E74&gt;=20%, E74&lt;=40%), "Medium Discount", IF(E74&gt;40%, "High Discount", "")))</f>
        <v>High Discount</v>
      </c>
    </row>
    <row r="75" spans="1:68" x14ac:dyDescent="0.25">
      <c r="A75" s="2" t="s">
        <v>97</v>
      </c>
      <c r="B75" s="2">
        <v>248</v>
      </c>
      <c r="C75" s="2">
        <v>486</v>
      </c>
      <c r="D75" s="3">
        <f>Table1[[#This Row],[Old price]]-Table1[[#This Row],[Current price]]</f>
        <v>238</v>
      </c>
      <c r="E75" s="14">
        <v>0.49</v>
      </c>
      <c r="F75" s="8"/>
      <c r="G75" s="2"/>
      <c r="H75" s="2" t="str">
        <f>IF(G75&lt;3, "Poor", IF(AND(G75&gt;=3, G75&lt;= 4), "Average", IF(G75&gt;4, "Excellent", "")))</f>
        <v>Poor</v>
      </c>
      <c r="I75" s="9" t="str">
        <f>IF(E75&lt;20%, "Low Discount", IF(AND(E75&gt;=20%, E75&lt;=40%), "Medium Discount", IF(E75&gt;40%, "High Discount", "")))</f>
        <v>High Discount</v>
      </c>
    </row>
    <row r="76" spans="1:68" x14ac:dyDescent="0.25">
      <c r="A76" s="2" t="s">
        <v>99</v>
      </c>
      <c r="B76" s="2">
        <v>525</v>
      </c>
      <c r="C76" s="3">
        <v>1029</v>
      </c>
      <c r="D76" s="3">
        <f>Table1[[#This Row],[Old price]]-Table1[[#This Row],[Current price]]</f>
        <v>504</v>
      </c>
      <c r="E76" s="14">
        <v>0.49</v>
      </c>
      <c r="F76" s="8"/>
      <c r="G76" s="2"/>
      <c r="H76" s="2" t="str">
        <f>IF(G76&lt;3, "Poor", IF(AND(G76&gt;=3, G76&lt;= 4), "Average", IF(G76&gt;4, "Excellent", "")))</f>
        <v>Poor</v>
      </c>
      <c r="I76" s="9" t="str">
        <f>IF(E76&lt;20%, "Low Discount", IF(AND(E76&gt;=20%, E76&lt;=40%), "Medium Discount", IF(E76&gt;40%, "High Discount", "")))</f>
        <v>High Discount</v>
      </c>
    </row>
    <row r="77" spans="1:68" x14ac:dyDescent="0.25">
      <c r="A77" s="2" t="s">
        <v>58</v>
      </c>
      <c r="B77" s="2">
        <v>699</v>
      </c>
      <c r="C77" s="3">
        <v>1343</v>
      </c>
      <c r="D77" s="3">
        <f>Table1[[#This Row],[Old price]]-Table1[[#This Row],[Current price]]</f>
        <v>644</v>
      </c>
      <c r="E77" s="14">
        <v>0.48</v>
      </c>
      <c r="F77" s="8"/>
      <c r="G77" s="2"/>
      <c r="H77" s="2" t="str">
        <f>IF(G77&lt;3, "Poor", IF(AND(G77&gt;=3, G77&lt;= 4), "Average", IF(G77&gt;4, "Excellent", "")))</f>
        <v>Poor</v>
      </c>
      <c r="I77" s="9" t="str">
        <f>IF(E77&lt;20%, "Low Discount", IF(AND(E77&gt;=20%, E77&lt;=40%), "Medium Discount", IF(E77&gt;40%, "High Discount", "")))</f>
        <v>High Discount</v>
      </c>
    </row>
    <row r="78" spans="1:68" x14ac:dyDescent="0.25">
      <c r="A78" s="2" t="s">
        <v>91</v>
      </c>
      <c r="B78" s="3">
        <v>1300</v>
      </c>
      <c r="C78" s="3">
        <v>2500</v>
      </c>
      <c r="D78" s="3">
        <f>Table1[[#This Row],[Old price]]-Table1[[#This Row],[Current price]]</f>
        <v>1200</v>
      </c>
      <c r="E78" s="14">
        <v>0.48</v>
      </c>
      <c r="F78" s="8"/>
      <c r="G78" s="2"/>
      <c r="H78" s="2" t="str">
        <f>IF(G78&lt;3, "Poor", IF(AND(G78&gt;=3, G78&lt;= 4), "Average", IF(G78&gt;4, "Excellent", "")))</f>
        <v>Poor</v>
      </c>
      <c r="I78" s="9" t="str">
        <f>IF(E78&lt;20%, "Low Discount", IF(AND(E78&gt;=20%, E78&lt;=40%), "Medium Discount", IF(E78&gt;40%, "High Discount", "")))</f>
        <v>High Discount</v>
      </c>
    </row>
    <row r="79" spans="1:68" x14ac:dyDescent="0.25">
      <c r="A79" s="2" t="s">
        <v>92</v>
      </c>
      <c r="B79" s="2">
        <v>105</v>
      </c>
      <c r="C79" s="2">
        <v>200</v>
      </c>
      <c r="D79" s="3">
        <f>Table1[[#This Row],[Old price]]-Table1[[#This Row],[Current price]]</f>
        <v>95</v>
      </c>
      <c r="E79" s="14">
        <v>0.48</v>
      </c>
      <c r="F79" s="8"/>
      <c r="G79" s="2"/>
      <c r="H79" s="2" t="str">
        <f>IF(G79&lt;3, "Poor", IF(AND(G79&gt;=3, G79&lt;= 4), "Average", IF(G79&gt;4, "Excellent", "")))</f>
        <v>Poor</v>
      </c>
      <c r="I79" s="9" t="str">
        <f>IF(E79&lt;20%, "Low Discount", IF(AND(E79&gt;=20%, E79&lt;=40%), "Medium Discount", IF(E79&gt;40%, "High Discount", "")))</f>
        <v>High Discount</v>
      </c>
    </row>
    <row r="80" spans="1:68" x14ac:dyDescent="0.25">
      <c r="A80" s="2" t="s">
        <v>76</v>
      </c>
      <c r="B80" s="2">
        <v>790</v>
      </c>
      <c r="C80" s="3">
        <v>1485</v>
      </c>
      <c r="D80" s="3">
        <f>Table1[[#This Row],[Old price]]-Table1[[#This Row],[Current price]]</f>
        <v>695</v>
      </c>
      <c r="E80" s="14">
        <v>0.47</v>
      </c>
      <c r="F80" s="8"/>
      <c r="G80" s="2"/>
      <c r="H80" s="2" t="str">
        <f>IF(G80&lt;3, "Poor", IF(AND(G80&gt;=3, G80&lt;= 4), "Average", IF(G80&gt;4, "Excellent", "")))</f>
        <v>Poor</v>
      </c>
      <c r="I80" s="9" t="str">
        <f>IF(E80&lt;20%, "Low Discount", IF(AND(E80&gt;=20%, E80&lt;=40%), "Medium Discount", IF(E80&gt;40%, "High Discount", "")))</f>
        <v>High Discount</v>
      </c>
    </row>
    <row r="81" spans="1:9" x14ac:dyDescent="0.25">
      <c r="A81" s="2" t="s">
        <v>93</v>
      </c>
      <c r="B81" s="2">
        <v>899</v>
      </c>
      <c r="C81" s="3">
        <v>1699</v>
      </c>
      <c r="D81" s="3">
        <f>Table1[[#This Row],[Old price]]-Table1[[#This Row],[Current price]]</f>
        <v>800</v>
      </c>
      <c r="E81" s="14">
        <v>0.47</v>
      </c>
      <c r="F81" s="8"/>
      <c r="G81" s="2"/>
      <c r="H81" s="2" t="str">
        <f>IF(G81&lt;3, "Poor", IF(AND(G81&gt;=3, G81&lt;= 4), "Average", IF(G81&gt;4, "Excellent", "")))</f>
        <v>Poor</v>
      </c>
      <c r="I81" s="9" t="str">
        <f>IF(E81&lt;20%, "Low Discount", IF(AND(E81&gt;=20%, E81&lt;=40%), "Medium Discount", IF(E81&gt;40%, "High Discount", "")))</f>
        <v>High Discount</v>
      </c>
    </row>
    <row r="82" spans="1:9" x14ac:dyDescent="0.25">
      <c r="A82" s="2" t="s">
        <v>111</v>
      </c>
      <c r="B82" s="2">
        <v>169</v>
      </c>
      <c r="C82" s="2">
        <v>320</v>
      </c>
      <c r="D82" s="3">
        <f>Table1[[#This Row],[Old price]]-Table1[[#This Row],[Current price]]</f>
        <v>151</v>
      </c>
      <c r="E82" s="14">
        <v>0.47</v>
      </c>
      <c r="F82" s="8"/>
      <c r="G82" s="2"/>
      <c r="H82" s="2" t="str">
        <f>IF(G82&lt;3, "Poor", IF(AND(G82&gt;=3, G82&lt;= 4), "Average", IF(G82&gt;4, "Excellent", "")))</f>
        <v>Poor</v>
      </c>
      <c r="I82" s="9" t="str">
        <f>IF(E82&lt;20%, "Low Discount", IF(AND(E82&gt;=20%, E82&lt;=40%), "Medium Discount", IF(E82&gt;40%, "High Discount", "")))</f>
        <v>High Discount</v>
      </c>
    </row>
    <row r="83" spans="1:9" x14ac:dyDescent="0.25">
      <c r="A83" s="2" t="s">
        <v>112</v>
      </c>
      <c r="B83" s="3">
        <v>2200</v>
      </c>
      <c r="C83" s="3">
        <v>4080</v>
      </c>
      <c r="D83" s="3">
        <f>Table1[[#This Row],[Old price]]-Table1[[#This Row],[Current price]]</f>
        <v>1880</v>
      </c>
      <c r="E83" s="14">
        <v>0.46</v>
      </c>
      <c r="F83" s="8"/>
      <c r="G83" s="2"/>
      <c r="H83" s="2" t="str">
        <f>IF(G83&lt;3, "Poor", IF(AND(G83&gt;=3, G83&lt;= 4), "Average", IF(G83&gt;4, "Excellent", "")))</f>
        <v>Poor</v>
      </c>
      <c r="I83" s="9" t="str">
        <f>IF(E83&lt;20%, "Low Discount", IF(AND(E83&gt;=20%, E83&lt;=40%), "Medium Discount", IF(E83&gt;40%, "High Discount", "")))</f>
        <v>High Discount</v>
      </c>
    </row>
    <row r="84" spans="1:9" x14ac:dyDescent="0.25">
      <c r="A84" s="2" t="s">
        <v>57</v>
      </c>
      <c r="B84" s="2">
        <v>499</v>
      </c>
      <c r="C84" s="2">
        <v>900</v>
      </c>
      <c r="D84" s="3">
        <f>Table1[[#This Row],[Old price]]-Table1[[#This Row],[Current price]]</f>
        <v>401</v>
      </c>
      <c r="E84" s="14">
        <v>0.45</v>
      </c>
      <c r="F84" s="8"/>
      <c r="G84" s="2"/>
      <c r="H84" s="2" t="str">
        <f>IF(G84&lt;3, "Poor", IF(AND(G84&gt;=3, G84&lt;= 4), "Average", IF(G84&gt;4, "Excellent", "")))</f>
        <v>Poor</v>
      </c>
      <c r="I84" s="9" t="str">
        <f>IF(E84&lt;20%, "Low Discount", IF(AND(E84&gt;=20%, E84&lt;=40%), "Medium Discount", IF(E84&gt;40%, "High Discount", "")))</f>
        <v>High Discount</v>
      </c>
    </row>
    <row r="85" spans="1:9" x14ac:dyDescent="0.25">
      <c r="A85" s="2" t="s">
        <v>77</v>
      </c>
      <c r="B85" s="2">
        <v>690</v>
      </c>
      <c r="C85" s="3">
        <v>1200</v>
      </c>
      <c r="D85" s="3">
        <f>Table1[[#This Row],[Old price]]-Table1[[#This Row],[Current price]]</f>
        <v>510</v>
      </c>
      <c r="E85" s="14">
        <v>0.43</v>
      </c>
      <c r="F85" s="8"/>
      <c r="G85" s="2"/>
      <c r="H85" s="2" t="str">
        <f>IF(G85&lt;3, "Poor", IF(AND(G85&gt;=3, G85&lt;= 4), "Average", IF(G85&gt;4, "Excellent", "")))</f>
        <v>Poor</v>
      </c>
      <c r="I85" s="9" t="str">
        <f>IF(E85&lt;20%, "Low Discount", IF(AND(E85&gt;=20%, E85&lt;=40%), "Medium Discount", IF(E85&gt;40%, "High Discount", "")))</f>
        <v>High Discount</v>
      </c>
    </row>
    <row r="86" spans="1:9" x14ac:dyDescent="0.25">
      <c r="A86" s="2" t="s">
        <v>89</v>
      </c>
      <c r="B86" s="2">
        <v>630</v>
      </c>
      <c r="C86" s="3">
        <v>1100</v>
      </c>
      <c r="D86" s="3">
        <f>Table1[[#This Row],[Old price]]-Table1[[#This Row],[Current price]]</f>
        <v>470</v>
      </c>
      <c r="E86" s="14">
        <v>0.43</v>
      </c>
      <c r="F86" s="8"/>
      <c r="G86" s="2"/>
      <c r="H86" s="2" t="str">
        <f>IF(G86&lt;3, "Poor", IF(AND(G86&gt;=3, G86&lt;= 4), "Average", IF(G86&gt;4, "Excellent", "")))</f>
        <v>Poor</v>
      </c>
      <c r="I86" s="9" t="str">
        <f>IF(E86&lt;20%, "Low Discount", IF(AND(E86&gt;=20%, E86&lt;=40%), "Medium Discount", IF(E86&gt;40%, "High Discount", "")))</f>
        <v>High Discount</v>
      </c>
    </row>
    <row r="87" spans="1:9" x14ac:dyDescent="0.25">
      <c r="A87" s="2" t="s">
        <v>25</v>
      </c>
      <c r="B87" s="3">
        <v>1860</v>
      </c>
      <c r="C87" s="3">
        <v>3220</v>
      </c>
      <c r="D87" s="3">
        <f>Table1[[#This Row],[Old price]]-Table1[[#This Row],[Current price]]</f>
        <v>1360</v>
      </c>
      <c r="E87" s="14">
        <v>0.42</v>
      </c>
      <c r="F87" s="8"/>
      <c r="G87" s="2"/>
      <c r="H87" s="2" t="str">
        <f>IF(G87&lt;3, "Poor", IF(AND(G87&gt;=3, G87&lt;= 4), "Average", IF(G87&gt;4, "Excellent", "")))</f>
        <v>Poor</v>
      </c>
      <c r="I87" s="9" t="str">
        <f>IF(E87&lt;20%, "Low Discount", IF(AND(E87&gt;=20%, E87&lt;=40%), "Medium Discount", IF(E87&gt;40%, "High Discount", "")))</f>
        <v>High Discount</v>
      </c>
    </row>
    <row r="88" spans="1:9" x14ac:dyDescent="0.25">
      <c r="A88" s="2" t="s">
        <v>45</v>
      </c>
      <c r="B88" s="2">
        <v>610</v>
      </c>
      <c r="C88" s="3">
        <v>1060</v>
      </c>
      <c r="D88" s="3">
        <f>Table1[[#This Row],[Old price]]-Table1[[#This Row],[Current price]]</f>
        <v>450</v>
      </c>
      <c r="E88" s="14">
        <v>0.42</v>
      </c>
      <c r="F88" s="8"/>
      <c r="G88" s="2"/>
      <c r="H88" s="2" t="str">
        <f>IF(G88&lt;3, "Poor", IF(AND(G88&gt;=3, G88&lt;= 4), "Average", IF(G88&gt;4, "Excellent", "")))</f>
        <v>Poor</v>
      </c>
      <c r="I88" s="9" t="str">
        <f>IF(E88&lt;20%, "Low Discount", IF(AND(E88&gt;=20%, E88&lt;=40%), "Medium Discount", IF(E88&gt;40%, "High Discount", "")))</f>
        <v>High Discount</v>
      </c>
    </row>
    <row r="89" spans="1:9" x14ac:dyDescent="0.25">
      <c r="A89" s="2" t="s">
        <v>100</v>
      </c>
      <c r="B89" s="3">
        <v>1080</v>
      </c>
      <c r="C89" s="3">
        <v>1874</v>
      </c>
      <c r="D89" s="3">
        <f>Table1[[#This Row],[Old price]]-Table1[[#This Row],[Current price]]</f>
        <v>794</v>
      </c>
      <c r="E89" s="14">
        <v>0.42</v>
      </c>
      <c r="F89" s="8"/>
      <c r="G89" s="2"/>
      <c r="H89" s="2" t="str">
        <f>IF(G89&lt;3, "Poor", IF(AND(G89&gt;=3, G89&lt;= 4), "Average", IF(G89&gt;4, "Excellent", "")))</f>
        <v>Poor</v>
      </c>
      <c r="I89" s="9" t="str">
        <f>IF(E89&lt;20%, "Low Discount", IF(AND(E89&gt;=20%, E89&lt;=40%), "Medium Discount", IF(E89&gt;40%, "High Discount", "")))</f>
        <v>High Discount</v>
      </c>
    </row>
    <row r="90" spans="1:9" x14ac:dyDescent="0.25">
      <c r="A90" s="2" t="s">
        <v>56</v>
      </c>
      <c r="B90" s="2">
        <v>799</v>
      </c>
      <c r="C90" s="3">
        <v>1343</v>
      </c>
      <c r="D90" s="3">
        <f>Table1[[#This Row],[Old price]]-Table1[[#This Row],[Current price]]</f>
        <v>544</v>
      </c>
      <c r="E90" s="14">
        <v>0.41</v>
      </c>
      <c r="F90" s="8"/>
      <c r="G90" s="2"/>
      <c r="H90" s="2" t="str">
        <f>IF(G90&lt;3, "Poor", IF(AND(G90&gt;=3, G90&lt;= 4), "Average", IF(G90&gt;4, "Excellent", "")))</f>
        <v>Poor</v>
      </c>
      <c r="I90" s="9" t="str">
        <f>IF(E90&lt;20%, "Low Discount", IF(AND(E90&gt;=20%, E90&lt;=40%), "Medium Discount", IF(E90&gt;40%, "High Discount", "")))</f>
        <v>High Discount</v>
      </c>
    </row>
    <row r="91" spans="1:9" x14ac:dyDescent="0.25">
      <c r="A91" s="2" t="s">
        <v>102</v>
      </c>
      <c r="B91" s="3">
        <v>1420</v>
      </c>
      <c r="C91" s="3">
        <v>2420</v>
      </c>
      <c r="D91" s="3">
        <f>Table1[[#This Row],[Old price]]-Table1[[#This Row],[Current price]]</f>
        <v>1000</v>
      </c>
      <c r="E91" s="14">
        <v>0.41</v>
      </c>
      <c r="F91" s="8"/>
      <c r="G91" s="2"/>
      <c r="H91" s="2" t="str">
        <f>IF(G91&lt;3, "Poor", IF(AND(G91&gt;=3, G91&lt;= 4), "Average", IF(G91&gt;4, "Excellent", "")))</f>
        <v>Poor</v>
      </c>
      <c r="I91" s="9" t="str">
        <f>IF(E91&lt;20%, "Low Discount", IF(AND(E91&gt;=20%, E91&lt;=40%), "Medium Discount", IF(E91&gt;40%, "High Discount", "")))</f>
        <v>High Discount</v>
      </c>
    </row>
    <row r="92" spans="1:9" x14ac:dyDescent="0.25">
      <c r="A92" s="2" t="s">
        <v>42</v>
      </c>
      <c r="B92" s="3">
        <v>2750</v>
      </c>
      <c r="C92" s="3">
        <v>4471</v>
      </c>
      <c r="D92" s="3">
        <f>Table1[[#This Row],[Old price]]-Table1[[#This Row],[Current price]]</f>
        <v>1721</v>
      </c>
      <c r="E92" s="14">
        <v>0.38</v>
      </c>
      <c r="F92" s="8"/>
      <c r="G92" s="2"/>
      <c r="H92" s="2" t="str">
        <f>IF(G92&lt;3, "Poor", IF(AND(G92&gt;=3, G92&lt;= 4), "Average", IF(G92&gt;4, "Excellent", "")))</f>
        <v>Poor</v>
      </c>
      <c r="I92" s="9" t="str">
        <f>IF(E92&lt;20%, "Low Discount", IF(AND(E92&gt;=20%, E92&lt;=40%), "Medium Discount", IF(E92&gt;40%, "High Discount", "")))</f>
        <v>Medium Discount</v>
      </c>
    </row>
    <row r="93" spans="1:9" x14ac:dyDescent="0.25">
      <c r="A93" s="2" t="s">
        <v>50</v>
      </c>
      <c r="B93" s="3">
        <v>1200</v>
      </c>
      <c r="C93" s="3">
        <v>1950</v>
      </c>
      <c r="D93" s="3">
        <f>Table1[[#This Row],[Old price]]-Table1[[#This Row],[Current price]]</f>
        <v>750</v>
      </c>
      <c r="E93" s="14">
        <v>0.38</v>
      </c>
      <c r="F93" s="8"/>
      <c r="G93" s="2"/>
      <c r="H93" s="2" t="str">
        <f>IF(G93&lt;3, "Poor", IF(AND(G93&gt;=3, G93&lt;= 4), "Average", IF(G93&gt;4, "Excellent", "")))</f>
        <v>Poor</v>
      </c>
      <c r="I93" s="9" t="str">
        <f>IF(E93&lt;20%, "Low Discount", IF(AND(E93&gt;=20%, E93&lt;=40%), "Medium Discount", IF(E93&gt;40%, "High Discount", "")))</f>
        <v>Medium Discount</v>
      </c>
    </row>
    <row r="94" spans="1:9" x14ac:dyDescent="0.25">
      <c r="A94" s="2" t="s">
        <v>82</v>
      </c>
      <c r="B94" s="3">
        <v>1460</v>
      </c>
      <c r="C94" s="3">
        <v>2290</v>
      </c>
      <c r="D94" s="3">
        <f>Table1[[#This Row],[Old price]]-Table1[[#This Row],[Current price]]</f>
        <v>830</v>
      </c>
      <c r="E94" s="14">
        <v>0.36</v>
      </c>
      <c r="F94" s="8"/>
      <c r="G94" s="2"/>
      <c r="H94" s="2" t="str">
        <f>IF(G94&lt;3, "Poor", IF(AND(G94&gt;=3, G94&lt;= 4), "Average", IF(G94&gt;4, "Excellent", "")))</f>
        <v>Poor</v>
      </c>
      <c r="I94" s="9" t="str">
        <f>IF(E94&lt;20%, "Low Discount", IF(AND(E94&gt;=20%, E94&lt;=40%), "Medium Discount", IF(E94&gt;40%, "High Discount", "")))</f>
        <v>Medium Discount</v>
      </c>
    </row>
    <row r="95" spans="1:9" x14ac:dyDescent="0.25">
      <c r="A95" s="2" t="s">
        <v>105</v>
      </c>
      <c r="B95" s="3">
        <v>1150</v>
      </c>
      <c r="C95" s="3">
        <v>1737</v>
      </c>
      <c r="D95" s="3">
        <f>Table1[[#This Row],[Old price]]-Table1[[#This Row],[Current price]]</f>
        <v>587</v>
      </c>
      <c r="E95" s="14">
        <v>0.34</v>
      </c>
      <c r="F95" s="8"/>
      <c r="G95" s="2"/>
      <c r="H95" s="2" t="str">
        <f>IF(G95&lt;3, "Poor", IF(AND(G95&gt;=3, G95&lt;= 4), "Average", IF(G95&gt;4, "Excellent", "")))</f>
        <v>Poor</v>
      </c>
      <c r="I95" s="9" t="str">
        <f>IF(E95&lt;20%, "Low Discount", IF(AND(E95&gt;=20%, E95&lt;=40%), "Medium Discount", IF(E95&gt;40%, "High Discount", "")))</f>
        <v>Medium Discount</v>
      </c>
    </row>
    <row r="96" spans="1:9" x14ac:dyDescent="0.25">
      <c r="A96" s="2" t="s">
        <v>106</v>
      </c>
      <c r="B96" s="3">
        <v>1190</v>
      </c>
      <c r="C96" s="3">
        <v>1810</v>
      </c>
      <c r="D96" s="3">
        <f>Table1[[#This Row],[Old price]]-Table1[[#This Row],[Current price]]</f>
        <v>620</v>
      </c>
      <c r="E96" s="14">
        <v>0.34</v>
      </c>
      <c r="F96" s="8"/>
      <c r="G96" s="2"/>
      <c r="H96" s="2" t="str">
        <f>IF(G96&lt;3, "Poor", IF(AND(G96&gt;=3, G96&lt;= 4), "Average", IF(G96&gt;4, "Excellent", "")))</f>
        <v>Poor</v>
      </c>
      <c r="I96" s="9" t="str">
        <f>IF(E96&lt;20%, "Low Discount", IF(AND(E96&gt;=20%, E96&lt;=40%), "Medium Discount", IF(E96&gt;40%, "High Discount", "")))</f>
        <v>Medium Discount</v>
      </c>
    </row>
    <row r="97" spans="1:9" x14ac:dyDescent="0.25">
      <c r="A97" s="2" t="s">
        <v>48</v>
      </c>
      <c r="B97" s="3">
        <v>1190</v>
      </c>
      <c r="C97" s="3">
        <v>1785</v>
      </c>
      <c r="D97" s="3">
        <f>Table1[[#This Row],[Old price]]-Table1[[#This Row],[Current price]]</f>
        <v>595</v>
      </c>
      <c r="E97" s="14">
        <v>0.33</v>
      </c>
      <c r="F97" s="8"/>
      <c r="G97" s="2"/>
      <c r="H97" s="2" t="str">
        <f>IF(G97&lt;3, "Poor", IF(AND(G97&gt;=3, G97&lt;= 4), "Average", IF(G97&gt;4, "Excellent", "")))</f>
        <v>Poor</v>
      </c>
      <c r="I97" s="9" t="str">
        <f>IF(E97&lt;20%, "Low Discount", IF(AND(E97&gt;=20%, E97&lt;=40%), "Medium Discount", IF(E97&gt;40%, "High Discount", "")))</f>
        <v>Medium Discount</v>
      </c>
    </row>
    <row r="98" spans="1:9" x14ac:dyDescent="0.25">
      <c r="A98" s="2" t="s">
        <v>60</v>
      </c>
      <c r="B98" s="3">
        <v>2799</v>
      </c>
      <c r="C98" s="3">
        <v>3810</v>
      </c>
      <c r="D98" s="3">
        <f>Table1[[#This Row],[Old price]]-Table1[[#This Row],[Current price]]</f>
        <v>1011</v>
      </c>
      <c r="E98" s="14">
        <v>0.27</v>
      </c>
      <c r="F98" s="8"/>
      <c r="G98" s="2"/>
      <c r="H98" s="2" t="str">
        <f>IF(G98&lt;3, "Poor", IF(AND(G98&gt;=3, G98&lt;= 4), "Average", IF(G98&gt;4, "Excellent", "")))</f>
        <v>Poor</v>
      </c>
      <c r="I98" s="9" t="str">
        <f>IF(E98&lt;20%, "Low Discount", IF(AND(E98&gt;=20%, E98&lt;=40%), "Medium Discount", IF(E98&gt;40%, "High Discount", "")))</f>
        <v>Medium Discount</v>
      </c>
    </row>
    <row r="99" spans="1:9" x14ac:dyDescent="0.25">
      <c r="A99" s="2" t="s">
        <v>104</v>
      </c>
      <c r="B99" s="2">
        <v>198</v>
      </c>
      <c r="C99" s="2">
        <v>260</v>
      </c>
      <c r="D99" s="3">
        <f>Table1[[#This Row],[Old price]]-Table1[[#This Row],[Current price]]</f>
        <v>62</v>
      </c>
      <c r="E99" s="14">
        <v>0.24</v>
      </c>
      <c r="F99" s="8"/>
      <c r="G99" s="2"/>
      <c r="H99" s="2" t="str">
        <f>IF(G99&lt;3, "Poor", IF(AND(G99&gt;=3, G99&lt;= 4), "Average", IF(G99&gt;4, "Excellent", "")))</f>
        <v>Poor</v>
      </c>
      <c r="I99" s="9" t="str">
        <f>IF(E99&lt;20%, "Low Discount", IF(AND(E99&gt;=20%, E99&lt;=40%), "Medium Discount", IF(E99&gt;40%, "High Discount", "")))</f>
        <v>Medium Discount</v>
      </c>
    </row>
    <row r="100" spans="1:9" x14ac:dyDescent="0.25">
      <c r="A100" s="2" t="s">
        <v>54</v>
      </c>
      <c r="B100" s="2">
        <v>299</v>
      </c>
      <c r="C100" s="2">
        <v>384</v>
      </c>
      <c r="D100" s="3">
        <f>Table1[[#This Row],[Old price]]-Table1[[#This Row],[Current price]]</f>
        <v>85</v>
      </c>
      <c r="E100" s="14">
        <v>0.22</v>
      </c>
      <c r="F100" s="8"/>
      <c r="G100" s="2"/>
      <c r="H100" s="2" t="str">
        <f>IF(G100&lt;3, "Poor", IF(AND(G100&gt;=3, G100&lt;= 4), "Average", IF(G100&gt;4, "Excellent", "")))</f>
        <v>Poor</v>
      </c>
      <c r="I100" s="9" t="str">
        <f>IF(E100&lt;20%, "Low Discount", IF(AND(E100&gt;=20%, E100&lt;=40%), "Medium Discount", IF(E100&gt;40%, "High Discount", "")))</f>
        <v>Medium Discount</v>
      </c>
    </row>
    <row r="101" spans="1:9" x14ac:dyDescent="0.25">
      <c r="A101" s="2" t="s">
        <v>85</v>
      </c>
      <c r="B101" s="3">
        <v>1466</v>
      </c>
      <c r="C101" s="3">
        <v>1699</v>
      </c>
      <c r="D101" s="3">
        <f>Table1[[#This Row],[Old price]]-Table1[[#This Row],[Current price]]</f>
        <v>233</v>
      </c>
      <c r="E101" s="14">
        <v>0.14000000000000001</v>
      </c>
      <c r="F101" s="8"/>
      <c r="G101" s="2"/>
      <c r="H101" s="2" t="str">
        <f>IF(G101&lt;3, "Poor", IF(AND(G101&gt;=3, G101&lt;= 4), "Average", IF(G101&gt;4, "Excellent", "")))</f>
        <v>Poor</v>
      </c>
      <c r="I101" s="9" t="str">
        <f>IF(E101&lt;20%, "Low Discount", IF(AND(E101&gt;=20%, E101&lt;=40%), "Medium Discount", IF(E101&gt;40%, "High Discount", "")))</f>
        <v>Low Discount</v>
      </c>
    </row>
    <row r="102" spans="1:9" x14ac:dyDescent="0.25">
      <c r="A102" s="2" t="s">
        <v>88</v>
      </c>
      <c r="B102" s="3">
        <v>1468</v>
      </c>
      <c r="C102" s="3">
        <v>1699</v>
      </c>
      <c r="D102" s="3">
        <f>Table1[[#This Row],[Old price]]-Table1[[#This Row],[Current price]]</f>
        <v>231</v>
      </c>
      <c r="E102" s="14">
        <v>0.14000000000000001</v>
      </c>
      <c r="F102" s="8"/>
      <c r="G102" s="2"/>
      <c r="H102" s="2" t="str">
        <f>IF(G102&lt;3, "Poor", IF(AND(G102&gt;=3, G102&lt;= 4), "Average", IF(G102&gt;4, "Excellent", "")))</f>
        <v>Poor</v>
      </c>
      <c r="I102" s="9" t="str">
        <f>IF(E102&lt;20%, "Low Discount", IF(AND(E102&gt;=20%, E102&lt;=40%), "Medium Discount", IF(E102&gt;40%, "High Discount", "")))</f>
        <v>Low Discount</v>
      </c>
    </row>
    <row r="103" spans="1:9" x14ac:dyDescent="0.25">
      <c r="A103" s="2" t="s">
        <v>87</v>
      </c>
      <c r="B103" s="2">
        <v>799</v>
      </c>
      <c r="C103" s="2">
        <v>900</v>
      </c>
      <c r="D103" s="3">
        <f>Table1[[#This Row],[Old price]]-Table1[[#This Row],[Current price]]</f>
        <v>101</v>
      </c>
      <c r="E103" s="14">
        <v>0.11</v>
      </c>
      <c r="F103" s="8"/>
      <c r="G103" s="2"/>
      <c r="H103" s="2" t="str">
        <f>IF(G103&lt;3, "Poor", IF(AND(G103&gt;=3, G103&lt;= 4), "Average", IF(G103&gt;4, "Excellent", "")))</f>
        <v>Poor</v>
      </c>
      <c r="I103" s="9" t="str">
        <f>IF(E103&lt;20%, "Low Discount", IF(AND(E103&gt;=20%, E103&lt;=40%), "Medium Discount", IF(E103&gt;40%, "High Discount", "")))</f>
        <v>Low Discount</v>
      </c>
    </row>
    <row r="104" spans="1:9" x14ac:dyDescent="0.25">
      <c r="A104" s="2" t="s">
        <v>95</v>
      </c>
      <c r="B104" s="3">
        <v>1526</v>
      </c>
      <c r="C104" s="3">
        <v>1660</v>
      </c>
      <c r="D104" s="3">
        <f>Table1[[#This Row],[Old price]]-Table1[[#This Row],[Current price]]</f>
        <v>134</v>
      </c>
      <c r="E104" s="14">
        <v>0.08</v>
      </c>
      <c r="F104" s="8"/>
      <c r="G104" s="2"/>
      <c r="H104" s="2" t="str">
        <f>IF(G104&lt;3, "Poor", IF(AND(G104&gt;=3, G104&lt;= 4), "Average", IF(G104&gt;4, "Excellent", "")))</f>
        <v>Poor</v>
      </c>
      <c r="I104" s="9" t="str">
        <f>IF(E104&lt;20%, "Low Discount", IF(AND(E104&gt;=20%, E104&lt;=40%), "Medium Discount", IF(E104&gt;40%, "High Discount", "")))</f>
        <v>Low Discount</v>
      </c>
    </row>
    <row r="105" spans="1:9" x14ac:dyDescent="0.25">
      <c r="A105" s="2" t="s">
        <v>78</v>
      </c>
      <c r="B105" s="3">
        <v>1732</v>
      </c>
      <c r="C105" s="3">
        <v>1799</v>
      </c>
      <c r="D105" s="3">
        <f>Table1[[#This Row],[Old price]]-Table1[[#This Row],[Current price]]</f>
        <v>67</v>
      </c>
      <c r="E105" s="14">
        <v>0.04</v>
      </c>
      <c r="F105" s="8"/>
      <c r="G105" s="2"/>
      <c r="H105" s="2" t="str">
        <f>IF(G105&lt;3, "Poor", IF(AND(G105&gt;=3, G105&lt;= 4), "Average", IF(G105&gt;4, "Excellent", "")))</f>
        <v>Poor</v>
      </c>
      <c r="I105" s="9" t="str">
        <f>IF(E105&lt;20%, "Low Discount", IF(AND(E105&gt;=20%, E105&lt;=40%), "Medium Discount", IF(E105&gt;40%, "High Discount", "")))</f>
        <v>Low Discount</v>
      </c>
    </row>
    <row r="106" spans="1:9" x14ac:dyDescent="0.25">
      <c r="A106" s="2" t="s">
        <v>98</v>
      </c>
      <c r="B106" s="3">
        <v>3546</v>
      </c>
      <c r="C106" s="3">
        <v>3699</v>
      </c>
      <c r="D106" s="3">
        <f>Table1[[#This Row],[Old price]]-Table1[[#This Row],[Current price]]</f>
        <v>153</v>
      </c>
      <c r="E106" s="14">
        <v>0.04</v>
      </c>
      <c r="F106" s="8"/>
      <c r="G106" s="2"/>
      <c r="H106" s="2" t="str">
        <f>IF(G106&lt;3, "Poor", IF(AND(G106&gt;=3, G106&lt;= 4), "Average", IF(G106&gt;4, "Excellent", "")))</f>
        <v>Poor</v>
      </c>
      <c r="I106" s="9" t="str">
        <f>IF(E106&lt;20%, "Low Discount", IF(AND(E106&gt;=20%, E106&lt;=40%), "Medium Discount", IF(E106&gt;40%, "High Discount", "")))</f>
        <v>Low Discount</v>
      </c>
    </row>
    <row r="107" spans="1:9" x14ac:dyDescent="0.25">
      <c r="A107" s="2" t="s">
        <v>55</v>
      </c>
      <c r="B107" s="3">
        <v>1459</v>
      </c>
      <c r="C107" s="3">
        <v>1499</v>
      </c>
      <c r="D107" s="3">
        <f>Table1[[#This Row],[Old price]]-Table1[[#This Row],[Current price]]</f>
        <v>40</v>
      </c>
      <c r="E107" s="14">
        <v>0.03</v>
      </c>
      <c r="F107" s="8"/>
      <c r="G107" s="2"/>
      <c r="H107" s="2" t="str">
        <f>IF(G107&lt;3, "Poor", IF(AND(G107&gt;=3, G107&lt;= 4), "Average", IF(G107&gt;4, "Excellent", "")))</f>
        <v>Poor</v>
      </c>
      <c r="I107" s="9" t="str">
        <f>IF(E107&lt;20%, "Low Discount", IF(AND(E107&gt;=20%, E107&lt;=40%), "Medium Discount", IF(E107&gt;40%, "High Discount", "")))</f>
        <v>Low Discount</v>
      </c>
    </row>
    <row r="108" spans="1:9" x14ac:dyDescent="0.25">
      <c r="A108" s="2" t="s">
        <v>46</v>
      </c>
      <c r="B108" s="3">
        <v>2132</v>
      </c>
      <c r="C108" s="3">
        <v>2169</v>
      </c>
      <c r="D108" s="3">
        <f>Table1[[#This Row],[Old price]]-Table1[[#This Row],[Current price]]</f>
        <v>37</v>
      </c>
      <c r="E108" s="14">
        <v>0.02</v>
      </c>
      <c r="F108" s="8"/>
      <c r="G108" s="2"/>
      <c r="H108" s="2" t="str">
        <f>IF(G108&lt;3, "Poor", IF(AND(G108&gt;=3, G108&lt;= 4), "Average", IF(G108&gt;4, "Excellent", "")))</f>
        <v>Poor</v>
      </c>
      <c r="I108" s="9" t="str">
        <f>IF(E108&lt;20%, "Low Discount", IF(AND(E108&gt;=20%, E108&lt;=40%), "Medium Discount", IF(E108&gt;40%, "High Discount", "")))</f>
        <v>Low Discount</v>
      </c>
    </row>
    <row r="109" spans="1:9" x14ac:dyDescent="0.25">
      <c r="A109" s="2" t="s">
        <v>53</v>
      </c>
      <c r="B109" s="3">
        <v>1660</v>
      </c>
      <c r="C109" s="3">
        <v>1699</v>
      </c>
      <c r="D109" s="3">
        <f>Table1[[#This Row],[Old price]]-Table1[[#This Row],[Current price]]</f>
        <v>39</v>
      </c>
      <c r="E109" s="14">
        <v>0.02</v>
      </c>
      <c r="F109" s="8"/>
      <c r="G109" s="2"/>
      <c r="H109" s="2" t="str">
        <f>IF(G109&lt;3, "Poor", IF(AND(G109&gt;=3, G109&lt;= 4), "Average", IF(G109&gt;4, "Excellent", "")))</f>
        <v>Poor</v>
      </c>
      <c r="I109" s="9" t="str">
        <f>IF(E109&lt;20%, "Low Discount", IF(AND(E109&gt;=20%, E109&lt;=40%), "Medium Discount", IF(E109&gt;40%, "High Discount", "")))</f>
        <v>Low Discount</v>
      </c>
    </row>
    <row r="110" spans="1:9" x14ac:dyDescent="0.25">
      <c r="A110" s="2" t="s">
        <v>83</v>
      </c>
      <c r="B110" s="3">
        <v>1666</v>
      </c>
      <c r="C110" s="3">
        <v>1699</v>
      </c>
      <c r="D110" s="3">
        <f>Table1[[#This Row],[Old price]]-Table1[[#This Row],[Current price]]</f>
        <v>33</v>
      </c>
      <c r="E110" s="14">
        <v>0.02</v>
      </c>
      <c r="F110" s="8"/>
      <c r="G110" s="2"/>
      <c r="H110" s="2" t="str">
        <f>IF(G110&lt;3, "Poor", IF(AND(G110&gt;=3, G110&lt;= 4), "Average", IF(G110&gt;4, "Excellent", "")))</f>
        <v>Poor</v>
      </c>
      <c r="I110" s="9" t="str">
        <f>IF(E110&lt;20%, "Low Discount", IF(AND(E110&gt;=20%, E110&lt;=40%), "Medium Discount", IF(E110&gt;40%, "High Discount", "")))</f>
        <v>Low Discount</v>
      </c>
    </row>
    <row r="111" spans="1:9" x14ac:dyDescent="0.25">
      <c r="A111" s="2" t="s">
        <v>96</v>
      </c>
      <c r="B111" s="3">
        <v>1462</v>
      </c>
      <c r="C111" s="3">
        <v>1499</v>
      </c>
      <c r="D111" s="3">
        <f>Table1[[#This Row],[Old price]]-Table1[[#This Row],[Current price]]</f>
        <v>37</v>
      </c>
      <c r="E111" s="14">
        <v>0.02</v>
      </c>
      <c r="F111" s="8"/>
      <c r="G111" s="2"/>
      <c r="H111" s="2" t="str">
        <f>IF(G111&lt;3, "Poor", IF(AND(G111&gt;=3, G111&lt;= 4), "Average", IF(G111&gt;4, "Excellent", "")))</f>
        <v>Poor</v>
      </c>
      <c r="I111" s="9" t="str">
        <f>IF(E111&lt;20%, "Low Discount", IF(AND(E111&gt;=20%, E111&lt;=40%), "Medium Discount", IF(E111&gt;40%, "High Discount", "")))</f>
        <v>Low Discount</v>
      </c>
    </row>
    <row r="112" spans="1:9" x14ac:dyDescent="0.25">
      <c r="A112" s="2" t="s">
        <v>107</v>
      </c>
      <c r="B112" s="3">
        <v>1658</v>
      </c>
      <c r="C112" s="3">
        <v>1699</v>
      </c>
      <c r="D112" s="3">
        <f>Table1[[#This Row],[Old price]]-Table1[[#This Row],[Current price]]</f>
        <v>41</v>
      </c>
      <c r="E112" s="14">
        <v>0.02</v>
      </c>
      <c r="F112" s="8"/>
      <c r="G112" s="2"/>
      <c r="H112" s="2" t="str">
        <f>IF(G112&lt;3, "Poor", IF(AND(G112&gt;=3, G112&lt;= 4), "Average", IF(G112&gt;4, "Excellent", "")))</f>
        <v>Poor</v>
      </c>
      <c r="I112" s="9" t="str">
        <f>IF(E112&lt;20%, "Low Discount", IF(AND(E112&gt;=20%, E112&lt;=40%), "Medium Discount", IF(E112&gt;40%, "High Discount", "")))</f>
        <v>Low Discount</v>
      </c>
    </row>
    <row r="113" spans="1:9" x14ac:dyDescent="0.25">
      <c r="A113" s="2" t="s">
        <v>108</v>
      </c>
      <c r="B113" s="3">
        <v>1768</v>
      </c>
      <c r="C113" s="3">
        <v>1799</v>
      </c>
      <c r="D113" s="3">
        <f>Table1[[#This Row],[Old price]]-Table1[[#This Row],[Current price]]</f>
        <v>31</v>
      </c>
      <c r="E113" s="14">
        <v>0.02</v>
      </c>
      <c r="F113" s="8"/>
      <c r="G113" s="2"/>
      <c r="H113" s="2" t="str">
        <f>IF(G113&lt;3, "Poor", IF(AND(G113&gt;=3, G113&lt;= 4), "Average", IF(G113&gt;4, "Excellent", "")))</f>
        <v>Poor</v>
      </c>
      <c r="I113" s="9" t="str">
        <f>IF(E113&lt;20%, "Low Discount", IF(AND(E113&gt;=20%, E113&lt;=40%), "Medium Discount", IF(E113&gt;40%, "High Discount", "")))</f>
        <v>Low Discount</v>
      </c>
    </row>
    <row r="114" spans="1:9" x14ac:dyDescent="0.25">
      <c r="A114" s="2" t="s">
        <v>103</v>
      </c>
      <c r="B114" s="3">
        <v>1875</v>
      </c>
      <c r="C114" s="3">
        <v>1899</v>
      </c>
      <c r="D114" s="3">
        <f>Table1[[#This Row],[Old price]]-Table1[[#This Row],[Current price]]</f>
        <v>24</v>
      </c>
      <c r="E114" s="14">
        <v>0.01</v>
      </c>
      <c r="F114" s="8"/>
      <c r="G114" s="2"/>
      <c r="H114" s="2" t="str">
        <f>IF(G114&lt;3, "Poor", IF(AND(G114&gt;=3, G114&lt;= 4), "Average", IF(G114&gt;4, "Excellent", "")))</f>
        <v>Poor</v>
      </c>
      <c r="I114" s="11" t="str">
        <f>IF(E114&lt;20%, "Low Discount", IF(AND(E114&gt;=20%, E114&lt;=40%), "Medium Discount", IF(E114&gt;40%, "High Discount", "")))</f>
        <v>Low Discount</v>
      </c>
    </row>
    <row r="115" spans="1:9" x14ac:dyDescent="0.25">
      <c r="A115"/>
      <c r="B115"/>
      <c r="C115"/>
      <c r="D115"/>
      <c r="E115" s="15"/>
      <c r="F115"/>
      <c r="G115" s="6"/>
    </row>
    <row r="116" spans="1:9" x14ac:dyDescent="0.25">
      <c r="A116"/>
      <c r="B116"/>
      <c r="C116"/>
      <c r="D116"/>
      <c r="E116" s="15"/>
      <c r="F116"/>
      <c r="G116" s="6"/>
    </row>
    <row r="117" spans="1:9" x14ac:dyDescent="0.25">
      <c r="A117"/>
      <c r="B117"/>
      <c r="C117"/>
      <c r="D117"/>
      <c r="E117" s="15"/>
      <c r="F117"/>
      <c r="G117" s="6"/>
    </row>
    <row r="118" spans="1:9" x14ac:dyDescent="0.25">
      <c r="G118" s="7"/>
    </row>
    <row r="119" spans="1:9" x14ac:dyDescent="0.25">
      <c r="G119" s="7"/>
    </row>
    <row r="120" spans="1:9" x14ac:dyDescent="0.25">
      <c r="G120" s="7"/>
    </row>
    <row r="121" spans="1:9" x14ac:dyDescent="0.25">
      <c r="G121" s="7"/>
    </row>
    <row r="122" spans="1:9" x14ac:dyDescent="0.25">
      <c r="G122" s="7"/>
    </row>
    <row r="123" spans="1:9" x14ac:dyDescent="0.25">
      <c r="G123" s="7"/>
    </row>
    <row r="124" spans="1:9" x14ac:dyDescent="0.25">
      <c r="G124" s="7"/>
    </row>
    <row r="125" spans="1:9" x14ac:dyDescent="0.25">
      <c r="G125" s="7"/>
    </row>
    <row r="126" spans="1:9" x14ac:dyDescent="0.25">
      <c r="G126" s="7"/>
    </row>
    <row r="127" spans="1:9" x14ac:dyDescent="0.25">
      <c r="G127" s="7"/>
    </row>
    <row r="128" spans="1:9" x14ac:dyDescent="0.25">
      <c r="G128" s="7"/>
    </row>
    <row r="129" spans="7:7" x14ac:dyDescent="0.25">
      <c r="G129" s="7"/>
    </row>
    <row r="130" spans="7:7" x14ac:dyDescent="0.25">
      <c r="G130" s="7"/>
    </row>
    <row r="131" spans="7:7" x14ac:dyDescent="0.25">
      <c r="G131" s="7"/>
    </row>
    <row r="132" spans="7:7" x14ac:dyDescent="0.25">
      <c r="G132" s="7"/>
    </row>
    <row r="133" spans="7:7" x14ac:dyDescent="0.25">
      <c r="G133" s="7"/>
    </row>
    <row r="134" spans="7:7" x14ac:dyDescent="0.25">
      <c r="G134" s="7"/>
    </row>
    <row r="135" spans="7:7" x14ac:dyDescent="0.25">
      <c r="G135" s="7"/>
    </row>
    <row r="136" spans="7:7" x14ac:dyDescent="0.25">
      <c r="G136" s="7"/>
    </row>
    <row r="137" spans="7:7" x14ac:dyDescent="0.25">
      <c r="G137" s="7"/>
    </row>
    <row r="138" spans="7:7" x14ac:dyDescent="0.25">
      <c r="G138" s="7"/>
    </row>
    <row r="139" spans="7:7" x14ac:dyDescent="0.25">
      <c r="G139" s="7"/>
    </row>
    <row r="140" spans="7:7" x14ac:dyDescent="0.25">
      <c r="G140" s="7"/>
    </row>
    <row r="141" spans="7:7" x14ac:dyDescent="0.25">
      <c r="G141" s="7"/>
    </row>
    <row r="142" spans="7:7" x14ac:dyDescent="0.25">
      <c r="G142" s="7"/>
    </row>
    <row r="143" spans="7:7" x14ac:dyDescent="0.25">
      <c r="G143" s="7"/>
    </row>
    <row r="144" spans="7:7" x14ac:dyDescent="0.25">
      <c r="G144" s="7"/>
    </row>
    <row r="145" spans="7:7" x14ac:dyDescent="0.25">
      <c r="G145" s="7"/>
    </row>
    <row r="146" spans="7:7" x14ac:dyDescent="0.25">
      <c r="G146" s="7"/>
    </row>
    <row r="147" spans="7:7" x14ac:dyDescent="0.25">
      <c r="G147" s="7"/>
    </row>
    <row r="148" spans="7:7" x14ac:dyDescent="0.25">
      <c r="G148" s="7"/>
    </row>
    <row r="149" spans="7:7" x14ac:dyDescent="0.25">
      <c r="G149" s="7"/>
    </row>
    <row r="150" spans="7:7" x14ac:dyDescent="0.25">
      <c r="G150" s="7"/>
    </row>
    <row r="151" spans="7:7" x14ac:dyDescent="0.25">
      <c r="G151" s="7"/>
    </row>
    <row r="152" spans="7:7" x14ac:dyDescent="0.25">
      <c r="G152" s="7"/>
    </row>
    <row r="153" spans="7:7" x14ac:dyDescent="0.25">
      <c r="G153" s="7"/>
    </row>
    <row r="154" spans="7:7" x14ac:dyDescent="0.25">
      <c r="G154" s="7"/>
    </row>
    <row r="155" spans="7:7" x14ac:dyDescent="0.25">
      <c r="G155" s="7"/>
    </row>
    <row r="156" spans="7:7" x14ac:dyDescent="0.25">
      <c r="G156" s="7"/>
    </row>
    <row r="157" spans="7:7" x14ac:dyDescent="0.25">
      <c r="G157" s="7"/>
    </row>
    <row r="158" spans="7:7" x14ac:dyDescent="0.25">
      <c r="G158" s="7"/>
    </row>
    <row r="159" spans="7:7" x14ac:dyDescent="0.25">
      <c r="G159" s="7"/>
    </row>
    <row r="160" spans="7:7" x14ac:dyDescent="0.25">
      <c r="G160" s="7"/>
    </row>
    <row r="161" spans="7:7" x14ac:dyDescent="0.25">
      <c r="G161" s="7"/>
    </row>
    <row r="162" spans="7:7" x14ac:dyDescent="0.25">
      <c r="G162" s="7"/>
    </row>
    <row r="163" spans="7:7" x14ac:dyDescent="0.25">
      <c r="G163" s="7"/>
    </row>
    <row r="164" spans="7:7" x14ac:dyDescent="0.25">
      <c r="G164" s="7"/>
    </row>
    <row r="165" spans="7:7" x14ac:dyDescent="0.25">
      <c r="G165" s="7"/>
    </row>
    <row r="166" spans="7:7" x14ac:dyDescent="0.25">
      <c r="G166" s="7"/>
    </row>
    <row r="167" spans="7:7" x14ac:dyDescent="0.25">
      <c r="G167" s="7"/>
    </row>
    <row r="168" spans="7:7" x14ac:dyDescent="0.25">
      <c r="G168" s="7"/>
    </row>
    <row r="169" spans="7:7" x14ac:dyDescent="0.25">
      <c r="G169" s="7"/>
    </row>
    <row r="170" spans="7:7" x14ac:dyDescent="0.25">
      <c r="G170" s="7"/>
    </row>
    <row r="171" spans="7:7" x14ac:dyDescent="0.25">
      <c r="G171" s="7"/>
    </row>
    <row r="172" spans="7:7" x14ac:dyDescent="0.25">
      <c r="G172" s="7"/>
    </row>
    <row r="173" spans="7:7" x14ac:dyDescent="0.25">
      <c r="G173" s="7"/>
    </row>
    <row r="174" spans="7:7" x14ac:dyDescent="0.25">
      <c r="G174" s="7"/>
    </row>
    <row r="175" spans="7:7" x14ac:dyDescent="0.25">
      <c r="G175" s="7"/>
    </row>
    <row r="176" spans="7:7" x14ac:dyDescent="0.25">
      <c r="G176" s="7"/>
    </row>
    <row r="177" spans="7:7" x14ac:dyDescent="0.25">
      <c r="G177" s="7"/>
    </row>
    <row r="178" spans="7:7" x14ac:dyDescent="0.25">
      <c r="G178" s="7"/>
    </row>
    <row r="179" spans="7:7" x14ac:dyDescent="0.25">
      <c r="G179" s="7"/>
    </row>
    <row r="180" spans="7:7" x14ac:dyDescent="0.25">
      <c r="G180" s="7"/>
    </row>
    <row r="181" spans="7:7" x14ac:dyDescent="0.25">
      <c r="G181" s="7"/>
    </row>
    <row r="182" spans="7:7" x14ac:dyDescent="0.25">
      <c r="G182" s="7"/>
    </row>
    <row r="183" spans="7:7" x14ac:dyDescent="0.25">
      <c r="G183" s="7"/>
    </row>
    <row r="184" spans="7:7" x14ac:dyDescent="0.25">
      <c r="G184" s="7"/>
    </row>
    <row r="185" spans="7:7" x14ac:dyDescent="0.25">
      <c r="G185" s="7"/>
    </row>
    <row r="186" spans="7:7" x14ac:dyDescent="0.25">
      <c r="G186" s="7"/>
    </row>
    <row r="187" spans="7:7" x14ac:dyDescent="0.25">
      <c r="G187" s="7"/>
    </row>
    <row r="188" spans="7:7" x14ac:dyDescent="0.25">
      <c r="G188" s="7"/>
    </row>
    <row r="189" spans="7:7" x14ac:dyDescent="0.25">
      <c r="G189" s="7"/>
    </row>
    <row r="190" spans="7:7" x14ac:dyDescent="0.25">
      <c r="G190" s="7"/>
    </row>
    <row r="191" spans="7:7" x14ac:dyDescent="0.25">
      <c r="G191" s="7"/>
    </row>
    <row r="192" spans="7:7" x14ac:dyDescent="0.25">
      <c r="G192" s="7"/>
    </row>
    <row r="193" spans="7:7" x14ac:dyDescent="0.25">
      <c r="G193" s="7"/>
    </row>
    <row r="194" spans="7:7" x14ac:dyDescent="0.25">
      <c r="G194" s="7"/>
    </row>
    <row r="195" spans="7:7" x14ac:dyDescent="0.25">
      <c r="G195" s="7"/>
    </row>
    <row r="196" spans="7:7" x14ac:dyDescent="0.25">
      <c r="G196" s="7"/>
    </row>
    <row r="197" spans="7:7" x14ac:dyDescent="0.25">
      <c r="G197" s="7"/>
    </row>
    <row r="198" spans="7:7" x14ac:dyDescent="0.25">
      <c r="G198" s="7"/>
    </row>
    <row r="199" spans="7:7" x14ac:dyDescent="0.25">
      <c r="G199" s="7"/>
    </row>
    <row r="200" spans="7:7" x14ac:dyDescent="0.25">
      <c r="G200" s="7"/>
    </row>
    <row r="201" spans="7:7" x14ac:dyDescent="0.25">
      <c r="G201" s="7"/>
    </row>
    <row r="202" spans="7:7" x14ac:dyDescent="0.25">
      <c r="G202" s="7"/>
    </row>
    <row r="203" spans="7:7" x14ac:dyDescent="0.25">
      <c r="G203" s="7"/>
    </row>
    <row r="204" spans="7:7" x14ac:dyDescent="0.25">
      <c r="G204" s="7"/>
    </row>
    <row r="205" spans="7:7" x14ac:dyDescent="0.25">
      <c r="G205" s="7"/>
    </row>
    <row r="206" spans="7:7" x14ac:dyDescent="0.25">
      <c r="G206" s="7"/>
    </row>
    <row r="207" spans="7:7" x14ac:dyDescent="0.25">
      <c r="G207" s="7"/>
    </row>
    <row r="208" spans="7:7" x14ac:dyDescent="0.25">
      <c r="G208" s="7"/>
    </row>
    <row r="209" spans="7:7" x14ac:dyDescent="0.25">
      <c r="G209" s="7"/>
    </row>
    <row r="210" spans="7:7" x14ac:dyDescent="0.25">
      <c r="G210" s="7"/>
    </row>
    <row r="211" spans="7:7" x14ac:dyDescent="0.25">
      <c r="G211" s="7"/>
    </row>
    <row r="212" spans="7:7" x14ac:dyDescent="0.25">
      <c r="G212" s="7"/>
    </row>
    <row r="213" spans="7:7" x14ac:dyDescent="0.25">
      <c r="G213" s="7"/>
    </row>
    <row r="214" spans="7:7" x14ac:dyDescent="0.25">
      <c r="G214" s="7"/>
    </row>
    <row r="215" spans="7:7" x14ac:dyDescent="0.25">
      <c r="G215" s="7"/>
    </row>
    <row r="216" spans="7:7" x14ac:dyDescent="0.25">
      <c r="G216" s="7"/>
    </row>
    <row r="217" spans="7:7" x14ac:dyDescent="0.25">
      <c r="G217" s="7"/>
    </row>
    <row r="218" spans="7:7" x14ac:dyDescent="0.25">
      <c r="G218" s="7"/>
    </row>
    <row r="219" spans="7:7" x14ac:dyDescent="0.25">
      <c r="G219" s="7"/>
    </row>
    <row r="220" spans="7:7" x14ac:dyDescent="0.25">
      <c r="G220" s="7"/>
    </row>
    <row r="221" spans="7:7" x14ac:dyDescent="0.25">
      <c r="G221" s="7"/>
    </row>
    <row r="222" spans="7:7" x14ac:dyDescent="0.25">
      <c r="G222" s="7"/>
    </row>
    <row r="223" spans="7:7" x14ac:dyDescent="0.25">
      <c r="G223" s="7"/>
    </row>
    <row r="224" spans="7:7" x14ac:dyDescent="0.25">
      <c r="G224" s="7"/>
    </row>
    <row r="225" spans="7:7" x14ac:dyDescent="0.25">
      <c r="G225" s="7"/>
    </row>
    <row r="226" spans="7:7" x14ac:dyDescent="0.25">
      <c r="G226" s="7"/>
    </row>
    <row r="227" spans="7:7" x14ac:dyDescent="0.25">
      <c r="G227" s="7"/>
    </row>
    <row r="228" spans="7:7" x14ac:dyDescent="0.25">
      <c r="G228" s="7"/>
    </row>
    <row r="229" spans="7:7" x14ac:dyDescent="0.25">
      <c r="G229" s="7"/>
    </row>
    <row r="230" spans="7:7" x14ac:dyDescent="0.25">
      <c r="G230" s="7"/>
    </row>
    <row r="231" spans="7:7" x14ac:dyDescent="0.25">
      <c r="G231" s="7"/>
    </row>
    <row r="232" spans="7:7" x14ac:dyDescent="0.25">
      <c r="G232" s="7"/>
    </row>
    <row r="233" spans="7:7" x14ac:dyDescent="0.25">
      <c r="G233" s="7"/>
    </row>
    <row r="234" spans="7:7" x14ac:dyDescent="0.25">
      <c r="G234" s="7"/>
    </row>
    <row r="235" spans="7:7" x14ac:dyDescent="0.25">
      <c r="G235" s="7"/>
    </row>
    <row r="236" spans="7:7" x14ac:dyDescent="0.25">
      <c r="G236" s="7"/>
    </row>
    <row r="237" spans="7:7" x14ac:dyDescent="0.25">
      <c r="G237" s="7"/>
    </row>
    <row r="238" spans="7:7" x14ac:dyDescent="0.25">
      <c r="G238" s="7"/>
    </row>
    <row r="239" spans="7:7" x14ac:dyDescent="0.25">
      <c r="G239" s="7"/>
    </row>
    <row r="240" spans="7:7" x14ac:dyDescent="0.25">
      <c r="G240" s="7"/>
    </row>
    <row r="241" spans="7:7" x14ac:dyDescent="0.25">
      <c r="G241" s="7"/>
    </row>
    <row r="242" spans="7:7" x14ac:dyDescent="0.25">
      <c r="G242" s="7"/>
    </row>
    <row r="243" spans="7:7" x14ac:dyDescent="0.25">
      <c r="G243" s="7"/>
    </row>
    <row r="244" spans="7:7" x14ac:dyDescent="0.25">
      <c r="G244" s="7"/>
    </row>
    <row r="245" spans="7:7" x14ac:dyDescent="0.25">
      <c r="G245" s="7"/>
    </row>
    <row r="246" spans="7:7" x14ac:dyDescent="0.25">
      <c r="G246" s="7"/>
    </row>
    <row r="247" spans="7:7" x14ac:dyDescent="0.25">
      <c r="G247" s="7"/>
    </row>
    <row r="248" spans="7:7" x14ac:dyDescent="0.25">
      <c r="G248" s="7"/>
    </row>
    <row r="249" spans="7:7" x14ac:dyDescent="0.25">
      <c r="G249" s="7"/>
    </row>
    <row r="250" spans="7:7" x14ac:dyDescent="0.25">
      <c r="G250" s="7"/>
    </row>
    <row r="251" spans="7:7" x14ac:dyDescent="0.25">
      <c r="G251" s="7"/>
    </row>
    <row r="252" spans="7:7" x14ac:dyDescent="0.25">
      <c r="G252" s="7"/>
    </row>
    <row r="253" spans="7:7" x14ac:dyDescent="0.25">
      <c r="G253" s="7"/>
    </row>
    <row r="254" spans="7:7" x14ac:dyDescent="0.25">
      <c r="G254" s="7"/>
    </row>
    <row r="255" spans="7:7" x14ac:dyDescent="0.25">
      <c r="G255" s="7"/>
    </row>
  </sheetData>
  <mergeCells count="35">
    <mergeCell ref="A1:I1"/>
    <mergeCell ref="K2:N2"/>
    <mergeCell ref="K15:N15"/>
    <mergeCell ref="K21:N21"/>
    <mergeCell ref="K26:N26"/>
    <mergeCell ref="L28:M28"/>
    <mergeCell ref="K23:N23"/>
    <mergeCell ref="L7:N7"/>
    <mergeCell ref="L10:N10"/>
    <mergeCell ref="L17:O17"/>
    <mergeCell ref="L27:M27"/>
    <mergeCell ref="L29:M29"/>
    <mergeCell ref="K28:K39"/>
    <mergeCell ref="L31:M31"/>
    <mergeCell ref="L30:M30"/>
    <mergeCell ref="L32:M32"/>
    <mergeCell ref="L33:M33"/>
    <mergeCell ref="L34:M34"/>
    <mergeCell ref="L35:M35"/>
    <mergeCell ref="L36:M36"/>
    <mergeCell ref="L37:M37"/>
    <mergeCell ref="L38:M38"/>
    <mergeCell ref="L39:M39"/>
    <mergeCell ref="L40:M40"/>
    <mergeCell ref="K40:K50"/>
    <mergeCell ref="L42:M42"/>
    <mergeCell ref="L41:M41"/>
    <mergeCell ref="L44:M44"/>
    <mergeCell ref="L43:M43"/>
    <mergeCell ref="L45:M45"/>
    <mergeCell ref="L46:M46"/>
    <mergeCell ref="L47:M47"/>
    <mergeCell ref="L48:M48"/>
    <mergeCell ref="L49:M49"/>
    <mergeCell ref="L50:M50"/>
  </mergeCells>
  <phoneticPr fontId="21" type="noConversion"/>
  <conditionalFormatting sqref="A2:I114">
    <cfRule type="containsBlanks" dxfId="10" priority="13">
      <formula>LEN(TRIM(A2))=0</formula>
    </cfRule>
  </conditionalFormatting>
  <conditionalFormatting sqref="G3:G114">
    <cfRule type="containsBlanks" dxfId="9" priority="14">
      <formula>LEN(TRIM(G3))=0</formula>
    </cfRule>
  </conditionalFormatting>
  <conditionalFormatting sqref="G1:G1048576 H2:I114">
    <cfRule type="containsBlanks" dxfId="8" priority="12">
      <formula>LEN(TRIM(G1))=0</formula>
    </cfRule>
  </conditionalFormatting>
  <conditionalFormatting sqref="G1:G1048576">
    <cfRule type="containsBlanks" dxfId="7" priority="11">
      <formula>LEN(TRIM(G1))=0</formula>
    </cfRule>
  </conditionalFormatting>
  <conditionalFormatting sqref="G115:G619">
    <cfRule type="containsBlanks" dxfId="6" priority="5">
      <formula>LEN(TRIM(G115))=0</formula>
    </cfRule>
  </conditionalFormatting>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9"/>
  <sheetViews>
    <sheetView topLeftCell="A19" workbookViewId="0">
      <selection activeCell="A40" sqref="A40"/>
    </sheetView>
  </sheetViews>
  <sheetFormatPr defaultRowHeight="15" x14ac:dyDescent="0.25"/>
  <cols>
    <col min="1" max="1" width="74" customWidth="1"/>
    <col min="2" max="2" width="19" bestFit="1" customWidth="1"/>
    <col min="3" max="3" width="17.85546875" bestFit="1" customWidth="1"/>
    <col min="4" max="4" width="17.7109375" bestFit="1" customWidth="1"/>
  </cols>
  <sheetData>
    <row r="2" spans="1:4" ht="18.75" x14ac:dyDescent="0.25">
      <c r="A2" s="63" t="s">
        <v>147</v>
      </c>
    </row>
    <row r="3" spans="1:4" x14ac:dyDescent="0.25">
      <c r="A3" s="60" t="s">
        <v>142</v>
      </c>
      <c r="B3" t="s">
        <v>144</v>
      </c>
      <c r="C3" t="s">
        <v>145</v>
      </c>
      <c r="D3" t="s">
        <v>146</v>
      </c>
    </row>
    <row r="4" spans="1:4" x14ac:dyDescent="0.25">
      <c r="A4" s="61" t="s">
        <v>109</v>
      </c>
      <c r="B4" s="62">
        <v>0.64</v>
      </c>
      <c r="C4" s="62"/>
      <c r="D4" s="62"/>
    </row>
    <row r="5" spans="1:4" x14ac:dyDescent="0.25">
      <c r="A5" s="61" t="s">
        <v>51</v>
      </c>
      <c r="B5" s="62">
        <v>0.61</v>
      </c>
      <c r="C5" s="62"/>
      <c r="D5" s="62"/>
    </row>
    <row r="6" spans="1:4" x14ac:dyDescent="0.25">
      <c r="A6" s="61" t="s">
        <v>63</v>
      </c>
      <c r="B6" s="62">
        <v>0.55000000000000004</v>
      </c>
      <c r="C6" s="62">
        <v>13</v>
      </c>
      <c r="D6" s="62">
        <v>2.1</v>
      </c>
    </row>
    <row r="7" spans="1:4" x14ac:dyDescent="0.25">
      <c r="A7" s="61" t="s">
        <v>12</v>
      </c>
      <c r="B7" s="62">
        <v>0.55000000000000004</v>
      </c>
      <c r="C7" s="62">
        <v>5</v>
      </c>
      <c r="D7" s="62">
        <v>4.8</v>
      </c>
    </row>
    <row r="8" spans="1:4" x14ac:dyDescent="0.25">
      <c r="A8" s="61" t="s">
        <v>57</v>
      </c>
      <c r="B8" s="62">
        <v>0.55000000000000004</v>
      </c>
      <c r="C8" s="62"/>
      <c r="D8" s="62"/>
    </row>
    <row r="9" spans="1:4" x14ac:dyDescent="0.25">
      <c r="A9" s="61" t="s">
        <v>62</v>
      </c>
      <c r="B9" s="62">
        <v>0.54</v>
      </c>
      <c r="C9" s="62">
        <v>10</v>
      </c>
      <c r="D9" s="62">
        <v>3</v>
      </c>
    </row>
    <row r="10" spans="1:4" x14ac:dyDescent="0.25">
      <c r="A10" s="61" t="s">
        <v>28</v>
      </c>
      <c r="B10" s="62">
        <v>0.54</v>
      </c>
      <c r="C10" s="62">
        <v>7</v>
      </c>
      <c r="D10" s="62">
        <v>4.3</v>
      </c>
    </row>
    <row r="11" spans="1:4" x14ac:dyDescent="0.25">
      <c r="A11" s="61" t="s">
        <v>39</v>
      </c>
      <c r="B11" s="62">
        <v>0.53</v>
      </c>
      <c r="C11" s="62">
        <v>2</v>
      </c>
      <c r="D11" s="62">
        <v>5</v>
      </c>
    </row>
    <row r="12" spans="1:4" x14ac:dyDescent="0.25">
      <c r="A12" s="61" t="s">
        <v>24</v>
      </c>
      <c r="B12" s="62">
        <v>0.53</v>
      </c>
      <c r="C12" s="62">
        <v>13</v>
      </c>
      <c r="D12" s="62">
        <v>3.3</v>
      </c>
    </row>
    <row r="13" spans="1:4" x14ac:dyDescent="0.25">
      <c r="A13" s="61" t="s">
        <v>65</v>
      </c>
      <c r="B13" s="62">
        <v>0.52</v>
      </c>
      <c r="C13" s="62">
        <v>15</v>
      </c>
      <c r="D13" s="62">
        <v>2.7</v>
      </c>
    </row>
    <row r="14" spans="1:4" x14ac:dyDescent="0.25">
      <c r="A14" s="61" t="s">
        <v>33</v>
      </c>
      <c r="B14" s="62">
        <v>0.52</v>
      </c>
      <c r="C14" s="62">
        <v>9</v>
      </c>
      <c r="D14" s="62">
        <v>4.3</v>
      </c>
    </row>
    <row r="15" spans="1:4" x14ac:dyDescent="0.25">
      <c r="A15" s="61" t="s">
        <v>143</v>
      </c>
      <c r="B15" s="62">
        <v>0.64</v>
      </c>
      <c r="C15" s="62">
        <v>74</v>
      </c>
      <c r="D15" s="62">
        <v>3.6875</v>
      </c>
    </row>
    <row r="17" spans="1:3" ht="18.75" x14ac:dyDescent="0.3">
      <c r="A17" s="64" t="s">
        <v>152</v>
      </c>
    </row>
    <row r="18" spans="1:3" x14ac:dyDescent="0.25">
      <c r="A18" s="60" t="s">
        <v>142</v>
      </c>
      <c r="B18" t="s">
        <v>151</v>
      </c>
    </row>
    <row r="19" spans="1:3" x14ac:dyDescent="0.25">
      <c r="A19" s="61" t="s">
        <v>148</v>
      </c>
      <c r="B19" s="62">
        <v>13</v>
      </c>
    </row>
    <row r="20" spans="1:3" x14ac:dyDescent="0.25">
      <c r="A20" s="61" t="s">
        <v>149</v>
      </c>
      <c r="B20" s="62">
        <v>32</v>
      </c>
    </row>
    <row r="21" spans="1:3" x14ac:dyDescent="0.25">
      <c r="A21" s="61" t="s">
        <v>150</v>
      </c>
      <c r="B21" s="62">
        <v>67</v>
      </c>
    </row>
    <row r="22" spans="1:3" x14ac:dyDescent="0.25">
      <c r="A22" s="61" t="s">
        <v>143</v>
      </c>
      <c r="B22" s="62">
        <v>112</v>
      </c>
    </row>
    <row r="24" spans="1:3" ht="18.75" x14ac:dyDescent="0.3">
      <c r="A24" s="65" t="s">
        <v>158</v>
      </c>
    </row>
    <row r="25" spans="1:3" x14ac:dyDescent="0.25">
      <c r="A25" s="60" t="s">
        <v>142</v>
      </c>
      <c r="B25" t="s">
        <v>156</v>
      </c>
      <c r="C25" t="s">
        <v>157</v>
      </c>
    </row>
    <row r="26" spans="1:3" x14ac:dyDescent="0.25">
      <c r="A26" s="61" t="s">
        <v>153</v>
      </c>
      <c r="B26" s="62">
        <v>0.48338709677419334</v>
      </c>
      <c r="C26" s="62">
        <v>11.133333333333333</v>
      </c>
    </row>
    <row r="27" spans="1:3" x14ac:dyDescent="0.25">
      <c r="A27" s="61" t="s">
        <v>154</v>
      </c>
      <c r="B27" s="62">
        <v>7.2222222222222243E-2</v>
      </c>
      <c r="C27" s="62">
        <v>9.5</v>
      </c>
    </row>
    <row r="28" spans="1:3" x14ac:dyDescent="0.25">
      <c r="A28" s="61" t="s">
        <v>155</v>
      </c>
      <c r="B28" s="62">
        <v>0.31</v>
      </c>
      <c r="C28" s="62">
        <v>15.260869565217391</v>
      </c>
    </row>
    <row r="29" spans="1:3" x14ac:dyDescent="0.25">
      <c r="A29" s="61" t="s">
        <v>143</v>
      </c>
      <c r="B29" s="62">
        <v>0.3677678571428572</v>
      </c>
      <c r="C29" s="62">
        <v>12.684210526315789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
  <sheetViews>
    <sheetView topLeftCell="B1" workbookViewId="0">
      <selection activeCell="M5" sqref="M5"/>
    </sheetView>
  </sheetViews>
  <sheetFormatPr defaultRowHeight="15" x14ac:dyDescent="0.25"/>
  <cols>
    <col min="2" max="2" width="29.7109375" customWidth="1"/>
    <col min="3" max="3" width="14.42578125" bestFit="1" customWidth="1"/>
    <col min="4" max="4" width="16.5703125" bestFit="1" customWidth="1"/>
    <col min="5" max="5" width="13.42578125" bestFit="1" customWidth="1"/>
  </cols>
  <sheetData>
    <row r="2" spans="2:6" ht="18.75" x14ac:dyDescent="0.3">
      <c r="B2" s="69" t="s">
        <v>163</v>
      </c>
      <c r="C2" s="70"/>
      <c r="D2" s="70"/>
      <c r="E2" s="71"/>
    </row>
    <row r="3" spans="2:6" x14ac:dyDescent="0.25">
      <c r="B3" s="68" t="s">
        <v>159</v>
      </c>
      <c r="C3" s="72" t="s">
        <v>121</v>
      </c>
      <c r="D3" s="72" t="s">
        <v>160</v>
      </c>
      <c r="E3" s="72" t="s">
        <v>161</v>
      </c>
    </row>
    <row r="8" spans="2:6" ht="18.75" x14ac:dyDescent="0.3">
      <c r="B8" s="70" t="s">
        <v>164</v>
      </c>
      <c r="C8" s="71"/>
      <c r="D8" s="71"/>
      <c r="E8" s="71"/>
      <c r="F8" s="7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Excel_Jumia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ADMIN</cp:lastModifiedBy>
  <dcterms:created xsi:type="dcterms:W3CDTF">2025-06-12T12:47:27Z</dcterms:created>
  <dcterms:modified xsi:type="dcterms:W3CDTF">2025-06-14T06:46:18Z</dcterms:modified>
</cp:coreProperties>
</file>