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hidePivotFieldList="1" defaultThemeVersion="124226"/>
  <bookViews>
    <workbookView xWindow="0" yWindow="0" windowWidth="20490" windowHeight="7530"/>
  </bookViews>
  <sheets>
    <sheet name="Overall term grades" sheetId="1" r:id="rId1"/>
    <sheet name="Cut offs" sheetId="2" r:id="rId2"/>
    <sheet name="Midterm raw" sheetId="3" r:id="rId3"/>
    <sheet name="Final exam raw" sheetId="4" r:id="rId4"/>
  </sheets>
  <calcPr calcId="171027"/>
</workbook>
</file>

<file path=xl/calcChain.xml><?xml version="1.0" encoding="utf-8"?>
<calcChain xmlns="http://schemas.openxmlformats.org/spreadsheetml/2006/main">
  <c r="E51" i="1" l="1"/>
  <c r="D51" i="1"/>
  <c r="C51" i="1"/>
  <c r="G50" i="4"/>
  <c r="E49" i="4" l="1"/>
  <c r="F49" i="4" s="1"/>
  <c r="G49" i="4" s="1"/>
  <c r="E48" i="4"/>
  <c r="F48" i="4" s="1"/>
  <c r="G48" i="4" s="1"/>
  <c r="E47" i="4"/>
  <c r="F47" i="4" s="1"/>
  <c r="G47" i="4" s="1"/>
  <c r="E46" i="4"/>
  <c r="F46" i="4" s="1"/>
  <c r="G46" i="4" s="1"/>
  <c r="E45" i="4"/>
  <c r="F45" i="4" s="1"/>
  <c r="G45" i="4" s="1"/>
  <c r="E44" i="4"/>
  <c r="F44" i="4" s="1"/>
  <c r="G44" i="4" s="1"/>
  <c r="E43" i="4"/>
  <c r="F43" i="4" s="1"/>
  <c r="G43" i="4" s="1"/>
  <c r="E42" i="4"/>
  <c r="F42" i="4" s="1"/>
  <c r="G42" i="4" s="1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E37" i="4"/>
  <c r="F37" i="4" s="1"/>
  <c r="G37" i="4" s="1"/>
  <c r="E36" i="4"/>
  <c r="F36" i="4" s="1"/>
  <c r="G36" i="4" s="1"/>
  <c r="E35" i="4"/>
  <c r="F35" i="4" s="1"/>
  <c r="G35" i="4" s="1"/>
  <c r="E34" i="4"/>
  <c r="F34" i="4" s="1"/>
  <c r="G34" i="4" s="1"/>
  <c r="E33" i="4"/>
  <c r="F33" i="4" s="1"/>
  <c r="G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E26" i="4"/>
  <c r="F26" i="4" s="1"/>
  <c r="G26" i="4" s="1"/>
  <c r="E25" i="4"/>
  <c r="F25" i="4" s="1"/>
  <c r="G25" i="4" s="1"/>
  <c r="E24" i="4"/>
  <c r="F24" i="4" s="1"/>
  <c r="G24" i="4" s="1"/>
  <c r="E23" i="4"/>
  <c r="F23" i="4" s="1"/>
  <c r="G23" i="4" s="1"/>
  <c r="E22" i="4"/>
  <c r="F22" i="4" s="1"/>
  <c r="G22" i="4" s="1"/>
  <c r="E21" i="4"/>
  <c r="F21" i="4" s="1"/>
  <c r="G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G17" i="4" s="1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8" i="4"/>
  <c r="F8" i="4" s="1"/>
  <c r="G8" i="4" s="1"/>
  <c r="E7" i="4"/>
  <c r="F7" i="4" s="1"/>
  <c r="G7" i="4" s="1"/>
  <c r="E6" i="4"/>
  <c r="F6" i="4" s="1"/>
  <c r="G6" i="4" s="1"/>
  <c r="E5" i="4"/>
  <c r="F5" i="4" s="1"/>
  <c r="G5" i="4" s="1"/>
  <c r="E4" i="4"/>
  <c r="F4" i="4" s="1"/>
  <c r="G4" i="4" s="1"/>
  <c r="E3" i="4"/>
  <c r="F3" i="4" s="1"/>
  <c r="G3" i="4" s="1"/>
  <c r="E2" i="4"/>
  <c r="F2" i="4" s="1"/>
  <c r="G2" i="4" s="1"/>
  <c r="G3" i="1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1" i="1" s="1"/>
  <c r="F50" i="1"/>
  <c r="H50" i="1" s="1"/>
  <c r="F49" i="1"/>
  <c r="H49" i="1" s="1"/>
  <c r="F48" i="1"/>
  <c r="F47" i="1"/>
  <c r="H47" i="1" s="1"/>
  <c r="F46" i="1"/>
  <c r="H46" i="1" s="1"/>
  <c r="F45" i="1"/>
  <c r="H45" i="1" s="1"/>
  <c r="F44" i="1"/>
  <c r="F43" i="1"/>
  <c r="H43" i="1" s="1"/>
  <c r="F42" i="1"/>
  <c r="H42" i="1" s="1"/>
  <c r="F41" i="1"/>
  <c r="H41" i="1" s="1"/>
  <c r="F40" i="1"/>
  <c r="F39" i="1"/>
  <c r="H39" i="1" s="1"/>
  <c r="F38" i="1"/>
  <c r="H38" i="1" s="1"/>
  <c r="F37" i="1"/>
  <c r="H37" i="1" s="1"/>
  <c r="F36" i="1"/>
  <c r="F35" i="1"/>
  <c r="H35" i="1" s="1"/>
  <c r="F34" i="1"/>
  <c r="H34" i="1" s="1"/>
  <c r="F33" i="1"/>
  <c r="H33" i="1" s="1"/>
  <c r="F32" i="1"/>
  <c r="F31" i="1"/>
  <c r="H31" i="1" s="1"/>
  <c r="F30" i="1"/>
  <c r="H30" i="1" s="1"/>
  <c r="F29" i="1"/>
  <c r="H29" i="1" s="1"/>
  <c r="F28" i="1"/>
  <c r="F27" i="1"/>
  <c r="H27" i="1" s="1"/>
  <c r="F26" i="1"/>
  <c r="H26" i="1" s="1"/>
  <c r="F25" i="1"/>
  <c r="H25" i="1" s="1"/>
  <c r="F24" i="1"/>
  <c r="F23" i="1"/>
  <c r="H23" i="1" s="1"/>
  <c r="F22" i="1"/>
  <c r="H22" i="1" s="1"/>
  <c r="F21" i="1"/>
  <c r="H21" i="1" s="1"/>
  <c r="F20" i="1"/>
  <c r="F19" i="1"/>
  <c r="H19" i="1" s="1"/>
  <c r="F18" i="1"/>
  <c r="H18" i="1" s="1"/>
  <c r="F17" i="1"/>
  <c r="H17" i="1" s="1"/>
  <c r="F16" i="1"/>
  <c r="F15" i="1"/>
  <c r="H15" i="1" s="1"/>
  <c r="F14" i="1"/>
  <c r="H14" i="1" s="1"/>
  <c r="F13" i="1"/>
  <c r="H13" i="1" s="1"/>
  <c r="F12" i="1"/>
  <c r="F11" i="1"/>
  <c r="H11" i="1" s="1"/>
  <c r="F10" i="1"/>
  <c r="H10" i="1" s="1"/>
  <c r="F9" i="1"/>
  <c r="H9" i="1" s="1"/>
  <c r="F8" i="1"/>
  <c r="F7" i="1"/>
  <c r="H7" i="1" s="1"/>
  <c r="F6" i="1"/>
  <c r="H6" i="1" s="1"/>
  <c r="F5" i="1"/>
  <c r="H5" i="1" s="1"/>
  <c r="F4" i="1"/>
  <c r="F3" i="1"/>
  <c r="F51" i="1" l="1"/>
  <c r="H3" i="1"/>
  <c r="I15" i="1"/>
  <c r="J15" i="1"/>
  <c r="I27" i="1"/>
  <c r="J27" i="1"/>
  <c r="I47" i="1"/>
  <c r="J47" i="1"/>
  <c r="H4" i="1"/>
  <c r="H8" i="1"/>
  <c r="H12" i="1"/>
  <c r="H16" i="1"/>
  <c r="H20" i="1"/>
  <c r="H24" i="1"/>
  <c r="H28" i="1"/>
  <c r="H32" i="1"/>
  <c r="H36" i="1"/>
  <c r="H40" i="1"/>
  <c r="H44" i="1"/>
  <c r="H48" i="1"/>
  <c r="I7" i="1"/>
  <c r="J7" i="1"/>
  <c r="I19" i="1"/>
  <c r="J19" i="1"/>
  <c r="I31" i="1"/>
  <c r="J31" i="1"/>
  <c r="I39" i="1"/>
  <c r="J39" i="1"/>
  <c r="I5" i="1"/>
  <c r="J5" i="1"/>
  <c r="I9" i="1"/>
  <c r="J9" i="1"/>
  <c r="I13" i="1"/>
  <c r="J13" i="1"/>
  <c r="I17" i="1"/>
  <c r="J17" i="1"/>
  <c r="I21" i="1"/>
  <c r="J21" i="1"/>
  <c r="I25" i="1"/>
  <c r="J25" i="1"/>
  <c r="I29" i="1"/>
  <c r="J29" i="1"/>
  <c r="I33" i="1"/>
  <c r="J33" i="1"/>
  <c r="I37" i="1"/>
  <c r="J37" i="1"/>
  <c r="I41" i="1"/>
  <c r="J41" i="1"/>
  <c r="I45" i="1"/>
  <c r="J45" i="1"/>
  <c r="I49" i="1"/>
  <c r="J49" i="1"/>
  <c r="I11" i="1"/>
  <c r="J11" i="1"/>
  <c r="I23" i="1"/>
  <c r="J23" i="1"/>
  <c r="I35" i="1"/>
  <c r="J35" i="1"/>
  <c r="I43" i="1"/>
  <c r="J43" i="1"/>
  <c r="I6" i="1"/>
  <c r="J6" i="1"/>
  <c r="I10" i="1"/>
  <c r="J10" i="1"/>
  <c r="I14" i="1"/>
  <c r="J14" i="1"/>
  <c r="I18" i="1"/>
  <c r="J18" i="1"/>
  <c r="I22" i="1"/>
  <c r="J22" i="1"/>
  <c r="I26" i="1"/>
  <c r="J26" i="1"/>
  <c r="I30" i="1"/>
  <c r="J30" i="1"/>
  <c r="I34" i="1"/>
  <c r="J34" i="1"/>
  <c r="I38" i="1"/>
  <c r="J38" i="1"/>
  <c r="I42" i="1"/>
  <c r="J42" i="1"/>
  <c r="I46" i="1"/>
  <c r="J46" i="1"/>
  <c r="I50" i="1"/>
  <c r="J50" i="1"/>
  <c r="I44" i="1" l="1"/>
  <c r="J44" i="1"/>
  <c r="I28" i="1"/>
  <c r="J28" i="1"/>
  <c r="I12" i="1"/>
  <c r="J12" i="1"/>
  <c r="I16" i="1"/>
  <c r="J16" i="1"/>
  <c r="I40" i="1"/>
  <c r="J40" i="1"/>
  <c r="I24" i="1"/>
  <c r="J24" i="1"/>
  <c r="I8" i="1"/>
  <c r="J8" i="1"/>
  <c r="I3" i="1"/>
  <c r="J3" i="1"/>
  <c r="H51" i="1"/>
  <c r="I48" i="1"/>
  <c r="J48" i="1"/>
  <c r="I32" i="1"/>
  <c r="J32" i="1"/>
  <c r="I36" i="1"/>
  <c r="J36" i="1"/>
  <c r="I20" i="1"/>
  <c r="J20" i="1"/>
  <c r="I4" i="1"/>
  <c r="J4" i="1"/>
  <c r="H24" i="2" l="1"/>
  <c r="H20" i="2"/>
  <c r="H16" i="2"/>
  <c r="H27" i="2"/>
  <c r="H23" i="2"/>
  <c r="H19" i="2"/>
  <c r="H21" i="2"/>
  <c r="H26" i="2"/>
  <c r="H22" i="2"/>
  <c r="H18" i="2"/>
  <c r="H25" i="2"/>
  <c r="H17" i="2"/>
  <c r="H5" i="2"/>
  <c r="H10" i="2"/>
  <c r="H6" i="2"/>
  <c r="H13" i="2"/>
  <c r="H9" i="2"/>
  <c r="H4" i="2"/>
  <c r="H12" i="2"/>
  <c r="H8" i="2"/>
  <c r="H3" i="2"/>
  <c r="H11" i="2"/>
  <c r="H7" i="2"/>
  <c r="H2" i="2"/>
</calcChain>
</file>

<file path=xl/sharedStrings.xml><?xml version="1.0" encoding="utf-8"?>
<sst xmlns="http://schemas.openxmlformats.org/spreadsheetml/2006/main" count="187" uniqueCount="70">
  <si>
    <t>Student ID</t>
  </si>
  <si>
    <t>Faculty</t>
  </si>
  <si>
    <t>A1</t>
  </si>
  <si>
    <t>A2</t>
  </si>
  <si>
    <t>A3</t>
  </si>
  <si>
    <t>Midterm</t>
  </si>
  <si>
    <t>Final</t>
  </si>
  <si>
    <t>Science</t>
  </si>
  <si>
    <t>Management</t>
  </si>
  <si>
    <t>Humanities</t>
  </si>
  <si>
    <t>Social Sciences</t>
  </si>
  <si>
    <t>Engineering</t>
  </si>
  <si>
    <t>Kinesiology</t>
  </si>
  <si>
    <t>Multiple choice score</t>
  </si>
  <si>
    <t>Percentage</t>
  </si>
  <si>
    <t>GPA</t>
  </si>
  <si>
    <t>SA1</t>
  </si>
  <si>
    <t>SA2</t>
  </si>
  <si>
    <t>Raw total</t>
  </si>
  <si>
    <t>CPSC 203: winter 2063</t>
  </si>
  <si>
    <t>Term GPA</t>
  </si>
  <si>
    <t>Term letter (Proposed)</t>
  </si>
  <si>
    <t>Term letter (Alternate)</t>
  </si>
  <si>
    <t>MAX</t>
  </si>
  <si>
    <t>Min percent</t>
  </si>
  <si>
    <t>Max percent</t>
  </si>
  <si>
    <t>Proposed grade point ranges</t>
  </si>
  <si>
    <t>Letter</t>
  </si>
  <si>
    <t>4.3 and above</t>
  </si>
  <si>
    <t>A+</t>
  </si>
  <si>
    <t>4 to less than 4.3</t>
  </si>
  <si>
    <t>A</t>
  </si>
  <si>
    <t>3.7 to less than 4</t>
  </si>
  <si>
    <t>A-</t>
  </si>
  <si>
    <t>3.3 to less than 3.7</t>
  </si>
  <si>
    <t>B+</t>
  </si>
  <si>
    <t>3 to less than 3.3</t>
  </si>
  <si>
    <t>B</t>
  </si>
  <si>
    <t>2.7 to less than 3</t>
  </si>
  <si>
    <t>B-</t>
  </si>
  <si>
    <t>2.3 to less than 2.7</t>
  </si>
  <si>
    <t>C+</t>
  </si>
  <si>
    <t>2 to less than 2.3</t>
  </si>
  <si>
    <t>C</t>
  </si>
  <si>
    <t>1.7 to less than 2</t>
  </si>
  <si>
    <t>C-</t>
  </si>
  <si>
    <t>1.3 to less than 1.7</t>
  </si>
  <si>
    <t>D+</t>
  </si>
  <si>
    <t>1 to less than 1.3</t>
  </si>
  <si>
    <t>D</t>
  </si>
  <si>
    <t>0 to less than 1</t>
  </si>
  <si>
    <t>F</t>
  </si>
  <si>
    <t>Alternate grade point ranges</t>
  </si>
  <si>
    <t>4.15 and above</t>
  </si>
  <si>
    <t>3.85 to less than 4.15</t>
  </si>
  <si>
    <t>3.5 to less than 3.85</t>
  </si>
  <si>
    <t>3.15 to less than 3.5</t>
  </si>
  <si>
    <t>2.85 to less than 3.15</t>
  </si>
  <si>
    <t>2.5 to less than 2.85</t>
  </si>
  <si>
    <t>2.15 to less than 2.5</t>
  </si>
  <si>
    <t>1.85 to less than 2.15</t>
  </si>
  <si>
    <t>1.5 to less than 1.85</t>
  </si>
  <si>
    <t>1.15 to less than 1.5</t>
  </si>
  <si>
    <t>0.7 to less than 1.15</t>
  </si>
  <si>
    <t>0 to less than 0.7</t>
  </si>
  <si>
    <t xml:space="preserve">Averages </t>
  </si>
  <si>
    <t>Number of Appearances of Each Letter</t>
  </si>
  <si>
    <t>Alternate Number of Appearances of Each Letter</t>
  </si>
  <si>
    <t xml:space="preserve">Modified Proposed Grade Ranges </t>
  </si>
  <si>
    <t xml:space="preserve">Modified Alternate Grade Ranges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</si>
</sst>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365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B05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rgb="FFFF5757"/>
        </patternFill>
      </fill>
    </dxf>
    <dxf>
      <fill>
        <patternFill>
          <bgColor rgb="FFD6EDBD"/>
        </patternFill>
      </fill>
    </dxf>
    <dxf>
      <font>
        <color auto="1"/>
      </font>
      <fill>
        <patternFill>
          <bgColor rgb="FFFF6D6D"/>
        </patternFill>
      </fill>
    </dxf>
    <dxf>
      <font>
        <color auto="1"/>
      </font>
    </dxf>
    <dxf>
      <fill>
        <patternFill>
          <bgColor rgb="FFFFC000"/>
        </patternFill>
      </fill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auto="1"/>
      </font>
    </dxf>
    <dxf>
      <font>
        <color auto="1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C000"/>
        </patternFill>
      </fill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auto="1"/>
      </font>
    </dxf>
    <dxf>
      <font>
        <color auto="1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C000"/>
        </patternFill>
      </fill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auto="1"/>
      </font>
    </dxf>
    <dxf>
      <font>
        <color auto="1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C000"/>
        </patternFill>
      </fill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auto="1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C000"/>
        </patternFill>
      </fill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5757"/>
        </patternFill>
      </fill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64F264"/>
        </patternFill>
      </fill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6600"/>
        </patternFill>
      </fill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66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00B0F0"/>
        </patternFill>
      </fill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D6EDBD"/>
        </patternFill>
      </fill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DDF0C8"/>
        </patternFill>
      </fill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ill>
        <patternFill>
          <bgColor rgb="FFFF5757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 patternType="solid">
          <bgColor rgb="FFFF6D6D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00B050"/>
      </font>
    </dxf>
  </dxfs>
  <tableStyles count="0" defaultTableStyle="TableStyleMedium9" defaultPivotStyle="PivotStyleLight16"/>
  <colors>
    <mruColors>
      <color rgb="FFFF6D6D"/>
      <color rgb="FFFE7E7E"/>
      <color rgb="FFFF5757"/>
      <color rgb="FF64F264"/>
      <color rgb="FFFF6600"/>
      <color rgb="FFFF66FF"/>
      <color rgb="FFF8F8F8"/>
      <color rgb="FFFF9900"/>
      <color rgb="FFD6EDBD"/>
      <color rgb="FFDD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Appearances of Each Letter Original </a:t>
            </a:r>
          </a:p>
        </c:rich>
      </c:tx>
      <c:layout>
        <c:manualLayout>
          <c:xMode val="edge"/>
          <c:yMode val="edge"/>
          <c:x val="0.13838148892476307"/>
          <c:y val="3.292181674217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'Cut offs'!$H$1</c:f>
              <c:strCache>
                <c:ptCount val="1"/>
                <c:pt idx="0">
                  <c:v>Number of Appearances of Each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'Cut offs'!$G$2:$G$13</c:f>
              <c:strCache>
                <c:ptCount val="12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C-</c:v>
                </c:pt>
                <c:pt idx="4">
                  <c:v>C</c:v>
                </c:pt>
                <c:pt idx="5">
                  <c:v>C+</c:v>
                </c:pt>
                <c:pt idx="6">
                  <c:v>B-</c:v>
                </c:pt>
                <c:pt idx="7">
                  <c:v>B</c:v>
                </c:pt>
                <c:pt idx="8">
                  <c:v>B+</c:v>
                </c:pt>
                <c:pt idx="9">
                  <c:v>A-</c:v>
                </c:pt>
                <c:pt idx="10">
                  <c:v>A</c:v>
                </c:pt>
                <c:pt idx="11">
                  <c:v>A+</c:v>
                </c:pt>
              </c:strCache>
            </c:strRef>
          </c:cat>
          <c:val>
            <c:numRef>
              <c:f>'Cut offs'!$H$2:$H$13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0-41A1-9F71-0EF6E5C5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53296"/>
        <c:axId val="249952880"/>
      </c:barChart>
      <c:catAx>
        <c:axId val="24995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Letter</a:t>
                </a:r>
                <a:r>
                  <a:rPr lang="en-CA" b="1" baseline="0"/>
                  <a:t> Grade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880"/>
        <c:crosses val="autoZero"/>
        <c:auto val="1"/>
        <c:lblAlgn val="ctr"/>
        <c:lblOffset val="100"/>
        <c:noMultiLvlLbl val="0"/>
      </c:catAx>
      <c:valAx>
        <c:axId val="2499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</a:t>
                </a:r>
                <a:r>
                  <a:rPr lang="en-CA" b="1" baseline="0"/>
                  <a:t> of Occurrences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'Cut offs'!$H$15</c:f>
              <c:strCache>
                <c:ptCount val="1"/>
                <c:pt idx="0">
                  <c:v>Alternate Number of Appearances of Each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'Cut offs'!$G$16:$G$27</c:f>
              <c:strCache>
                <c:ptCount val="12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C-</c:v>
                </c:pt>
                <c:pt idx="4">
                  <c:v>C</c:v>
                </c:pt>
                <c:pt idx="5">
                  <c:v>C+</c:v>
                </c:pt>
                <c:pt idx="6">
                  <c:v>B-</c:v>
                </c:pt>
                <c:pt idx="7">
                  <c:v>B</c:v>
                </c:pt>
                <c:pt idx="8">
                  <c:v>B+</c:v>
                </c:pt>
                <c:pt idx="9">
                  <c:v>A-</c:v>
                </c:pt>
                <c:pt idx="10">
                  <c:v>A</c:v>
                </c:pt>
                <c:pt idx="11">
                  <c:v>A+</c:v>
                </c:pt>
              </c:strCache>
            </c:strRef>
          </c:cat>
          <c:val>
            <c:numRef>
              <c:f>'Cut offs'!$H$16:$H$27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E-4071-8866-D27DDC94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955440"/>
        <c:axId val="244950864"/>
      </c:barChart>
      <c:catAx>
        <c:axId val="2449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Letter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50864"/>
        <c:crosses val="autoZero"/>
        <c:auto val="1"/>
        <c:lblAlgn val="ctr"/>
        <c:lblOffset val="100"/>
        <c:noMultiLvlLbl val="0"/>
      </c:catAx>
      <c:valAx>
        <c:axId val="2449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 i="0" baseline="0">
                    <a:effectLst/>
                  </a:rPr>
                  <a:t>Number of Occurrences</a:t>
                </a:r>
                <a:endParaRPr lang="en-CA" sz="5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28574</xdr:rowOff>
    </xdr:from>
    <xdr:to>
      <xdr:col>15</xdr:col>
      <xdr:colOff>381000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13</xdr:row>
      <xdr:rowOff>85725</xdr:rowOff>
    </xdr:from>
    <xdr:to>
      <xdr:col>15</xdr:col>
      <xdr:colOff>414337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G59" sqref="G59"/>
    </sheetView>
  </sheetViews>
  <sheetFormatPr defaultRowHeight="15" x14ac:dyDescent="0.25"/>
  <cols>
    <col min="1" max="1" width="11" style="1" customWidth="1"/>
    <col min="2" max="2" width="16.28515625" style="1" customWidth="1"/>
    <col min="3" max="7" width="9.140625" style="1"/>
    <col min="8" max="8" width="11.7109375" style="1" customWidth="1"/>
    <col min="9" max="9" width="32.28515625" style="1" customWidth="1"/>
    <col min="10" max="10" width="31.140625" style="1" customWidth="1"/>
    <col min="11" max="11" width="9.140625" style="1"/>
    <col min="12" max="12" width="10" style="1" customWidth="1"/>
    <col min="13" max="13" width="9.140625" style="1"/>
    <col min="14" max="14" width="14.28515625" style="1" customWidth="1"/>
    <col min="15" max="15" width="20.28515625" style="1" customWidth="1"/>
    <col min="16" max="17" width="9.140625" style="1"/>
    <col min="18" max="18" width="24.42578125" style="1" customWidth="1"/>
    <col min="19" max="19" width="24.7109375" style="1" customWidth="1"/>
    <col min="20" max="16384" width="9.140625" style="1"/>
  </cols>
  <sheetData>
    <row r="1" spans="1:10" x14ac:dyDescent="0.25">
      <c r="A1" s="1" t="s">
        <v>19</v>
      </c>
    </row>
    <row r="2" spans="1:10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</v>
      </c>
      <c r="I2" s="13" t="s">
        <v>21</v>
      </c>
      <c r="J2" s="13" t="s">
        <v>22</v>
      </c>
    </row>
    <row r="3" spans="1:10" x14ac:dyDescent="0.25">
      <c r="A3" s="1">
        <v>111</v>
      </c>
      <c r="B3" s="1" t="s">
        <v>7</v>
      </c>
      <c r="C3" s="1">
        <v>4</v>
      </c>
      <c r="D3" s="1">
        <v>4</v>
      </c>
      <c r="E3" s="1">
        <v>4</v>
      </c>
      <c r="F3" s="1">
        <f>'Midterm raw'!D2</f>
        <v>4</v>
      </c>
      <c r="G3" s="1">
        <f>'Final exam raw'!G2</f>
        <v>4</v>
      </c>
      <c r="H3" s="1">
        <f>(C3*0.1)+(D3*0.1)+(E3*0.1)+(F3*0.3)+(G3*0.4)</f>
        <v>4</v>
      </c>
      <c r="I3" s="1" t="str">
        <f>VLOOKUP(H3,'Cut offs'!$D$2:$E$13,2)</f>
        <v>A</v>
      </c>
      <c r="J3" s="1" t="str">
        <f>VLOOKUP(H3,'Cut offs'!$D$16:$E$27,2)</f>
        <v>A</v>
      </c>
    </row>
    <row r="4" spans="1:10" x14ac:dyDescent="0.25">
      <c r="A4" s="1">
        <v>112</v>
      </c>
      <c r="B4" s="1" t="s">
        <v>10</v>
      </c>
      <c r="C4" s="1">
        <v>3.3</v>
      </c>
      <c r="D4" s="1">
        <v>3.3</v>
      </c>
      <c r="E4" s="1">
        <v>3</v>
      </c>
      <c r="F4" s="1">
        <f>'Midterm raw'!D3</f>
        <v>0</v>
      </c>
      <c r="G4" s="1">
        <f>'Final exam raw'!G3</f>
        <v>0</v>
      </c>
      <c r="H4" s="1">
        <f t="shared" ref="H4:H50" si="0">(C4*0.1)+(D4*0.1)+(E4*0.1)+(F4*0.3)+(G4*0.4)</f>
        <v>0.96000000000000008</v>
      </c>
      <c r="I4" s="1" t="str">
        <f>VLOOKUP(H4,'Cut offs'!$D$2:$E$13,2)</f>
        <v>F</v>
      </c>
      <c r="J4" s="1" t="str">
        <f>VLOOKUP(H4,'Cut offs'!$D$16:$E$27,2)</f>
        <v>D</v>
      </c>
    </row>
    <row r="5" spans="1:10" x14ac:dyDescent="0.25">
      <c r="A5" s="1">
        <v>113</v>
      </c>
      <c r="B5" s="1" t="s">
        <v>10</v>
      </c>
      <c r="C5" s="1">
        <v>3</v>
      </c>
      <c r="D5" s="1">
        <v>3.3</v>
      </c>
      <c r="E5" s="1">
        <v>3.7</v>
      </c>
      <c r="F5" s="1">
        <f>'Midterm raw'!D4</f>
        <v>3.3</v>
      </c>
      <c r="G5" s="1">
        <f>'Final exam raw'!G4</f>
        <v>0</v>
      </c>
      <c r="H5" s="1">
        <f t="shared" si="0"/>
        <v>1.9900000000000002</v>
      </c>
      <c r="I5" s="1" t="str">
        <f>VLOOKUP(H5,'Cut offs'!$D$2:$E$13,2)</f>
        <v>C-</v>
      </c>
      <c r="J5" s="1" t="str">
        <f>VLOOKUP(H5,'Cut offs'!$D$16:$E$27,2)</f>
        <v>C</v>
      </c>
    </row>
    <row r="6" spans="1:10" x14ac:dyDescent="0.25">
      <c r="A6" s="1">
        <v>114</v>
      </c>
      <c r="B6" s="1" t="s">
        <v>8</v>
      </c>
      <c r="C6" s="1">
        <v>4</v>
      </c>
      <c r="D6" s="1">
        <v>4</v>
      </c>
      <c r="E6" s="1">
        <v>4.3</v>
      </c>
      <c r="F6" s="1">
        <f>'Midterm raw'!D5</f>
        <v>4</v>
      </c>
      <c r="G6" s="1">
        <f>'Final exam raw'!G5</f>
        <v>0</v>
      </c>
      <c r="H6" s="1">
        <f t="shared" si="0"/>
        <v>2.4299999999999997</v>
      </c>
      <c r="I6" s="1" t="str">
        <f>VLOOKUP(H6,'Cut offs'!$D$2:$E$13,2)</f>
        <v>C+</v>
      </c>
      <c r="J6" s="1" t="str">
        <f>VLOOKUP(H6,'Cut offs'!$D$16:$E$27,2)</f>
        <v>C+</v>
      </c>
    </row>
    <row r="7" spans="1:10" x14ac:dyDescent="0.25">
      <c r="A7" s="1">
        <v>115</v>
      </c>
      <c r="B7" s="1" t="s">
        <v>8</v>
      </c>
      <c r="C7" s="1">
        <v>4</v>
      </c>
      <c r="D7" s="1">
        <v>4</v>
      </c>
      <c r="E7" s="1">
        <v>4</v>
      </c>
      <c r="F7" s="1">
        <f>'Midterm raw'!D6</f>
        <v>4</v>
      </c>
      <c r="G7" s="1">
        <f>'Final exam raw'!G6</f>
        <v>0</v>
      </c>
      <c r="H7" s="1">
        <f t="shared" si="0"/>
        <v>2.4000000000000004</v>
      </c>
      <c r="I7" s="1" t="str">
        <f>VLOOKUP(H7,'Cut offs'!$D$2:$E$13,2)</f>
        <v>C+</v>
      </c>
      <c r="J7" s="1" t="str">
        <f>VLOOKUP(H7,'Cut offs'!$D$16:$E$27,2)</f>
        <v>C+</v>
      </c>
    </row>
    <row r="8" spans="1:10" x14ac:dyDescent="0.25">
      <c r="A8" s="1">
        <v>116</v>
      </c>
      <c r="B8" s="1" t="s">
        <v>8</v>
      </c>
      <c r="C8" s="1">
        <v>3.3</v>
      </c>
      <c r="D8" s="1">
        <v>2.7</v>
      </c>
      <c r="E8" s="1">
        <v>3</v>
      </c>
      <c r="F8" s="1">
        <f>'Midterm raw'!D7</f>
        <v>2.2999999999999998</v>
      </c>
      <c r="G8" s="1">
        <f>'Final exam raw'!G7</f>
        <v>1</v>
      </c>
      <c r="H8" s="1">
        <f t="shared" si="0"/>
        <v>1.9900000000000002</v>
      </c>
      <c r="I8" s="1" t="str">
        <f>VLOOKUP(H8,'Cut offs'!$D$2:$E$13,2)</f>
        <v>C-</v>
      </c>
      <c r="J8" s="1" t="str">
        <f>VLOOKUP(H8,'Cut offs'!$D$16:$E$27,2)</f>
        <v>C</v>
      </c>
    </row>
    <row r="9" spans="1:10" x14ac:dyDescent="0.25">
      <c r="A9" s="1">
        <v>117</v>
      </c>
      <c r="B9" s="1" t="s">
        <v>9</v>
      </c>
      <c r="C9" s="1">
        <v>2.2999999999999998</v>
      </c>
      <c r="D9" s="1">
        <v>3.3</v>
      </c>
      <c r="E9" s="1">
        <v>3</v>
      </c>
      <c r="F9" s="1">
        <f>'Midterm raw'!D8</f>
        <v>0</v>
      </c>
      <c r="G9" s="1">
        <f>'Final exam raw'!G8</f>
        <v>2.2999999999999998</v>
      </c>
      <c r="H9" s="1">
        <f t="shared" si="0"/>
        <v>1.78</v>
      </c>
      <c r="I9" s="1" t="str">
        <f>VLOOKUP(H9,'Cut offs'!$D$2:$E$13,2)</f>
        <v>C-</v>
      </c>
      <c r="J9" s="1" t="str">
        <f>VLOOKUP(H9,'Cut offs'!$D$16:$E$27,2)</f>
        <v>C-</v>
      </c>
    </row>
    <row r="10" spans="1:10" x14ac:dyDescent="0.25">
      <c r="A10" s="1">
        <v>118</v>
      </c>
      <c r="B10" s="1" t="s">
        <v>10</v>
      </c>
      <c r="C10" s="1">
        <v>3.3</v>
      </c>
      <c r="D10" s="1">
        <v>2.7</v>
      </c>
      <c r="E10" s="1">
        <v>3.3</v>
      </c>
      <c r="F10" s="1">
        <f>'Midterm raw'!D9</f>
        <v>2.2999999999999998</v>
      </c>
      <c r="G10" s="1">
        <f>'Final exam raw'!G9</f>
        <v>0</v>
      </c>
      <c r="H10" s="1">
        <f t="shared" si="0"/>
        <v>1.62</v>
      </c>
      <c r="I10" s="1" t="str">
        <f>VLOOKUP(H10,'Cut offs'!$D$2:$E$13,2)</f>
        <v>D+</v>
      </c>
      <c r="J10" s="1" t="str">
        <f>VLOOKUP(H10,'Cut offs'!$D$16:$E$27,2)</f>
        <v>C-</v>
      </c>
    </row>
    <row r="11" spans="1:10" x14ac:dyDescent="0.25">
      <c r="A11" s="1">
        <v>119</v>
      </c>
      <c r="B11" s="1" t="s">
        <v>8</v>
      </c>
      <c r="C11" s="1">
        <v>4.3</v>
      </c>
      <c r="D11" s="1">
        <v>1.7</v>
      </c>
      <c r="E11" s="1">
        <v>3.3</v>
      </c>
      <c r="F11" s="1">
        <f>'Midterm raw'!D10</f>
        <v>3.7</v>
      </c>
      <c r="G11" s="1">
        <f>'Final exam raw'!G10</f>
        <v>1.7</v>
      </c>
      <c r="H11" s="1">
        <f t="shared" si="0"/>
        <v>2.72</v>
      </c>
      <c r="I11" s="1" t="str">
        <f>VLOOKUP(H11,'Cut offs'!$D$2:$E$13,2)</f>
        <v>B-</v>
      </c>
      <c r="J11" s="1" t="str">
        <f>VLOOKUP(H11,'Cut offs'!$D$16:$E$27,2)</f>
        <v>B-</v>
      </c>
    </row>
    <row r="12" spans="1:10" x14ac:dyDescent="0.25">
      <c r="A12" s="1">
        <v>120</v>
      </c>
      <c r="B12" s="1" t="s">
        <v>8</v>
      </c>
      <c r="C12" s="1">
        <v>4.3</v>
      </c>
      <c r="D12" s="1">
        <v>4</v>
      </c>
      <c r="E12" s="1">
        <v>3.7</v>
      </c>
      <c r="F12" s="1">
        <f>'Midterm raw'!D11</f>
        <v>2.7</v>
      </c>
      <c r="G12" s="1">
        <f>'Final exam raw'!G11</f>
        <v>3</v>
      </c>
      <c r="H12" s="1">
        <f t="shared" si="0"/>
        <v>3.2100000000000004</v>
      </c>
      <c r="I12" s="1" t="str">
        <f>VLOOKUP(H12,'Cut offs'!$D$2:$E$13,2)</f>
        <v>B</v>
      </c>
      <c r="J12" s="1" t="str">
        <f>VLOOKUP(H12,'Cut offs'!$D$16:$E$27,2)</f>
        <v>B+</v>
      </c>
    </row>
    <row r="13" spans="1:10" x14ac:dyDescent="0.25">
      <c r="A13" s="1">
        <v>121</v>
      </c>
      <c r="B13" s="1" t="s">
        <v>12</v>
      </c>
      <c r="C13" s="1">
        <v>4.3</v>
      </c>
      <c r="D13" s="1">
        <v>4</v>
      </c>
      <c r="E13" s="1">
        <v>4</v>
      </c>
      <c r="F13" s="1">
        <f>'Midterm raw'!D12</f>
        <v>3.3</v>
      </c>
      <c r="G13" s="1">
        <f>'Final exam raw'!G12</f>
        <v>0</v>
      </c>
      <c r="H13" s="1">
        <f t="shared" si="0"/>
        <v>2.2199999999999998</v>
      </c>
      <c r="I13" s="1" t="str">
        <f>VLOOKUP(H13,'Cut offs'!$D$2:$E$13,2)</f>
        <v>C</v>
      </c>
      <c r="J13" s="1" t="str">
        <f>VLOOKUP(H13,'Cut offs'!$D$16:$E$27,2)</f>
        <v>C+</v>
      </c>
    </row>
    <row r="14" spans="1:10" x14ac:dyDescent="0.25">
      <c r="A14" s="1">
        <v>122</v>
      </c>
      <c r="B14" s="1" t="s">
        <v>8</v>
      </c>
      <c r="C14" s="1">
        <v>4</v>
      </c>
      <c r="D14" s="1">
        <v>4</v>
      </c>
      <c r="E14" s="1">
        <v>4</v>
      </c>
      <c r="F14" s="1">
        <f>'Midterm raw'!D13</f>
        <v>4</v>
      </c>
      <c r="G14" s="1">
        <f>'Final exam raw'!G13</f>
        <v>4</v>
      </c>
      <c r="H14" s="1">
        <f t="shared" si="0"/>
        <v>4</v>
      </c>
      <c r="I14" s="1" t="str">
        <f>VLOOKUP(H14,'Cut offs'!$D$2:$E$13,2)</f>
        <v>A</v>
      </c>
      <c r="J14" s="1" t="str">
        <f>VLOOKUP(H14,'Cut offs'!$D$16:$E$27,2)</f>
        <v>A</v>
      </c>
    </row>
    <row r="15" spans="1:10" x14ac:dyDescent="0.25">
      <c r="A15" s="1">
        <v>123</v>
      </c>
      <c r="B15" s="1" t="s">
        <v>8</v>
      </c>
      <c r="C15" s="1">
        <v>4.3</v>
      </c>
      <c r="D15" s="1">
        <v>4</v>
      </c>
      <c r="E15" s="1">
        <v>4</v>
      </c>
      <c r="F15" s="1">
        <f>'Midterm raw'!D14</f>
        <v>3.7</v>
      </c>
      <c r="G15" s="1">
        <f>'Final exam raw'!G14</f>
        <v>1</v>
      </c>
      <c r="H15" s="1">
        <f t="shared" si="0"/>
        <v>2.7399999999999998</v>
      </c>
      <c r="I15" s="1" t="str">
        <f>VLOOKUP(H15,'Cut offs'!$D$2:$E$13,2)</f>
        <v>B-</v>
      </c>
      <c r="J15" s="1" t="str">
        <f>VLOOKUP(H15,'Cut offs'!$D$16:$E$27,2)</f>
        <v>B-</v>
      </c>
    </row>
    <row r="16" spans="1:10" x14ac:dyDescent="0.25">
      <c r="A16" s="1">
        <v>124</v>
      </c>
      <c r="B16" s="1" t="s">
        <v>9</v>
      </c>
      <c r="C16" s="1">
        <v>3</v>
      </c>
      <c r="D16" s="1">
        <v>2.7</v>
      </c>
      <c r="E16" s="1">
        <v>3</v>
      </c>
      <c r="F16" s="1">
        <f>'Midterm raw'!D15</f>
        <v>2.2999999999999998</v>
      </c>
      <c r="G16" s="1">
        <f>'Final exam raw'!G15</f>
        <v>2.2999999999999998</v>
      </c>
      <c r="H16" s="1">
        <f t="shared" si="0"/>
        <v>2.48</v>
      </c>
      <c r="I16" s="1" t="str">
        <f>VLOOKUP(H16,'Cut offs'!$D$2:$E$13,2)</f>
        <v>C+</v>
      </c>
      <c r="J16" s="1" t="str">
        <f>VLOOKUP(H16,'Cut offs'!$D$16:$E$27,2)</f>
        <v>C+</v>
      </c>
    </row>
    <row r="17" spans="1:10" x14ac:dyDescent="0.25">
      <c r="A17" s="1">
        <v>125</v>
      </c>
      <c r="B17" s="1" t="s">
        <v>7</v>
      </c>
      <c r="C17" s="1">
        <v>2.2999999999999998</v>
      </c>
      <c r="D17" s="1">
        <v>3.3</v>
      </c>
      <c r="E17" s="1">
        <v>3</v>
      </c>
      <c r="F17" s="1">
        <f>'Midterm raw'!D16</f>
        <v>1.3</v>
      </c>
      <c r="G17" s="1">
        <f>'Final exam raw'!G16</f>
        <v>0</v>
      </c>
      <c r="H17" s="1">
        <f t="shared" si="0"/>
        <v>1.25</v>
      </c>
      <c r="I17" s="1" t="str">
        <f>VLOOKUP(H17,'Cut offs'!$D$2:$E$13,2)</f>
        <v>D</v>
      </c>
      <c r="J17" s="1" t="str">
        <f>VLOOKUP(H17,'Cut offs'!$D$16:$E$27,2)</f>
        <v>D+</v>
      </c>
    </row>
    <row r="18" spans="1:10" x14ac:dyDescent="0.25">
      <c r="A18" s="1">
        <v>126</v>
      </c>
      <c r="B18" s="1" t="s">
        <v>10</v>
      </c>
      <c r="C18" s="1">
        <v>4</v>
      </c>
      <c r="D18" s="1">
        <v>3.7</v>
      </c>
      <c r="E18" s="1">
        <v>0</v>
      </c>
      <c r="F18" s="1">
        <f>'Midterm raw'!D17</f>
        <v>1</v>
      </c>
      <c r="G18" s="1">
        <f>'Final exam raw'!G17</f>
        <v>3.3</v>
      </c>
      <c r="H18" s="1">
        <f t="shared" si="0"/>
        <v>2.39</v>
      </c>
      <c r="I18" s="1" t="str">
        <f>VLOOKUP(H18,'Cut offs'!$D$2:$E$13,2)</f>
        <v>C+</v>
      </c>
      <c r="J18" s="1" t="str">
        <f>VLOOKUP(H18,'Cut offs'!$D$16:$E$27,2)</f>
        <v>C+</v>
      </c>
    </row>
    <row r="19" spans="1:10" x14ac:dyDescent="0.25">
      <c r="A19" s="1">
        <v>127</v>
      </c>
      <c r="B19" s="1" t="s">
        <v>10</v>
      </c>
      <c r="C19" s="1">
        <v>3.7</v>
      </c>
      <c r="D19" s="1">
        <v>1.7</v>
      </c>
      <c r="E19" s="1">
        <v>3</v>
      </c>
      <c r="F19" s="1">
        <f>'Midterm raw'!D18</f>
        <v>0</v>
      </c>
      <c r="G19" s="1">
        <f>'Final exam raw'!G18</f>
        <v>2.7</v>
      </c>
      <c r="H19" s="1">
        <f t="shared" si="0"/>
        <v>1.9200000000000002</v>
      </c>
      <c r="I19" s="1" t="str">
        <f>VLOOKUP(H19,'Cut offs'!$D$2:$E$13,2)</f>
        <v>C-</v>
      </c>
      <c r="J19" s="1" t="str">
        <f>VLOOKUP(H19,'Cut offs'!$D$16:$E$27,2)</f>
        <v>C</v>
      </c>
    </row>
    <row r="20" spans="1:10" x14ac:dyDescent="0.25">
      <c r="A20" s="1">
        <v>128</v>
      </c>
      <c r="B20" s="1" t="s">
        <v>10</v>
      </c>
      <c r="C20" s="1">
        <v>4</v>
      </c>
      <c r="D20" s="1">
        <v>4</v>
      </c>
      <c r="E20" s="1">
        <v>3.7</v>
      </c>
      <c r="F20" s="1">
        <f>'Midterm raw'!D19</f>
        <v>0</v>
      </c>
      <c r="G20" s="1">
        <f>'Final exam raw'!G19</f>
        <v>0</v>
      </c>
      <c r="H20" s="1">
        <f t="shared" si="0"/>
        <v>1.1700000000000002</v>
      </c>
      <c r="I20" s="1" t="str">
        <f>VLOOKUP(H20,'Cut offs'!$D$2:$E$13,2)</f>
        <v>D</v>
      </c>
      <c r="J20" s="1" t="str">
        <f>VLOOKUP(H20,'Cut offs'!$D$16:$E$27,2)</f>
        <v>D+</v>
      </c>
    </row>
    <row r="21" spans="1:10" x14ac:dyDescent="0.25">
      <c r="A21" s="1">
        <v>129</v>
      </c>
      <c r="B21" s="1" t="s">
        <v>8</v>
      </c>
      <c r="C21" s="1">
        <v>4.3</v>
      </c>
      <c r="D21" s="1">
        <v>4.3</v>
      </c>
      <c r="F21" s="1">
        <f>'Midterm raw'!D20</f>
        <v>3</v>
      </c>
      <c r="G21" s="1">
        <f>'Final exam raw'!G20</f>
        <v>0</v>
      </c>
      <c r="H21" s="1">
        <f t="shared" si="0"/>
        <v>1.7599999999999998</v>
      </c>
      <c r="I21" s="1" t="str">
        <f>VLOOKUP(H21,'Cut offs'!$D$2:$E$13,2)</f>
        <v>C-</v>
      </c>
      <c r="J21" s="1" t="str">
        <f>VLOOKUP(H21,'Cut offs'!$D$16:$E$27,2)</f>
        <v>C-</v>
      </c>
    </row>
    <row r="22" spans="1:10" x14ac:dyDescent="0.25">
      <c r="A22" s="1">
        <v>130</v>
      </c>
      <c r="B22" s="1" t="s">
        <v>10</v>
      </c>
      <c r="C22" s="1">
        <v>2.2999999999999998</v>
      </c>
      <c r="D22" s="1">
        <v>3</v>
      </c>
      <c r="E22" s="1">
        <v>3.3</v>
      </c>
      <c r="F22" s="1">
        <f>'Midterm raw'!D21</f>
        <v>2.7</v>
      </c>
      <c r="G22" s="1">
        <f>'Final exam raw'!G21</f>
        <v>2</v>
      </c>
      <c r="H22" s="1">
        <f t="shared" si="0"/>
        <v>2.4700000000000002</v>
      </c>
      <c r="I22" s="1" t="str">
        <f>VLOOKUP(H22,'Cut offs'!$D$2:$E$13,2)</f>
        <v>C+</v>
      </c>
      <c r="J22" s="1" t="str">
        <f>VLOOKUP(H22,'Cut offs'!$D$16:$E$27,2)</f>
        <v>C+</v>
      </c>
    </row>
    <row r="23" spans="1:10" x14ac:dyDescent="0.25">
      <c r="A23" s="1">
        <v>131</v>
      </c>
      <c r="B23" s="1" t="s">
        <v>9</v>
      </c>
      <c r="C23" s="1">
        <v>3</v>
      </c>
      <c r="D23" s="1">
        <v>3</v>
      </c>
      <c r="E23" s="1">
        <v>3.7</v>
      </c>
      <c r="F23" s="1">
        <f>'Midterm raw'!D22</f>
        <v>2.2999999999999998</v>
      </c>
      <c r="G23" s="1">
        <f>'Final exam raw'!G22</f>
        <v>1</v>
      </c>
      <c r="H23" s="1">
        <f t="shared" si="0"/>
        <v>2.06</v>
      </c>
      <c r="I23" s="1" t="str">
        <f>VLOOKUP(H23,'Cut offs'!$D$2:$E$13,2)</f>
        <v>C</v>
      </c>
      <c r="J23" s="1" t="str">
        <f>VLOOKUP(H23,'Cut offs'!$D$16:$E$27,2)</f>
        <v>C</v>
      </c>
    </row>
    <row r="24" spans="1:10" x14ac:dyDescent="0.25">
      <c r="A24" s="1">
        <v>132</v>
      </c>
      <c r="B24" s="1" t="s">
        <v>12</v>
      </c>
      <c r="C24" s="1">
        <v>2.7</v>
      </c>
      <c r="D24" s="1">
        <v>4</v>
      </c>
      <c r="E24" s="1">
        <v>3.7</v>
      </c>
      <c r="F24" s="1">
        <f>'Midterm raw'!D23</f>
        <v>0</v>
      </c>
      <c r="G24" s="1">
        <f>'Final exam raw'!G23</f>
        <v>2.2999999999999998</v>
      </c>
      <c r="H24" s="1">
        <f t="shared" si="0"/>
        <v>1.96</v>
      </c>
      <c r="I24" s="1" t="str">
        <f>VLOOKUP(H24,'Cut offs'!$D$2:$E$13,2)</f>
        <v>C-</v>
      </c>
      <c r="J24" s="1" t="str">
        <f>VLOOKUP(H24,'Cut offs'!$D$16:$E$27,2)</f>
        <v>C</v>
      </c>
    </row>
    <row r="25" spans="1:10" x14ac:dyDescent="0.25">
      <c r="A25" s="1">
        <v>133</v>
      </c>
      <c r="B25" s="1" t="s">
        <v>11</v>
      </c>
      <c r="C25" s="1">
        <v>1</v>
      </c>
      <c r="D25" s="1">
        <v>1.3</v>
      </c>
      <c r="E25" s="1">
        <v>0</v>
      </c>
      <c r="F25" s="1">
        <f>'Midterm raw'!D24</f>
        <v>0</v>
      </c>
      <c r="G25" s="1">
        <f>'Final exam raw'!G24</f>
        <v>0</v>
      </c>
      <c r="H25" s="1">
        <f t="shared" si="0"/>
        <v>0.23</v>
      </c>
      <c r="I25" s="1" t="str">
        <f>VLOOKUP(H25,'Cut offs'!$D$2:$E$13,2)</f>
        <v>F</v>
      </c>
      <c r="J25" s="1" t="str">
        <f>VLOOKUP(H25,'Cut offs'!$D$16:$E$27,2)</f>
        <v>F</v>
      </c>
    </row>
    <row r="26" spans="1:10" x14ac:dyDescent="0.25">
      <c r="A26" s="1">
        <v>134</v>
      </c>
      <c r="B26" s="1" t="s">
        <v>10</v>
      </c>
      <c r="C26" s="1">
        <v>2.7</v>
      </c>
      <c r="D26" s="1">
        <v>3.3</v>
      </c>
      <c r="E26" s="1">
        <v>1</v>
      </c>
      <c r="F26" s="1">
        <f>'Midterm raw'!D25</f>
        <v>0</v>
      </c>
      <c r="G26" s="1">
        <f>'Final exam raw'!G25</f>
        <v>0</v>
      </c>
      <c r="H26" s="1">
        <f t="shared" si="0"/>
        <v>0.70000000000000007</v>
      </c>
      <c r="I26" s="1" t="str">
        <f>VLOOKUP(H26,'Cut offs'!$D$2:$E$13,2)</f>
        <v>F</v>
      </c>
      <c r="J26" s="1" t="str">
        <f>VLOOKUP(H26,'Cut offs'!$D$16:$E$27,2)</f>
        <v>D</v>
      </c>
    </row>
    <row r="27" spans="1:10" x14ac:dyDescent="0.25">
      <c r="A27" s="1">
        <v>135</v>
      </c>
      <c r="B27" s="1" t="s">
        <v>8</v>
      </c>
      <c r="C27" s="1">
        <v>3</v>
      </c>
      <c r="D27" s="1">
        <v>2.7</v>
      </c>
      <c r="E27" s="1">
        <v>3</v>
      </c>
      <c r="F27" s="1">
        <f>'Midterm raw'!D26</f>
        <v>1.3</v>
      </c>
      <c r="G27" s="1">
        <f>'Final exam raw'!G26</f>
        <v>2</v>
      </c>
      <c r="H27" s="1">
        <f t="shared" si="0"/>
        <v>2.0600000000000005</v>
      </c>
      <c r="I27" s="1" t="str">
        <f>VLOOKUP(H27,'Cut offs'!$D$2:$E$13,2)</f>
        <v>C</v>
      </c>
      <c r="J27" s="1" t="str">
        <f>VLOOKUP(H27,'Cut offs'!$D$16:$E$27,2)</f>
        <v>C</v>
      </c>
    </row>
    <row r="28" spans="1:10" x14ac:dyDescent="0.25">
      <c r="A28" s="1">
        <v>136</v>
      </c>
      <c r="B28" s="1" t="s">
        <v>8</v>
      </c>
      <c r="C28" s="1">
        <v>4</v>
      </c>
      <c r="E28" s="1">
        <v>3.7</v>
      </c>
      <c r="F28" s="1">
        <f>'Midterm raw'!D27</f>
        <v>0</v>
      </c>
      <c r="G28" s="1">
        <f>'Final exam raw'!G27</f>
        <v>0</v>
      </c>
      <c r="H28" s="1">
        <f t="shared" si="0"/>
        <v>0.77</v>
      </c>
      <c r="I28" s="1" t="str">
        <f>VLOOKUP(H28,'Cut offs'!$D$2:$E$13,2)</f>
        <v>F</v>
      </c>
      <c r="J28" s="1" t="str">
        <f>VLOOKUP(H28,'Cut offs'!$D$16:$E$27,2)</f>
        <v>D</v>
      </c>
    </row>
    <row r="29" spans="1:10" x14ac:dyDescent="0.25">
      <c r="A29" s="1">
        <v>137</v>
      </c>
      <c r="B29" s="1" t="s">
        <v>10</v>
      </c>
      <c r="C29" s="1">
        <v>3.3</v>
      </c>
      <c r="D29" s="1">
        <v>3.3</v>
      </c>
      <c r="E29" s="1">
        <v>3</v>
      </c>
      <c r="F29" s="1">
        <f>'Midterm raw'!D28</f>
        <v>1.7</v>
      </c>
      <c r="G29" s="1">
        <f>'Final exam raw'!G28</f>
        <v>2</v>
      </c>
      <c r="H29" s="1">
        <f t="shared" si="0"/>
        <v>2.2700000000000005</v>
      </c>
      <c r="I29" s="1" t="str">
        <f>VLOOKUP(H29,'Cut offs'!$D$2:$E$13,2)</f>
        <v>C</v>
      </c>
      <c r="J29" s="1" t="str">
        <f>VLOOKUP(H29,'Cut offs'!$D$16:$E$27,2)</f>
        <v>C+</v>
      </c>
    </row>
    <row r="30" spans="1:10" x14ac:dyDescent="0.25">
      <c r="A30" s="1">
        <v>138</v>
      </c>
      <c r="B30" s="1" t="s">
        <v>12</v>
      </c>
      <c r="C30" s="1">
        <v>2.7</v>
      </c>
      <c r="D30" s="1">
        <v>3</v>
      </c>
      <c r="E30" s="1">
        <v>2.7</v>
      </c>
      <c r="F30" s="1">
        <f>'Midterm raw'!D29</f>
        <v>2.7</v>
      </c>
      <c r="G30" s="1">
        <f>'Final exam raw'!G29</f>
        <v>1.3</v>
      </c>
      <c r="H30" s="1">
        <f t="shared" si="0"/>
        <v>2.17</v>
      </c>
      <c r="I30" s="1" t="str">
        <f>VLOOKUP(H30,'Cut offs'!$D$2:$E$13,2)</f>
        <v>C</v>
      </c>
      <c r="J30" s="1" t="str">
        <f>VLOOKUP(H30,'Cut offs'!$D$16:$E$27,2)</f>
        <v>C+</v>
      </c>
    </row>
    <row r="31" spans="1:10" x14ac:dyDescent="0.25">
      <c r="A31" s="1">
        <v>139</v>
      </c>
      <c r="B31" s="1" t="s">
        <v>7</v>
      </c>
      <c r="C31" s="1">
        <v>2.2999999999999998</v>
      </c>
      <c r="D31" s="1">
        <v>4</v>
      </c>
      <c r="E31" s="1">
        <v>2.2999999999999998</v>
      </c>
      <c r="F31" s="1">
        <f>'Midterm raw'!D30</f>
        <v>0</v>
      </c>
      <c r="G31" s="1">
        <f>'Final exam raw'!G30</f>
        <v>2.7</v>
      </c>
      <c r="H31" s="1">
        <f t="shared" si="0"/>
        <v>1.94</v>
      </c>
      <c r="I31" s="1" t="str">
        <f>VLOOKUP(H31,'Cut offs'!$D$2:$E$13,2)</f>
        <v>C-</v>
      </c>
      <c r="J31" s="1" t="str">
        <f>VLOOKUP(H31,'Cut offs'!$D$16:$E$27,2)</f>
        <v>C</v>
      </c>
    </row>
    <row r="32" spans="1:10" x14ac:dyDescent="0.25">
      <c r="A32" s="1">
        <v>140</v>
      </c>
      <c r="B32" s="1" t="s">
        <v>8</v>
      </c>
      <c r="C32" s="1">
        <v>3</v>
      </c>
      <c r="D32" s="1">
        <v>3.7</v>
      </c>
      <c r="E32" s="1">
        <v>3.7</v>
      </c>
      <c r="F32" s="1">
        <f>'Midterm raw'!D31</f>
        <v>0</v>
      </c>
      <c r="G32" s="1">
        <f>'Final exam raw'!G31</f>
        <v>0</v>
      </c>
      <c r="H32" s="1">
        <f t="shared" si="0"/>
        <v>1.0400000000000003</v>
      </c>
      <c r="I32" s="1" t="str">
        <f>VLOOKUP(H32,'Cut offs'!$D$2:$E$13,2)</f>
        <v>D</v>
      </c>
      <c r="J32" s="1" t="str">
        <f>VLOOKUP(H32,'Cut offs'!$D$16:$E$27,2)</f>
        <v>D</v>
      </c>
    </row>
    <row r="33" spans="1:15" x14ac:dyDescent="0.25">
      <c r="A33" s="1">
        <v>141</v>
      </c>
      <c r="B33" s="1" t="s">
        <v>8</v>
      </c>
      <c r="C33" s="1">
        <v>2.7</v>
      </c>
      <c r="D33" s="1">
        <v>4</v>
      </c>
      <c r="E33" s="1">
        <v>4</v>
      </c>
      <c r="F33" s="1">
        <f>'Midterm raw'!D32</f>
        <v>4</v>
      </c>
      <c r="G33" s="1">
        <f>'Final exam raw'!G32</f>
        <v>0</v>
      </c>
      <c r="H33" s="1">
        <f t="shared" si="0"/>
        <v>2.27</v>
      </c>
      <c r="I33" s="1" t="str">
        <f>VLOOKUP(H33,'Cut offs'!$D$2:$E$13,2)</f>
        <v>C</v>
      </c>
      <c r="J33" s="1" t="str">
        <f>VLOOKUP(H33,'Cut offs'!$D$16:$E$27,2)</f>
        <v>C+</v>
      </c>
    </row>
    <row r="34" spans="1:15" x14ac:dyDescent="0.25">
      <c r="A34" s="1">
        <v>142</v>
      </c>
      <c r="B34" s="1" t="s">
        <v>10</v>
      </c>
      <c r="C34" s="1">
        <v>1</v>
      </c>
      <c r="D34" s="1">
        <v>1.3</v>
      </c>
      <c r="E34" s="1">
        <v>0</v>
      </c>
      <c r="F34" s="1">
        <f>'Midterm raw'!D33</f>
        <v>2.2999999999999998</v>
      </c>
      <c r="G34" s="1">
        <f>'Final exam raw'!G33</f>
        <v>3</v>
      </c>
      <c r="H34" s="1">
        <f t="shared" si="0"/>
        <v>2.12</v>
      </c>
      <c r="I34" s="1" t="str">
        <f>VLOOKUP(H34,'Cut offs'!$D$2:$E$13,2)</f>
        <v>C</v>
      </c>
      <c r="J34" s="1" t="str">
        <f>VLOOKUP(H34,'Cut offs'!$D$16:$E$27,2)</f>
        <v>C</v>
      </c>
    </row>
    <row r="35" spans="1:15" x14ac:dyDescent="0.25">
      <c r="A35" s="1">
        <v>143</v>
      </c>
      <c r="B35" s="1" t="s">
        <v>10</v>
      </c>
      <c r="C35" s="1">
        <v>2.7</v>
      </c>
      <c r="D35" s="1">
        <v>3.7</v>
      </c>
      <c r="E35" s="1">
        <v>1.3</v>
      </c>
      <c r="F35" s="1">
        <f>'Midterm raw'!D34</f>
        <v>4</v>
      </c>
      <c r="G35" s="1">
        <f>'Final exam raw'!G34</f>
        <v>4</v>
      </c>
      <c r="H35" s="1">
        <f t="shared" si="0"/>
        <v>3.5700000000000003</v>
      </c>
      <c r="I35" s="1" t="str">
        <f>VLOOKUP(H35,'Cut offs'!$D$2:$E$13,2)</f>
        <v>B+</v>
      </c>
      <c r="J35" s="1" t="str">
        <f>VLOOKUP(H35,'Cut offs'!$D$16:$E$27,2)</f>
        <v>A-</v>
      </c>
      <c r="O35" s="2"/>
    </row>
    <row r="36" spans="1:15" x14ac:dyDescent="0.25">
      <c r="A36" s="1">
        <v>144</v>
      </c>
      <c r="B36" s="1" t="s">
        <v>12</v>
      </c>
      <c r="C36" s="1">
        <v>3</v>
      </c>
      <c r="D36" s="1">
        <v>3</v>
      </c>
      <c r="E36" s="1">
        <v>2.7</v>
      </c>
      <c r="F36" s="1">
        <f>'Midterm raw'!D35</f>
        <v>3</v>
      </c>
      <c r="G36" s="1">
        <f>'Final exam raw'!G35</f>
        <v>0</v>
      </c>
      <c r="H36" s="1">
        <f t="shared" si="0"/>
        <v>1.77</v>
      </c>
      <c r="I36" s="1" t="str">
        <f>VLOOKUP(H36,'Cut offs'!$D$2:$E$13,2)</f>
        <v>C-</v>
      </c>
      <c r="J36" s="1" t="str">
        <f>VLOOKUP(H36,'Cut offs'!$D$16:$E$27,2)</f>
        <v>C-</v>
      </c>
      <c r="O36" s="2"/>
    </row>
    <row r="37" spans="1:15" x14ac:dyDescent="0.25">
      <c r="A37" s="1">
        <v>145</v>
      </c>
      <c r="B37" s="1" t="s">
        <v>9</v>
      </c>
      <c r="C37" s="1">
        <v>3</v>
      </c>
      <c r="D37" s="1">
        <v>3.3</v>
      </c>
      <c r="E37" s="1">
        <v>2.7</v>
      </c>
      <c r="F37" s="1">
        <f>'Midterm raw'!D36</f>
        <v>0</v>
      </c>
      <c r="G37" s="1">
        <f>'Final exam raw'!G36</f>
        <v>0</v>
      </c>
      <c r="H37" s="1">
        <f t="shared" si="0"/>
        <v>0.90000000000000013</v>
      </c>
      <c r="I37" s="1" t="str">
        <f>VLOOKUP(H37,'Cut offs'!$D$2:$E$13,2)</f>
        <v>F</v>
      </c>
      <c r="J37" s="1" t="str">
        <f>VLOOKUP(H37,'Cut offs'!$D$16:$E$27,2)</f>
        <v>D</v>
      </c>
      <c r="O37" s="2"/>
    </row>
    <row r="38" spans="1:15" x14ac:dyDescent="0.25">
      <c r="A38" s="1">
        <v>146</v>
      </c>
      <c r="B38" s="1" t="s">
        <v>8</v>
      </c>
      <c r="C38" s="1">
        <v>2.2999999999999998</v>
      </c>
      <c r="D38" s="1">
        <v>4</v>
      </c>
      <c r="E38" s="1">
        <v>2.2999999999999998</v>
      </c>
      <c r="F38" s="1">
        <f>'Midterm raw'!D37</f>
        <v>2</v>
      </c>
      <c r="G38" s="1">
        <f>'Final exam raw'!G37</f>
        <v>3.3</v>
      </c>
      <c r="H38" s="1">
        <f t="shared" si="0"/>
        <v>2.7800000000000002</v>
      </c>
      <c r="I38" s="1" t="str">
        <f>VLOOKUP(H38,'Cut offs'!$D$2:$E$13,2)</f>
        <v>B-</v>
      </c>
      <c r="J38" s="1" t="str">
        <f>VLOOKUP(H38,'Cut offs'!$D$16:$E$27,2)</f>
        <v>B-</v>
      </c>
      <c r="O38" s="2"/>
    </row>
    <row r="39" spans="1:15" x14ac:dyDescent="0.25">
      <c r="A39" s="1">
        <v>147</v>
      </c>
      <c r="B39" s="1" t="s">
        <v>8</v>
      </c>
      <c r="C39" s="1">
        <v>3</v>
      </c>
      <c r="D39" s="1">
        <v>3.7</v>
      </c>
      <c r="E39" s="1">
        <v>3.3</v>
      </c>
      <c r="F39" s="1">
        <f>'Midterm raw'!D38</f>
        <v>0</v>
      </c>
      <c r="G39" s="1">
        <f>'Final exam raw'!G38</f>
        <v>3</v>
      </c>
      <c r="H39" s="1">
        <f t="shared" si="0"/>
        <v>2.2000000000000002</v>
      </c>
      <c r="I39" s="1" t="str">
        <f>VLOOKUP(H39,'Cut offs'!$D$2:$E$13,2)</f>
        <v>C</v>
      </c>
      <c r="J39" s="1" t="str">
        <f>VLOOKUP(H39,'Cut offs'!$D$16:$E$27,2)</f>
        <v>C+</v>
      </c>
      <c r="O39" s="2"/>
    </row>
    <row r="40" spans="1:15" x14ac:dyDescent="0.25">
      <c r="A40" s="1">
        <v>148</v>
      </c>
      <c r="B40" s="1" t="s">
        <v>10</v>
      </c>
      <c r="C40" s="1">
        <v>2.2999999999999998</v>
      </c>
      <c r="D40" s="1">
        <v>3</v>
      </c>
      <c r="E40" s="1">
        <v>2.7</v>
      </c>
      <c r="F40" s="1">
        <f>'Midterm raw'!D39</f>
        <v>2.7</v>
      </c>
      <c r="G40" s="1">
        <f>'Final exam raw'!G39</f>
        <v>0</v>
      </c>
      <c r="H40" s="1">
        <f t="shared" si="0"/>
        <v>1.61</v>
      </c>
      <c r="I40" s="1" t="str">
        <f>VLOOKUP(H40,'Cut offs'!$D$2:$E$13,2)</f>
        <v>D+</v>
      </c>
      <c r="J40" s="1" t="str">
        <f>VLOOKUP(H40,'Cut offs'!$D$16:$E$27,2)</f>
        <v>C-</v>
      </c>
      <c r="O40" s="2"/>
    </row>
    <row r="41" spans="1:15" x14ac:dyDescent="0.25">
      <c r="A41" s="1">
        <v>149</v>
      </c>
      <c r="B41" s="1" t="s">
        <v>10</v>
      </c>
      <c r="C41" s="1">
        <v>3</v>
      </c>
      <c r="D41" s="1">
        <v>2.7</v>
      </c>
      <c r="E41" s="1">
        <v>3</v>
      </c>
      <c r="F41" s="1">
        <f>'Midterm raw'!D40</f>
        <v>0</v>
      </c>
      <c r="G41" s="1">
        <f>'Final exam raw'!G40</f>
        <v>0</v>
      </c>
      <c r="H41" s="1">
        <f t="shared" si="0"/>
        <v>0.87000000000000011</v>
      </c>
      <c r="I41" s="1" t="str">
        <f>VLOOKUP(H41,'Cut offs'!$D$2:$E$13,2)</f>
        <v>F</v>
      </c>
      <c r="J41" s="1" t="str">
        <f>VLOOKUP(H41,'Cut offs'!$D$16:$E$27,2)</f>
        <v>D</v>
      </c>
      <c r="O41" s="2"/>
    </row>
    <row r="42" spans="1:15" x14ac:dyDescent="0.25">
      <c r="A42" s="1">
        <v>150</v>
      </c>
      <c r="B42" s="1" t="s">
        <v>7</v>
      </c>
      <c r="C42" s="1">
        <v>4.3</v>
      </c>
      <c r="D42" s="1">
        <v>1.7</v>
      </c>
      <c r="E42" s="1">
        <v>3</v>
      </c>
      <c r="F42" s="1">
        <f>'Midterm raw'!D41</f>
        <v>2.7</v>
      </c>
      <c r="G42" s="1">
        <f>'Final exam raw'!G41</f>
        <v>3.7</v>
      </c>
      <c r="H42" s="1">
        <f t="shared" si="0"/>
        <v>3.1900000000000004</v>
      </c>
      <c r="I42" s="1" t="str">
        <f>VLOOKUP(H42,'Cut offs'!$D$2:$E$13,2)</f>
        <v>B</v>
      </c>
      <c r="J42" s="1" t="str">
        <f>VLOOKUP(H42,'Cut offs'!$D$16:$E$27,2)</f>
        <v>B+</v>
      </c>
    </row>
    <row r="43" spans="1:15" x14ac:dyDescent="0.25">
      <c r="A43" s="1">
        <v>151</v>
      </c>
      <c r="B43" s="1" t="s">
        <v>12</v>
      </c>
      <c r="C43" s="1">
        <v>4.3</v>
      </c>
      <c r="D43" s="1">
        <v>4</v>
      </c>
      <c r="E43" s="1">
        <v>3.3</v>
      </c>
      <c r="F43" s="1">
        <f>'Midterm raw'!D42</f>
        <v>2.7</v>
      </c>
      <c r="G43" s="1">
        <f>'Final exam raw'!G42</f>
        <v>0</v>
      </c>
      <c r="H43" s="1">
        <f t="shared" si="0"/>
        <v>1.9700000000000002</v>
      </c>
      <c r="I43" s="1" t="str">
        <f>VLOOKUP(H43,'Cut offs'!$D$2:$E$13,2)</f>
        <v>C-</v>
      </c>
      <c r="J43" s="1" t="str">
        <f>VLOOKUP(H43,'Cut offs'!$D$16:$E$27,2)</f>
        <v>C</v>
      </c>
    </row>
    <row r="44" spans="1:15" x14ac:dyDescent="0.25">
      <c r="A44" s="1">
        <v>152</v>
      </c>
      <c r="B44" s="1" t="s">
        <v>7</v>
      </c>
      <c r="C44" s="1">
        <v>2.2999999999999998</v>
      </c>
      <c r="D44" s="1">
        <v>4</v>
      </c>
      <c r="E44" s="1">
        <v>2.2999999999999998</v>
      </c>
      <c r="F44" s="1">
        <f>'Midterm raw'!D43</f>
        <v>1.7</v>
      </c>
      <c r="G44" s="1">
        <f>'Final exam raw'!G43</f>
        <v>2.7</v>
      </c>
      <c r="H44" s="1">
        <f t="shared" si="0"/>
        <v>2.4500000000000002</v>
      </c>
      <c r="I44" s="1" t="str">
        <f>VLOOKUP(H44,'Cut offs'!$D$2:$E$13,2)</f>
        <v>C+</v>
      </c>
      <c r="J44" s="1" t="str">
        <f>VLOOKUP(H44,'Cut offs'!$D$16:$E$27,2)</f>
        <v>C+</v>
      </c>
    </row>
    <row r="45" spans="1:15" x14ac:dyDescent="0.25">
      <c r="A45" s="1">
        <v>153</v>
      </c>
      <c r="B45" s="1" t="s">
        <v>9</v>
      </c>
      <c r="C45" s="1">
        <v>3</v>
      </c>
      <c r="D45" s="1">
        <v>3.7</v>
      </c>
      <c r="E45" s="1">
        <v>3.3</v>
      </c>
      <c r="F45" s="1">
        <f>'Midterm raw'!D44</f>
        <v>0</v>
      </c>
      <c r="G45" s="1">
        <f>'Final exam raw'!G44</f>
        <v>0</v>
      </c>
      <c r="H45" s="1">
        <f t="shared" si="0"/>
        <v>1.0000000000000002</v>
      </c>
      <c r="I45" s="1" t="str">
        <f>VLOOKUP(H45,'Cut offs'!$D$2:$E$13,2)</f>
        <v>D</v>
      </c>
      <c r="J45" s="1" t="str">
        <f>VLOOKUP(H45,'Cut offs'!$D$16:$E$27,2)</f>
        <v>D</v>
      </c>
    </row>
    <row r="46" spans="1:15" x14ac:dyDescent="0.25">
      <c r="A46" s="1">
        <v>154</v>
      </c>
      <c r="B46" s="1" t="s">
        <v>12</v>
      </c>
      <c r="C46" s="1">
        <v>2.7</v>
      </c>
      <c r="D46" s="1">
        <v>4</v>
      </c>
      <c r="E46" s="1">
        <v>3.7</v>
      </c>
      <c r="F46" s="1">
        <f>'Midterm raw'!D45</f>
        <v>2.7</v>
      </c>
      <c r="G46" s="1">
        <f>'Final exam raw'!G45</f>
        <v>2.2999999999999998</v>
      </c>
      <c r="H46" s="1">
        <f t="shared" si="0"/>
        <v>2.77</v>
      </c>
      <c r="I46" s="1" t="str">
        <f>VLOOKUP(H46,'Cut offs'!$D$2:$E$13,2)</f>
        <v>B-</v>
      </c>
      <c r="J46" s="1" t="str">
        <f>VLOOKUP(H46,'Cut offs'!$D$16:$E$27,2)</f>
        <v>B-</v>
      </c>
    </row>
    <row r="47" spans="1:15" x14ac:dyDescent="0.25">
      <c r="A47" s="1">
        <v>155</v>
      </c>
      <c r="B47" s="1" t="s">
        <v>10</v>
      </c>
      <c r="C47" s="1">
        <v>1</v>
      </c>
      <c r="D47" s="1">
        <v>1.3</v>
      </c>
      <c r="E47" s="1">
        <v>0</v>
      </c>
      <c r="F47" s="1">
        <f>'Midterm raw'!D46</f>
        <v>2</v>
      </c>
      <c r="G47" s="1">
        <f>'Final exam raw'!G46</f>
        <v>1.7</v>
      </c>
      <c r="H47" s="1">
        <f t="shared" si="0"/>
        <v>1.51</v>
      </c>
      <c r="I47" s="1" t="str">
        <f>VLOOKUP(H47,'Cut offs'!$D$2:$E$13,2)</f>
        <v>D+</v>
      </c>
      <c r="J47" s="1" t="str">
        <f>VLOOKUP(H47,'Cut offs'!$D$16:$E$27,2)</f>
        <v>C-</v>
      </c>
    </row>
    <row r="48" spans="1:15" x14ac:dyDescent="0.25">
      <c r="A48" s="1">
        <v>156</v>
      </c>
      <c r="B48" s="1" t="s">
        <v>10</v>
      </c>
      <c r="C48" s="1">
        <v>3</v>
      </c>
      <c r="D48" s="1">
        <v>3.7</v>
      </c>
      <c r="E48" s="1">
        <v>3.3</v>
      </c>
      <c r="F48" s="1">
        <f>'Midterm raw'!D47</f>
        <v>0</v>
      </c>
      <c r="G48" s="1">
        <f>'Final exam raw'!G47</f>
        <v>1</v>
      </c>
      <c r="H48" s="1">
        <f t="shared" si="0"/>
        <v>1.4000000000000004</v>
      </c>
      <c r="I48" s="1" t="str">
        <f>VLOOKUP(H48,'Cut offs'!$D$2:$E$13,2)</f>
        <v>D+</v>
      </c>
      <c r="J48" s="1" t="str">
        <f>VLOOKUP(H48,'Cut offs'!$D$16:$E$27,2)</f>
        <v>D+</v>
      </c>
    </row>
    <row r="49" spans="1:10" x14ac:dyDescent="0.25">
      <c r="A49" s="1">
        <v>157</v>
      </c>
      <c r="B49" s="1" t="s">
        <v>8</v>
      </c>
      <c r="C49" s="1">
        <v>2.2999999999999998</v>
      </c>
      <c r="D49" s="1">
        <v>3.3</v>
      </c>
      <c r="E49" s="1">
        <v>3</v>
      </c>
      <c r="F49" s="1">
        <f>'Midterm raw'!D48</f>
        <v>1</v>
      </c>
      <c r="G49" s="1">
        <f>'Final exam raw'!G48</f>
        <v>1.7</v>
      </c>
      <c r="H49" s="1">
        <f t="shared" si="0"/>
        <v>1.8400000000000003</v>
      </c>
      <c r="I49" s="1" t="str">
        <f>VLOOKUP(H49,'Cut offs'!$D$2:$E$13,2)</f>
        <v>C-</v>
      </c>
      <c r="J49" s="1" t="str">
        <f>VLOOKUP(H49,'Cut offs'!$D$16:$E$27,2)</f>
        <v>C-</v>
      </c>
    </row>
    <row r="50" spans="1:10" x14ac:dyDescent="0.25">
      <c r="A50" s="1">
        <v>158</v>
      </c>
      <c r="B50" s="1" t="s">
        <v>10</v>
      </c>
      <c r="C50" s="1">
        <v>3.3</v>
      </c>
      <c r="D50" s="1">
        <v>2.7</v>
      </c>
      <c r="E50" s="1">
        <v>3</v>
      </c>
      <c r="F50" s="1">
        <f>'Midterm raw'!D49</f>
        <v>3</v>
      </c>
      <c r="G50" s="1">
        <f>'Final exam raw'!G49</f>
        <v>2.7</v>
      </c>
      <c r="H50" s="1">
        <f t="shared" si="0"/>
        <v>2.88</v>
      </c>
      <c r="I50" s="1" t="str">
        <f>VLOOKUP(H50,'Cut offs'!$D$2:$E$13,2)</f>
        <v>B-</v>
      </c>
      <c r="J50" s="1" t="str">
        <f>VLOOKUP(H50,'Cut offs'!$D$16:$E$27,2)</f>
        <v>B</v>
      </c>
    </row>
    <row r="51" spans="1:10" ht="15.75" x14ac:dyDescent="0.25">
      <c r="B51" s="13" t="s">
        <v>65</v>
      </c>
      <c r="C51" s="14">
        <f>AVERAGE(C3:C50)</f>
        <v>3.1020833333333342</v>
      </c>
      <c r="D51" s="14">
        <f t="shared" ref="D51:H51" si="1">AVERAGE(D3:D50)</f>
        <v>3.2574468085106383</v>
      </c>
      <c r="E51" s="14">
        <f t="shared" si="1"/>
        <v>2.9148936170212765</v>
      </c>
      <c r="F51" s="14">
        <f t="shared" si="1"/>
        <v>1.8625000000000005</v>
      </c>
      <c r="G51" s="14">
        <f t="shared" si="1"/>
        <v>1.4104166666666667</v>
      </c>
      <c r="H51" s="14">
        <f t="shared" si="1"/>
        <v>2.0375000000000001</v>
      </c>
    </row>
    <row r="53" spans="1:10" x14ac:dyDescent="0.25">
      <c r="C53" s="3"/>
      <c r="D53" s="3"/>
      <c r="E53" s="3"/>
      <c r="F53" s="3"/>
      <c r="G53" s="3"/>
      <c r="H53" s="3"/>
    </row>
  </sheetData>
  <phoneticPr fontId="1" type="noConversion"/>
  <conditionalFormatting sqref="I1:I1048576">
    <cfRule type="containsText" dxfId="52" priority="27" operator="containsText" text="A+">
      <formula>NOT(ISERROR(SEARCH("A+",I1)))</formula>
    </cfRule>
    <cfRule type="containsText" dxfId="51" priority="26" operator="containsText" text="F">
      <formula>NOT(ISERROR(SEARCH("F",I1)))</formula>
    </cfRule>
    <cfRule type="containsText" dxfId="50" priority="25" operator="containsText" text="F">
      <formula>NOT(ISERROR(SEARCH("F",I1)))</formula>
    </cfRule>
    <cfRule type="containsText" dxfId="49" priority="21" operator="containsText" text="A+">
      <formula>NOT(ISERROR(SEARCH("A+",I1)))</formula>
    </cfRule>
    <cfRule type="containsText" dxfId="48" priority="18" operator="containsText" text="A+">
      <formula>NOT(ISERROR(SEARCH("A+",I1)))</formula>
    </cfRule>
    <cfRule type="containsText" dxfId="47" priority="17" operator="containsText" text="F">
      <formula>NOT(ISERROR(SEARCH("F",I1)))</formula>
    </cfRule>
    <cfRule type="containsText" dxfId="46" priority="15" operator="containsText" text="A+">
      <formula>NOT(ISERROR(SEARCH("A+",I1)))</formula>
    </cfRule>
    <cfRule type="containsText" dxfId="45" priority="4" operator="containsText" text="F">
      <formula>NOT(ISERROR(SEARCH("F",I1)))</formula>
    </cfRule>
    <cfRule type="containsText" dxfId="44" priority="3" operator="containsText" text="A+">
      <formula>NOT(ISERROR(SEARCH("A+",I1)))</formula>
    </cfRule>
  </conditionalFormatting>
  <conditionalFormatting sqref="J1:J1048576">
    <cfRule type="containsText" dxfId="0" priority="24" operator="containsText" text="F">
      <formula>NOT(ISERROR(SEARCH("F",J1)))</formula>
    </cfRule>
    <cfRule type="containsText" dxfId="1" priority="23" operator="containsText" text="F">
      <formula>NOT(ISERROR(SEARCH("F",J1)))</formula>
    </cfRule>
    <cfRule type="containsText" dxfId="2" priority="22" operator="containsText" text="A+">
      <formula>NOT(ISERROR(SEARCH("A+",J1)))</formula>
    </cfRule>
    <cfRule type="containsText" dxfId="3" priority="20" operator="containsText" text="A+">
      <formula>NOT(ISERROR(SEARCH("A+",J1)))</formula>
    </cfRule>
    <cfRule type="containsText" dxfId="4" priority="19" operator="containsText" text="A+">
      <formula>NOT(ISERROR(SEARCH("A+",J1)))</formula>
    </cfRule>
    <cfRule type="containsText" dxfId="5" priority="16" operator="containsText" text="F">
      <formula>NOT(ISERROR(SEARCH("F",J1)))</formula>
    </cfRule>
    <cfRule type="cellIs" dxfId="6" priority="14" operator="equal">
      <formula>"A+"</formula>
    </cfRule>
    <cfRule type="containsText" dxfId="7" priority="2" operator="containsText" text="F">
      <formula>NOT(ISERROR(SEARCH("F",J1)))</formula>
    </cfRule>
    <cfRule type="containsText" dxfId="8" priority="1" operator="containsText" text="A+">
      <formula>NOT(ISERROR(SEARCH("A+",J1)))</formula>
    </cfRule>
  </conditionalFormatting>
  <conditionalFormatting sqref="B1:B1048576">
    <cfRule type="cellIs" dxfId="43" priority="13" operator="equal">
      <formula>"Management"</formula>
    </cfRule>
    <cfRule type="cellIs" dxfId="42" priority="12" operator="equal">
      <formula>"Social Sciences"</formula>
    </cfRule>
    <cfRule type="cellIs" dxfId="41" priority="11" operator="equal">
      <formula>"Humanities"</formula>
    </cfRule>
    <cfRule type="cellIs" dxfId="40" priority="10" operator="equal">
      <formula>"Kinesiology"</formula>
    </cfRule>
    <cfRule type="cellIs" dxfId="39" priority="9" operator="equal">
      <formula>"Science"</formula>
    </cfRule>
    <cfRule type="cellIs" dxfId="38" priority="8" operator="equal">
      <formula>"Engineering"</formula>
    </cfRule>
    <cfRule type="cellIs" dxfId="37" priority="7" operator="equal">
      <formula>"Social Sciences"</formula>
    </cfRule>
    <cfRule type="cellIs" dxfId="36" priority="6" operator="equal">
      <formula>"Kinesiology"</formula>
    </cfRule>
    <cfRule type="cellIs" dxfId="35" priority="5" operator="equal">
      <formula>"Engineering"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0" sqref="F10"/>
    </sheetView>
  </sheetViews>
  <sheetFormatPr defaultRowHeight="15" x14ac:dyDescent="0.25"/>
  <cols>
    <col min="1" max="1" width="27.28515625" customWidth="1"/>
    <col min="4" max="4" width="33" customWidth="1"/>
    <col min="5" max="5" width="9.140625" customWidth="1"/>
    <col min="7" max="7" width="9.42578125" customWidth="1"/>
    <col min="8" max="8" width="45" customWidth="1"/>
  </cols>
  <sheetData>
    <row r="1" spans="1:8" ht="16.5" thickTop="1" thickBot="1" x14ac:dyDescent="0.3">
      <c r="A1" t="s">
        <v>26</v>
      </c>
      <c r="B1" t="s">
        <v>27</v>
      </c>
      <c r="D1" s="6" t="s">
        <v>68</v>
      </c>
      <c r="E1" s="6" t="s">
        <v>27</v>
      </c>
      <c r="G1" s="10" t="s">
        <v>27</v>
      </c>
      <c r="H1" s="10" t="s">
        <v>66</v>
      </c>
    </row>
    <row r="2" spans="1:8" ht="16.5" thickTop="1" thickBot="1" x14ac:dyDescent="0.3">
      <c r="A2" t="s">
        <v>28</v>
      </c>
      <c r="B2" t="s">
        <v>29</v>
      </c>
      <c r="D2" s="1">
        <v>0</v>
      </c>
      <c r="E2" s="1" t="s">
        <v>51</v>
      </c>
      <c r="G2" s="11" t="s">
        <v>51</v>
      </c>
      <c r="H2" s="12">
        <f>COUNTIF('Overall term grades'!$I$3:$I$50, G2)</f>
        <v>6</v>
      </c>
    </row>
    <row r="3" spans="1:8" ht="16.5" thickTop="1" thickBot="1" x14ac:dyDescent="0.3">
      <c r="A3" t="s">
        <v>30</v>
      </c>
      <c r="B3" t="s">
        <v>31</v>
      </c>
      <c r="D3" s="1">
        <v>1</v>
      </c>
      <c r="E3" s="1" t="s">
        <v>49</v>
      </c>
      <c r="G3" s="11" t="s">
        <v>49</v>
      </c>
      <c r="H3" s="12">
        <f>COUNTIF('Overall term grades'!$I$3:$I$50, G3)</f>
        <v>4</v>
      </c>
    </row>
    <row r="4" spans="1:8" ht="16.5" thickTop="1" thickBot="1" x14ac:dyDescent="0.3">
      <c r="A4" t="s">
        <v>32</v>
      </c>
      <c r="B4" t="s">
        <v>33</v>
      </c>
      <c r="D4" s="1">
        <v>1.3</v>
      </c>
      <c r="E4" s="1" t="s">
        <v>47</v>
      </c>
      <c r="G4" s="11" t="s">
        <v>47</v>
      </c>
      <c r="H4" s="12">
        <f>COUNTIF('Overall term grades'!$I$3:$I$50, G4)</f>
        <v>4</v>
      </c>
    </row>
    <row r="5" spans="1:8" ht="16.5" thickTop="1" thickBot="1" x14ac:dyDescent="0.3">
      <c r="A5" t="s">
        <v>34</v>
      </c>
      <c r="B5" t="s">
        <v>35</v>
      </c>
      <c r="D5" s="1">
        <v>1.7</v>
      </c>
      <c r="E5" s="1" t="s">
        <v>45</v>
      </c>
      <c r="G5" s="11" t="s">
        <v>45</v>
      </c>
      <c r="H5" s="12">
        <f>COUNTIF('Overall term grades'!$I$3:$I$50, G5)</f>
        <v>10</v>
      </c>
    </row>
    <row r="6" spans="1:8" ht="16.5" thickTop="1" thickBot="1" x14ac:dyDescent="0.3">
      <c r="A6" t="s">
        <v>36</v>
      </c>
      <c r="B6" t="s">
        <v>37</v>
      </c>
      <c r="D6" s="1">
        <v>2</v>
      </c>
      <c r="E6" s="1" t="s">
        <v>43</v>
      </c>
      <c r="G6" s="11" t="s">
        <v>43</v>
      </c>
      <c r="H6" s="12">
        <f>COUNTIF('Overall term grades'!$I$3:$I$50, G6)</f>
        <v>8</v>
      </c>
    </row>
    <row r="7" spans="1:8" ht="16.5" thickTop="1" thickBot="1" x14ac:dyDescent="0.3">
      <c r="A7" t="s">
        <v>38</v>
      </c>
      <c r="B7" t="s">
        <v>39</v>
      </c>
      <c r="D7" s="1">
        <v>2.2999999999999998</v>
      </c>
      <c r="E7" s="1" t="s">
        <v>41</v>
      </c>
      <c r="G7" s="11" t="s">
        <v>41</v>
      </c>
      <c r="H7" s="12">
        <f>COUNTIF('Overall term grades'!$I$3:$I$50, G7)</f>
        <v>6</v>
      </c>
    </row>
    <row r="8" spans="1:8" ht="16.5" thickTop="1" thickBot="1" x14ac:dyDescent="0.3">
      <c r="A8" t="s">
        <v>40</v>
      </c>
      <c r="B8" t="s">
        <v>41</v>
      </c>
      <c r="D8" s="1">
        <v>2.7</v>
      </c>
      <c r="E8" s="1" t="s">
        <v>39</v>
      </c>
      <c r="G8" s="11" t="s">
        <v>39</v>
      </c>
      <c r="H8" s="12">
        <f>COUNTIF('Overall term grades'!$I$3:$I$50, G8)</f>
        <v>5</v>
      </c>
    </row>
    <row r="9" spans="1:8" ht="16.5" thickTop="1" thickBot="1" x14ac:dyDescent="0.3">
      <c r="A9" t="s">
        <v>42</v>
      </c>
      <c r="B9" t="s">
        <v>43</v>
      </c>
      <c r="D9" s="1">
        <v>3</v>
      </c>
      <c r="E9" s="1" t="s">
        <v>37</v>
      </c>
      <c r="G9" s="11" t="s">
        <v>37</v>
      </c>
      <c r="H9" s="12">
        <f>COUNTIF('Overall term grades'!$I$3:$I$50, G9)</f>
        <v>2</v>
      </c>
    </row>
    <row r="10" spans="1:8" ht="16.5" thickTop="1" thickBot="1" x14ac:dyDescent="0.3">
      <c r="A10" t="s">
        <v>44</v>
      </c>
      <c r="B10" t="s">
        <v>45</v>
      </c>
      <c r="D10" s="1">
        <v>3.3</v>
      </c>
      <c r="E10" s="1" t="s">
        <v>35</v>
      </c>
      <c r="G10" s="11" t="s">
        <v>35</v>
      </c>
      <c r="H10" s="12">
        <f>COUNTIF('Overall term grades'!$I$3:$I$50, G10)</f>
        <v>1</v>
      </c>
    </row>
    <row r="11" spans="1:8" ht="16.5" thickTop="1" thickBot="1" x14ac:dyDescent="0.3">
      <c r="A11" t="s">
        <v>46</v>
      </c>
      <c r="B11" t="s">
        <v>47</v>
      </c>
      <c r="D11" s="1">
        <v>3.7</v>
      </c>
      <c r="E11" s="1" t="s">
        <v>33</v>
      </c>
      <c r="G11" s="11" t="s">
        <v>33</v>
      </c>
      <c r="H11" s="12">
        <f>COUNTIF('Overall term grades'!$I$3:$I$50, G11)</f>
        <v>0</v>
      </c>
    </row>
    <row r="12" spans="1:8" ht="16.5" thickTop="1" thickBot="1" x14ac:dyDescent="0.3">
      <c r="A12" t="s">
        <v>48</v>
      </c>
      <c r="B12" t="s">
        <v>49</v>
      </c>
      <c r="D12" s="1">
        <v>4</v>
      </c>
      <c r="E12" s="1" t="s">
        <v>31</v>
      </c>
      <c r="G12" s="11" t="s">
        <v>31</v>
      </c>
      <c r="H12" s="12">
        <f>COUNTIF('Overall term grades'!$I$3:$I$50, G12)</f>
        <v>2</v>
      </c>
    </row>
    <row r="13" spans="1:8" ht="16.5" thickTop="1" thickBot="1" x14ac:dyDescent="0.3">
      <c r="A13" t="s">
        <v>50</v>
      </c>
      <c r="B13" t="s">
        <v>51</v>
      </c>
      <c r="D13" s="1">
        <v>4.3</v>
      </c>
      <c r="E13" s="1" t="s">
        <v>29</v>
      </c>
      <c r="G13" s="11" t="s">
        <v>29</v>
      </c>
      <c r="H13" s="12">
        <f>COUNTIF('Overall term grades'!$I$3:$I$50, G13)</f>
        <v>0</v>
      </c>
    </row>
    <row r="14" spans="1:8" ht="16.5" thickTop="1" thickBot="1" x14ac:dyDescent="0.3"/>
    <row r="15" spans="1:8" ht="16.5" thickTop="1" thickBot="1" x14ac:dyDescent="0.3">
      <c r="A15" t="s">
        <v>52</v>
      </c>
      <c r="B15" t="s">
        <v>27</v>
      </c>
      <c r="D15" s="5" t="s">
        <v>69</v>
      </c>
      <c r="E15" s="5" t="s">
        <v>27</v>
      </c>
      <c r="G15" s="7" t="s">
        <v>27</v>
      </c>
      <c r="H15" s="7" t="s">
        <v>67</v>
      </c>
    </row>
    <row r="16" spans="1:8" ht="16.5" thickTop="1" thickBot="1" x14ac:dyDescent="0.3">
      <c r="A16" t="s">
        <v>53</v>
      </c>
      <c r="B16" t="s">
        <v>29</v>
      </c>
      <c r="D16" s="1">
        <v>0</v>
      </c>
      <c r="E16" s="1" t="s">
        <v>51</v>
      </c>
      <c r="G16" s="8" t="s">
        <v>51</v>
      </c>
      <c r="H16" s="9">
        <f>COUNTIF('Overall term grades'!$J$3:$J$50, G16)</f>
        <v>1</v>
      </c>
    </row>
    <row r="17" spans="1:8" ht="16.5" thickTop="1" thickBot="1" x14ac:dyDescent="0.3">
      <c r="A17" t="s">
        <v>54</v>
      </c>
      <c r="B17" t="s">
        <v>31</v>
      </c>
      <c r="D17" s="1">
        <v>0.7</v>
      </c>
      <c r="E17" s="1" t="s">
        <v>49</v>
      </c>
      <c r="G17" s="8" t="s">
        <v>49</v>
      </c>
      <c r="H17" s="9">
        <f>COUNTIF('Overall term grades'!$J$3:$J$50, G17)</f>
        <v>7</v>
      </c>
    </row>
    <row r="18" spans="1:8" ht="16.5" thickTop="1" thickBot="1" x14ac:dyDescent="0.3">
      <c r="A18" t="s">
        <v>55</v>
      </c>
      <c r="B18" t="s">
        <v>33</v>
      </c>
      <c r="D18" s="1">
        <v>1.1499999999999999</v>
      </c>
      <c r="E18" s="1" t="s">
        <v>47</v>
      </c>
      <c r="G18" s="8" t="s">
        <v>47</v>
      </c>
      <c r="H18" s="9">
        <f>COUNTIF('Overall term grades'!$J$3:$J$50, G18)</f>
        <v>3</v>
      </c>
    </row>
    <row r="19" spans="1:8" ht="16.5" thickTop="1" thickBot="1" x14ac:dyDescent="0.3">
      <c r="A19" t="s">
        <v>56</v>
      </c>
      <c r="B19" t="s">
        <v>35</v>
      </c>
      <c r="D19" s="1">
        <v>1.5</v>
      </c>
      <c r="E19" s="1" t="s">
        <v>45</v>
      </c>
      <c r="G19" s="8" t="s">
        <v>45</v>
      </c>
      <c r="H19" s="9">
        <f>COUNTIF('Overall term grades'!$J$3:$J$50, G19)</f>
        <v>7</v>
      </c>
    </row>
    <row r="20" spans="1:8" ht="16.5" thickTop="1" thickBot="1" x14ac:dyDescent="0.3">
      <c r="A20" t="s">
        <v>57</v>
      </c>
      <c r="B20" t="s">
        <v>37</v>
      </c>
      <c r="D20" s="1">
        <v>1.85</v>
      </c>
      <c r="E20" s="1" t="s">
        <v>43</v>
      </c>
      <c r="G20" s="8" t="s">
        <v>43</v>
      </c>
      <c r="H20" s="9">
        <f>COUNTIF('Overall term grades'!$J$3:$J$50, G20)</f>
        <v>9</v>
      </c>
    </row>
    <row r="21" spans="1:8" ht="16.5" thickTop="1" thickBot="1" x14ac:dyDescent="0.3">
      <c r="A21" t="s">
        <v>58</v>
      </c>
      <c r="B21" t="s">
        <v>39</v>
      </c>
      <c r="D21" s="1">
        <v>2.15</v>
      </c>
      <c r="E21" s="1" t="s">
        <v>41</v>
      </c>
      <c r="G21" s="8" t="s">
        <v>41</v>
      </c>
      <c r="H21" s="9">
        <f>COUNTIF('Overall term grades'!$J$3:$J$50, G21)</f>
        <v>11</v>
      </c>
    </row>
    <row r="22" spans="1:8" ht="16.5" thickTop="1" thickBot="1" x14ac:dyDescent="0.3">
      <c r="A22" t="s">
        <v>59</v>
      </c>
      <c r="B22" t="s">
        <v>41</v>
      </c>
      <c r="D22" s="1">
        <v>2.5</v>
      </c>
      <c r="E22" s="1" t="s">
        <v>39</v>
      </c>
      <c r="G22" s="8" t="s">
        <v>39</v>
      </c>
      <c r="H22" s="9">
        <f>COUNTIF('Overall term grades'!$J$3:$J$50, G22)</f>
        <v>4</v>
      </c>
    </row>
    <row r="23" spans="1:8" ht="16.5" thickTop="1" thickBot="1" x14ac:dyDescent="0.3">
      <c r="A23" t="s">
        <v>60</v>
      </c>
      <c r="B23" t="s">
        <v>43</v>
      </c>
      <c r="D23" s="1">
        <v>2.85</v>
      </c>
      <c r="E23" s="1" t="s">
        <v>37</v>
      </c>
      <c r="G23" s="8" t="s">
        <v>37</v>
      </c>
      <c r="H23" s="9">
        <f>COUNTIF('Overall term grades'!$J$3:$J$50, G23)</f>
        <v>1</v>
      </c>
    </row>
    <row r="24" spans="1:8" ht="16.5" thickTop="1" thickBot="1" x14ac:dyDescent="0.3">
      <c r="A24" t="s">
        <v>61</v>
      </c>
      <c r="B24" t="s">
        <v>45</v>
      </c>
      <c r="D24" s="1">
        <v>3.15</v>
      </c>
      <c r="E24" s="1" t="s">
        <v>35</v>
      </c>
      <c r="G24" s="8" t="s">
        <v>35</v>
      </c>
      <c r="H24" s="9">
        <f>COUNTIF('Overall term grades'!$J$3:$J$50, G24)</f>
        <v>2</v>
      </c>
    </row>
    <row r="25" spans="1:8" ht="16.5" thickTop="1" thickBot="1" x14ac:dyDescent="0.3">
      <c r="A25" t="s">
        <v>62</v>
      </c>
      <c r="B25" t="s">
        <v>47</v>
      </c>
      <c r="D25" s="1">
        <v>3.5</v>
      </c>
      <c r="E25" s="1" t="s">
        <v>33</v>
      </c>
      <c r="G25" s="8" t="s">
        <v>33</v>
      </c>
      <c r="H25" s="9">
        <f>COUNTIF('Overall term grades'!$J$3:$J$50, G25)</f>
        <v>1</v>
      </c>
    </row>
    <row r="26" spans="1:8" ht="16.5" thickTop="1" thickBot="1" x14ac:dyDescent="0.3">
      <c r="A26" t="s">
        <v>63</v>
      </c>
      <c r="B26" t="s">
        <v>49</v>
      </c>
      <c r="D26" s="1">
        <v>3.85</v>
      </c>
      <c r="E26" s="1" t="s">
        <v>31</v>
      </c>
      <c r="G26" s="8" t="s">
        <v>31</v>
      </c>
      <c r="H26" s="9">
        <f>COUNTIF('Overall term grades'!$J$3:$J$50, G26)</f>
        <v>2</v>
      </c>
    </row>
    <row r="27" spans="1:8" ht="16.5" thickTop="1" thickBot="1" x14ac:dyDescent="0.3">
      <c r="A27" t="s">
        <v>64</v>
      </c>
      <c r="B27" t="s">
        <v>51</v>
      </c>
      <c r="D27" s="1">
        <v>4.1500000000000004</v>
      </c>
      <c r="E27" s="1" t="s">
        <v>29</v>
      </c>
      <c r="G27" s="8" t="s">
        <v>29</v>
      </c>
      <c r="H27" s="9">
        <f>COUNTIF('Overall term grades'!$J$3:$J$50, G27)</f>
        <v>0</v>
      </c>
    </row>
    <row r="28" spans="1:8" ht="15.75" thickTop="1" x14ac:dyDescent="0.25"/>
  </sheetData>
  <sortState ref="D2:E13">
    <sortCondition ref="D2:D1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D3" sqref="D3"/>
    </sheetView>
  </sheetViews>
  <sheetFormatPr defaultRowHeight="15" x14ac:dyDescent="0.25"/>
  <cols>
    <col min="2" max="2" width="12.85546875" customWidth="1"/>
  </cols>
  <sheetData>
    <row r="1" spans="1:8" x14ac:dyDescent="0.25">
      <c r="A1" s="1" t="s">
        <v>0</v>
      </c>
      <c r="B1" t="s">
        <v>13</v>
      </c>
      <c r="C1" t="s">
        <v>14</v>
      </c>
      <c r="D1" t="s">
        <v>15</v>
      </c>
      <c r="F1" t="s">
        <v>24</v>
      </c>
      <c r="G1" t="s">
        <v>25</v>
      </c>
      <c r="H1" t="s">
        <v>15</v>
      </c>
    </row>
    <row r="2" spans="1:8" x14ac:dyDescent="0.25">
      <c r="A2" s="1">
        <v>111</v>
      </c>
      <c r="B2">
        <v>38</v>
      </c>
      <c r="C2">
        <f>B2/$B$50*100</f>
        <v>95</v>
      </c>
      <c r="D2">
        <f>LOOKUP(C2,$F$2:$F$12,$H$2:$H$12)</f>
        <v>4</v>
      </c>
      <c r="F2">
        <v>0</v>
      </c>
      <c r="G2">
        <v>49</v>
      </c>
      <c r="H2">
        <v>0</v>
      </c>
    </row>
    <row r="3" spans="1:8" x14ac:dyDescent="0.25">
      <c r="A3" s="1">
        <v>112</v>
      </c>
      <c r="B3">
        <v>14</v>
      </c>
      <c r="C3">
        <f t="shared" ref="C3:C49" si="0">B3/$B$50*100</f>
        <v>35</v>
      </c>
      <c r="D3">
        <f t="shared" ref="D3:D49" si="1">LOOKUP(C3,$F$2:$F$12,$H$2:$H$12)</f>
        <v>0</v>
      </c>
      <c r="F3">
        <v>50</v>
      </c>
      <c r="G3">
        <v>54</v>
      </c>
      <c r="H3">
        <v>1</v>
      </c>
    </row>
    <row r="4" spans="1:8" x14ac:dyDescent="0.25">
      <c r="A4" s="1">
        <v>113</v>
      </c>
      <c r="B4">
        <v>35</v>
      </c>
      <c r="C4">
        <f t="shared" si="0"/>
        <v>87.5</v>
      </c>
      <c r="D4">
        <f t="shared" si="1"/>
        <v>3.3</v>
      </c>
      <c r="F4">
        <v>55</v>
      </c>
      <c r="G4">
        <v>59</v>
      </c>
      <c r="H4">
        <v>1.3</v>
      </c>
    </row>
    <row r="5" spans="1:8" x14ac:dyDescent="0.25">
      <c r="A5" s="1">
        <v>114</v>
      </c>
      <c r="B5">
        <v>39</v>
      </c>
      <c r="C5">
        <f t="shared" si="0"/>
        <v>97.5</v>
      </c>
      <c r="D5">
        <f t="shared" si="1"/>
        <v>4</v>
      </c>
      <c r="F5">
        <v>60</v>
      </c>
      <c r="G5">
        <v>64</v>
      </c>
      <c r="H5">
        <v>1.7</v>
      </c>
    </row>
    <row r="6" spans="1:8" x14ac:dyDescent="0.25">
      <c r="A6" s="1">
        <v>115</v>
      </c>
      <c r="B6">
        <v>38</v>
      </c>
      <c r="C6">
        <f t="shared" si="0"/>
        <v>95</v>
      </c>
      <c r="D6">
        <f t="shared" si="1"/>
        <v>4</v>
      </c>
      <c r="F6">
        <v>65</v>
      </c>
      <c r="G6">
        <v>69</v>
      </c>
      <c r="H6">
        <v>2</v>
      </c>
    </row>
    <row r="7" spans="1:8" x14ac:dyDescent="0.25">
      <c r="A7" s="1">
        <v>116</v>
      </c>
      <c r="B7">
        <v>29</v>
      </c>
      <c r="C7">
        <f t="shared" si="0"/>
        <v>72.5</v>
      </c>
      <c r="D7">
        <f t="shared" si="1"/>
        <v>2.2999999999999998</v>
      </c>
      <c r="F7">
        <v>70</v>
      </c>
      <c r="G7">
        <v>74</v>
      </c>
      <c r="H7">
        <v>2.2999999999999998</v>
      </c>
    </row>
    <row r="8" spans="1:8" x14ac:dyDescent="0.25">
      <c r="A8" s="1">
        <v>117</v>
      </c>
      <c r="B8">
        <v>7</v>
      </c>
      <c r="C8">
        <f t="shared" si="0"/>
        <v>17.5</v>
      </c>
      <c r="D8">
        <f t="shared" si="1"/>
        <v>0</v>
      </c>
      <c r="F8">
        <v>75</v>
      </c>
      <c r="G8">
        <v>79</v>
      </c>
      <c r="H8">
        <v>2.7</v>
      </c>
    </row>
    <row r="9" spans="1:8" x14ac:dyDescent="0.25">
      <c r="A9" s="1">
        <v>118</v>
      </c>
      <c r="B9">
        <v>28</v>
      </c>
      <c r="C9">
        <f t="shared" si="0"/>
        <v>70</v>
      </c>
      <c r="D9">
        <f t="shared" si="1"/>
        <v>2.2999999999999998</v>
      </c>
      <c r="F9">
        <v>80</v>
      </c>
      <c r="G9">
        <v>84</v>
      </c>
      <c r="H9">
        <v>3</v>
      </c>
    </row>
    <row r="10" spans="1:8" x14ac:dyDescent="0.25">
      <c r="A10" s="1">
        <v>119</v>
      </c>
      <c r="B10">
        <v>37</v>
      </c>
      <c r="C10">
        <f t="shared" si="0"/>
        <v>92.5</v>
      </c>
      <c r="D10">
        <f t="shared" si="1"/>
        <v>3.7</v>
      </c>
      <c r="F10">
        <v>85</v>
      </c>
      <c r="G10">
        <v>89</v>
      </c>
      <c r="H10">
        <v>3.3</v>
      </c>
    </row>
    <row r="11" spans="1:8" x14ac:dyDescent="0.25">
      <c r="A11" s="1">
        <v>120</v>
      </c>
      <c r="B11">
        <v>30</v>
      </c>
      <c r="C11">
        <f t="shared" si="0"/>
        <v>75</v>
      </c>
      <c r="D11">
        <f t="shared" si="1"/>
        <v>2.7</v>
      </c>
      <c r="F11">
        <v>90</v>
      </c>
      <c r="G11">
        <v>94</v>
      </c>
      <c r="H11">
        <v>3.7</v>
      </c>
    </row>
    <row r="12" spans="1:8" x14ac:dyDescent="0.25">
      <c r="A12" s="1">
        <v>121</v>
      </c>
      <c r="B12">
        <v>34</v>
      </c>
      <c r="C12">
        <f t="shared" si="0"/>
        <v>85</v>
      </c>
      <c r="D12">
        <f t="shared" si="1"/>
        <v>3.3</v>
      </c>
      <c r="F12">
        <v>95</v>
      </c>
      <c r="G12">
        <v>100</v>
      </c>
      <c r="H12">
        <v>4</v>
      </c>
    </row>
    <row r="13" spans="1:8" x14ac:dyDescent="0.25">
      <c r="A13" s="1">
        <v>122</v>
      </c>
      <c r="B13">
        <v>38</v>
      </c>
      <c r="C13">
        <f t="shared" si="0"/>
        <v>95</v>
      </c>
      <c r="D13">
        <f t="shared" si="1"/>
        <v>4</v>
      </c>
    </row>
    <row r="14" spans="1:8" x14ac:dyDescent="0.25">
      <c r="A14" s="1">
        <v>123</v>
      </c>
      <c r="B14">
        <v>37</v>
      </c>
      <c r="C14">
        <f t="shared" si="0"/>
        <v>92.5</v>
      </c>
      <c r="D14">
        <f t="shared" si="1"/>
        <v>3.7</v>
      </c>
    </row>
    <row r="15" spans="1:8" x14ac:dyDescent="0.25">
      <c r="A15" s="1">
        <v>124</v>
      </c>
      <c r="B15">
        <v>28</v>
      </c>
      <c r="C15">
        <f t="shared" si="0"/>
        <v>70</v>
      </c>
      <c r="D15">
        <f t="shared" si="1"/>
        <v>2.2999999999999998</v>
      </c>
    </row>
    <row r="16" spans="1:8" x14ac:dyDescent="0.25">
      <c r="A16" s="1">
        <v>125</v>
      </c>
      <c r="B16">
        <v>23</v>
      </c>
      <c r="C16">
        <f t="shared" si="0"/>
        <v>57.499999999999993</v>
      </c>
      <c r="D16">
        <f t="shared" si="1"/>
        <v>1.3</v>
      </c>
    </row>
    <row r="17" spans="1:4" x14ac:dyDescent="0.25">
      <c r="A17" s="1">
        <v>126</v>
      </c>
      <c r="B17">
        <v>20</v>
      </c>
      <c r="C17">
        <f t="shared" si="0"/>
        <v>50</v>
      </c>
      <c r="D17">
        <f t="shared" si="1"/>
        <v>1</v>
      </c>
    </row>
    <row r="18" spans="1:4" x14ac:dyDescent="0.25">
      <c r="A18" s="1">
        <v>127</v>
      </c>
      <c r="B18">
        <v>7</v>
      </c>
      <c r="C18">
        <f t="shared" si="0"/>
        <v>17.5</v>
      </c>
      <c r="D18">
        <f t="shared" si="1"/>
        <v>0</v>
      </c>
    </row>
    <row r="19" spans="1:4" x14ac:dyDescent="0.25">
      <c r="A19" s="1">
        <v>128</v>
      </c>
      <c r="B19">
        <v>18</v>
      </c>
      <c r="C19">
        <f t="shared" si="0"/>
        <v>45</v>
      </c>
      <c r="D19">
        <f t="shared" si="1"/>
        <v>0</v>
      </c>
    </row>
    <row r="20" spans="1:4" x14ac:dyDescent="0.25">
      <c r="A20" s="1">
        <v>129</v>
      </c>
      <c r="B20">
        <v>32</v>
      </c>
      <c r="C20">
        <f t="shared" si="0"/>
        <v>80</v>
      </c>
      <c r="D20">
        <f t="shared" si="1"/>
        <v>3</v>
      </c>
    </row>
    <row r="21" spans="1:4" x14ac:dyDescent="0.25">
      <c r="A21" s="1">
        <v>130</v>
      </c>
      <c r="B21">
        <v>30</v>
      </c>
      <c r="C21">
        <f t="shared" si="0"/>
        <v>75</v>
      </c>
      <c r="D21">
        <f t="shared" si="1"/>
        <v>2.7</v>
      </c>
    </row>
    <row r="22" spans="1:4" x14ac:dyDescent="0.25">
      <c r="A22" s="1">
        <v>131</v>
      </c>
      <c r="B22">
        <v>29</v>
      </c>
      <c r="C22">
        <f t="shared" si="0"/>
        <v>72.5</v>
      </c>
      <c r="D22">
        <f t="shared" si="1"/>
        <v>2.2999999999999998</v>
      </c>
    </row>
    <row r="23" spans="1:4" x14ac:dyDescent="0.25">
      <c r="A23" s="1">
        <v>132</v>
      </c>
      <c r="B23">
        <v>15</v>
      </c>
      <c r="C23">
        <f t="shared" si="0"/>
        <v>37.5</v>
      </c>
      <c r="D23">
        <f t="shared" si="1"/>
        <v>0</v>
      </c>
    </row>
    <row r="24" spans="1:4" x14ac:dyDescent="0.25">
      <c r="A24" s="1">
        <v>133</v>
      </c>
      <c r="B24">
        <v>11</v>
      </c>
      <c r="C24">
        <f t="shared" si="0"/>
        <v>27.500000000000004</v>
      </c>
      <c r="D24">
        <f t="shared" si="1"/>
        <v>0</v>
      </c>
    </row>
    <row r="25" spans="1:4" x14ac:dyDescent="0.25">
      <c r="A25" s="1">
        <v>134</v>
      </c>
      <c r="B25">
        <v>19</v>
      </c>
      <c r="C25">
        <f t="shared" si="0"/>
        <v>47.5</v>
      </c>
      <c r="D25">
        <f t="shared" si="1"/>
        <v>0</v>
      </c>
    </row>
    <row r="26" spans="1:4" x14ac:dyDescent="0.25">
      <c r="A26" s="1">
        <v>135</v>
      </c>
      <c r="B26">
        <v>22</v>
      </c>
      <c r="C26">
        <f t="shared" si="0"/>
        <v>55.000000000000007</v>
      </c>
      <c r="D26">
        <f t="shared" si="1"/>
        <v>1.3</v>
      </c>
    </row>
    <row r="27" spans="1:4" x14ac:dyDescent="0.25">
      <c r="A27" s="1">
        <v>136</v>
      </c>
      <c r="B27">
        <v>9</v>
      </c>
      <c r="C27">
        <f t="shared" si="0"/>
        <v>22.5</v>
      </c>
      <c r="D27">
        <f t="shared" si="1"/>
        <v>0</v>
      </c>
    </row>
    <row r="28" spans="1:4" x14ac:dyDescent="0.25">
      <c r="A28" s="1">
        <v>137</v>
      </c>
      <c r="B28">
        <v>24</v>
      </c>
      <c r="C28">
        <f t="shared" si="0"/>
        <v>60</v>
      </c>
      <c r="D28">
        <f t="shared" si="1"/>
        <v>1.7</v>
      </c>
    </row>
    <row r="29" spans="1:4" x14ac:dyDescent="0.25">
      <c r="A29" s="1">
        <v>138</v>
      </c>
      <c r="B29">
        <v>30</v>
      </c>
      <c r="C29">
        <f t="shared" si="0"/>
        <v>75</v>
      </c>
      <c r="D29">
        <f t="shared" si="1"/>
        <v>2.7</v>
      </c>
    </row>
    <row r="30" spans="1:4" x14ac:dyDescent="0.25">
      <c r="A30" s="1">
        <v>139</v>
      </c>
      <c r="B30">
        <v>7</v>
      </c>
      <c r="C30">
        <f t="shared" si="0"/>
        <v>17.5</v>
      </c>
      <c r="D30">
        <f t="shared" si="1"/>
        <v>0</v>
      </c>
    </row>
    <row r="31" spans="1:4" x14ac:dyDescent="0.25">
      <c r="A31" s="1">
        <v>140</v>
      </c>
      <c r="B31">
        <v>14</v>
      </c>
      <c r="C31">
        <f t="shared" si="0"/>
        <v>35</v>
      </c>
      <c r="D31">
        <f t="shared" si="1"/>
        <v>0</v>
      </c>
    </row>
    <row r="32" spans="1:4" x14ac:dyDescent="0.25">
      <c r="A32" s="1">
        <v>141</v>
      </c>
      <c r="B32">
        <v>38</v>
      </c>
      <c r="C32">
        <f t="shared" si="0"/>
        <v>95</v>
      </c>
      <c r="D32">
        <f t="shared" si="1"/>
        <v>4</v>
      </c>
    </row>
    <row r="33" spans="1:4" x14ac:dyDescent="0.25">
      <c r="A33" s="1">
        <v>142</v>
      </c>
      <c r="B33">
        <v>29</v>
      </c>
      <c r="C33">
        <f t="shared" si="0"/>
        <v>72.5</v>
      </c>
      <c r="D33">
        <f t="shared" si="1"/>
        <v>2.2999999999999998</v>
      </c>
    </row>
    <row r="34" spans="1:4" x14ac:dyDescent="0.25">
      <c r="A34" s="1">
        <v>143</v>
      </c>
      <c r="B34">
        <v>40</v>
      </c>
      <c r="C34">
        <f t="shared" si="0"/>
        <v>100</v>
      </c>
      <c r="D34">
        <f t="shared" si="1"/>
        <v>4</v>
      </c>
    </row>
    <row r="35" spans="1:4" x14ac:dyDescent="0.25">
      <c r="A35" s="1">
        <v>144</v>
      </c>
      <c r="B35">
        <v>32</v>
      </c>
      <c r="C35">
        <f t="shared" si="0"/>
        <v>80</v>
      </c>
      <c r="D35">
        <f t="shared" si="1"/>
        <v>3</v>
      </c>
    </row>
    <row r="36" spans="1:4" x14ac:dyDescent="0.25">
      <c r="A36" s="1">
        <v>145</v>
      </c>
      <c r="B36">
        <v>14</v>
      </c>
      <c r="C36">
        <f t="shared" si="0"/>
        <v>35</v>
      </c>
      <c r="D36">
        <f t="shared" si="1"/>
        <v>0</v>
      </c>
    </row>
    <row r="37" spans="1:4" x14ac:dyDescent="0.25">
      <c r="A37" s="1">
        <v>146</v>
      </c>
      <c r="B37">
        <v>27</v>
      </c>
      <c r="C37">
        <f t="shared" si="0"/>
        <v>67.5</v>
      </c>
      <c r="D37">
        <f t="shared" si="1"/>
        <v>2</v>
      </c>
    </row>
    <row r="38" spans="1:4" x14ac:dyDescent="0.25">
      <c r="A38" s="1">
        <v>147</v>
      </c>
      <c r="B38">
        <v>7</v>
      </c>
      <c r="C38">
        <f t="shared" si="0"/>
        <v>17.5</v>
      </c>
      <c r="D38">
        <f t="shared" si="1"/>
        <v>0</v>
      </c>
    </row>
    <row r="39" spans="1:4" x14ac:dyDescent="0.25">
      <c r="A39" s="1">
        <v>148</v>
      </c>
      <c r="B39">
        <v>30</v>
      </c>
      <c r="C39">
        <f t="shared" si="0"/>
        <v>75</v>
      </c>
      <c r="D39">
        <f t="shared" si="1"/>
        <v>2.7</v>
      </c>
    </row>
    <row r="40" spans="1:4" x14ac:dyDescent="0.25">
      <c r="A40" s="1">
        <v>149</v>
      </c>
      <c r="B40">
        <v>19</v>
      </c>
      <c r="C40">
        <f t="shared" si="0"/>
        <v>47.5</v>
      </c>
      <c r="D40">
        <f t="shared" si="1"/>
        <v>0</v>
      </c>
    </row>
    <row r="41" spans="1:4" x14ac:dyDescent="0.25">
      <c r="A41" s="1">
        <v>150</v>
      </c>
      <c r="B41">
        <v>31</v>
      </c>
      <c r="C41">
        <f t="shared" si="0"/>
        <v>77.5</v>
      </c>
      <c r="D41">
        <f t="shared" si="1"/>
        <v>2.7</v>
      </c>
    </row>
    <row r="42" spans="1:4" x14ac:dyDescent="0.25">
      <c r="A42" s="1">
        <v>151</v>
      </c>
      <c r="B42">
        <v>30</v>
      </c>
      <c r="C42">
        <f t="shared" si="0"/>
        <v>75</v>
      </c>
      <c r="D42">
        <f t="shared" si="1"/>
        <v>2.7</v>
      </c>
    </row>
    <row r="43" spans="1:4" x14ac:dyDescent="0.25">
      <c r="A43" s="1">
        <v>152</v>
      </c>
      <c r="B43">
        <v>25</v>
      </c>
      <c r="C43">
        <f t="shared" si="0"/>
        <v>62.5</v>
      </c>
      <c r="D43">
        <f t="shared" si="1"/>
        <v>1.7</v>
      </c>
    </row>
    <row r="44" spans="1:4" x14ac:dyDescent="0.25">
      <c r="A44" s="1">
        <v>153</v>
      </c>
      <c r="B44">
        <v>9</v>
      </c>
      <c r="C44">
        <f t="shared" si="0"/>
        <v>22.5</v>
      </c>
      <c r="D44">
        <f t="shared" si="1"/>
        <v>0</v>
      </c>
    </row>
    <row r="45" spans="1:4" x14ac:dyDescent="0.25">
      <c r="A45" s="1">
        <v>154</v>
      </c>
      <c r="B45">
        <v>30</v>
      </c>
      <c r="C45">
        <f t="shared" si="0"/>
        <v>75</v>
      </c>
      <c r="D45">
        <f t="shared" si="1"/>
        <v>2.7</v>
      </c>
    </row>
    <row r="46" spans="1:4" x14ac:dyDescent="0.25">
      <c r="A46" s="1">
        <v>155</v>
      </c>
      <c r="B46">
        <v>27</v>
      </c>
      <c r="C46">
        <f t="shared" si="0"/>
        <v>67.5</v>
      </c>
      <c r="D46">
        <f t="shared" si="1"/>
        <v>2</v>
      </c>
    </row>
    <row r="47" spans="1:4" x14ac:dyDescent="0.25">
      <c r="A47" s="1">
        <v>156</v>
      </c>
      <c r="B47">
        <v>17</v>
      </c>
      <c r="C47">
        <f t="shared" si="0"/>
        <v>42.5</v>
      </c>
      <c r="D47">
        <f t="shared" si="1"/>
        <v>0</v>
      </c>
    </row>
    <row r="48" spans="1:4" x14ac:dyDescent="0.25">
      <c r="A48" s="1">
        <v>157</v>
      </c>
      <c r="B48">
        <v>20</v>
      </c>
      <c r="C48">
        <f t="shared" si="0"/>
        <v>50</v>
      </c>
      <c r="D48">
        <f t="shared" si="1"/>
        <v>1</v>
      </c>
    </row>
    <row r="49" spans="1:4" x14ac:dyDescent="0.25">
      <c r="A49" s="1">
        <v>158</v>
      </c>
      <c r="B49">
        <v>32</v>
      </c>
      <c r="C49">
        <f t="shared" si="0"/>
        <v>80</v>
      </c>
      <c r="D49">
        <f t="shared" si="1"/>
        <v>3</v>
      </c>
    </row>
    <row r="50" spans="1:4" x14ac:dyDescent="0.25">
      <c r="A50" t="s">
        <v>23</v>
      </c>
      <c r="B50" s="4">
        <v>40</v>
      </c>
      <c r="C50" s="4">
        <v>100</v>
      </c>
      <c r="D5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G10" sqref="G10"/>
    </sheetView>
  </sheetViews>
  <sheetFormatPr defaultRowHeight="15" x14ac:dyDescent="0.25"/>
  <sheetData>
    <row r="1" spans="1:12" x14ac:dyDescent="0.25">
      <c r="A1" s="1" t="s">
        <v>0</v>
      </c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15</v>
      </c>
      <c r="J1" t="s">
        <v>24</v>
      </c>
      <c r="K1" t="s">
        <v>25</v>
      </c>
      <c r="L1" t="s">
        <v>15</v>
      </c>
    </row>
    <row r="2" spans="1:12" x14ac:dyDescent="0.25">
      <c r="A2" s="1">
        <v>111</v>
      </c>
      <c r="B2">
        <v>49</v>
      </c>
      <c r="C2">
        <v>10</v>
      </c>
      <c r="D2">
        <v>10</v>
      </c>
      <c r="E2">
        <f>SUM(B2:D2)</f>
        <v>69</v>
      </c>
      <c r="F2" s="4">
        <f>E2/$E$50*100</f>
        <v>98.571428571428584</v>
      </c>
      <c r="G2">
        <f>LOOKUP(F2,$J$2:$J$12,$L$2:$L$12)</f>
        <v>4</v>
      </c>
      <c r="J2">
        <v>0</v>
      </c>
      <c r="K2">
        <v>49</v>
      </c>
      <c r="L2">
        <v>0</v>
      </c>
    </row>
    <row r="3" spans="1:12" x14ac:dyDescent="0.25">
      <c r="A3" s="1">
        <v>112</v>
      </c>
      <c r="B3">
        <v>21</v>
      </c>
      <c r="C3">
        <v>7</v>
      </c>
      <c r="D3">
        <v>0</v>
      </c>
      <c r="E3">
        <f t="shared" ref="E3:E49" si="0">SUM(B3:D3)</f>
        <v>28</v>
      </c>
      <c r="F3" s="4">
        <f t="shared" ref="F3:F49" si="1">E3/$E$50*100</f>
        <v>40</v>
      </c>
      <c r="G3">
        <f>LOOKUP(F3,$J$2:$J$12,$L$2:$L$12)</f>
        <v>0</v>
      </c>
      <c r="J3">
        <v>50</v>
      </c>
      <c r="K3">
        <v>54</v>
      </c>
      <c r="L3">
        <v>1</v>
      </c>
    </row>
    <row r="4" spans="1:12" x14ac:dyDescent="0.25">
      <c r="A4" s="1">
        <v>113</v>
      </c>
      <c r="B4">
        <v>27</v>
      </c>
      <c r="C4">
        <v>0</v>
      </c>
      <c r="D4">
        <v>4</v>
      </c>
      <c r="E4">
        <f t="shared" si="0"/>
        <v>31</v>
      </c>
      <c r="F4" s="4">
        <f t="shared" si="1"/>
        <v>44.285714285714285</v>
      </c>
      <c r="G4">
        <f t="shared" ref="G4:G49" si="2">LOOKUP(F4,$J$2:$J$12,$L$2:$L$12)</f>
        <v>0</v>
      </c>
      <c r="J4">
        <v>55</v>
      </c>
      <c r="K4">
        <v>59</v>
      </c>
      <c r="L4">
        <v>1.3</v>
      </c>
    </row>
    <row r="5" spans="1:12" x14ac:dyDescent="0.25">
      <c r="A5" s="1">
        <v>114</v>
      </c>
      <c r="B5">
        <v>18</v>
      </c>
      <c r="C5">
        <v>2</v>
      </c>
      <c r="D5">
        <v>1</v>
      </c>
      <c r="E5">
        <f t="shared" si="0"/>
        <v>21</v>
      </c>
      <c r="F5" s="4">
        <f t="shared" si="1"/>
        <v>30</v>
      </c>
      <c r="G5">
        <f t="shared" si="2"/>
        <v>0</v>
      </c>
      <c r="J5">
        <v>60</v>
      </c>
      <c r="K5">
        <v>64</v>
      </c>
      <c r="L5">
        <v>1.7</v>
      </c>
    </row>
    <row r="6" spans="1:12" x14ac:dyDescent="0.25">
      <c r="A6" s="1">
        <v>115</v>
      </c>
      <c r="B6">
        <v>26</v>
      </c>
      <c r="C6">
        <v>6</v>
      </c>
      <c r="D6">
        <v>1</v>
      </c>
      <c r="E6">
        <f t="shared" si="0"/>
        <v>33</v>
      </c>
      <c r="F6" s="4">
        <f t="shared" si="1"/>
        <v>47.142857142857139</v>
      </c>
      <c r="G6">
        <f t="shared" si="2"/>
        <v>0</v>
      </c>
      <c r="J6">
        <v>65</v>
      </c>
      <c r="K6">
        <v>69</v>
      </c>
      <c r="L6">
        <v>2</v>
      </c>
    </row>
    <row r="7" spans="1:12" x14ac:dyDescent="0.25">
      <c r="A7" s="1">
        <v>116</v>
      </c>
      <c r="B7">
        <v>26</v>
      </c>
      <c r="C7">
        <v>7</v>
      </c>
      <c r="D7">
        <v>2</v>
      </c>
      <c r="E7">
        <f t="shared" si="0"/>
        <v>35</v>
      </c>
      <c r="F7" s="4">
        <f t="shared" si="1"/>
        <v>50</v>
      </c>
      <c r="G7">
        <f t="shared" si="2"/>
        <v>1</v>
      </c>
      <c r="J7">
        <v>70</v>
      </c>
      <c r="K7">
        <v>74</v>
      </c>
      <c r="L7">
        <v>2.2999999999999998</v>
      </c>
    </row>
    <row r="8" spans="1:12" x14ac:dyDescent="0.25">
      <c r="A8" s="1">
        <v>117</v>
      </c>
      <c r="B8">
        <v>39</v>
      </c>
      <c r="C8">
        <v>2</v>
      </c>
      <c r="D8">
        <v>8</v>
      </c>
      <c r="E8">
        <f t="shared" si="0"/>
        <v>49</v>
      </c>
      <c r="F8" s="4">
        <f t="shared" si="1"/>
        <v>70</v>
      </c>
      <c r="G8">
        <f t="shared" si="2"/>
        <v>2.2999999999999998</v>
      </c>
      <c r="J8">
        <v>75</v>
      </c>
      <c r="K8">
        <v>79</v>
      </c>
      <c r="L8">
        <v>2.7</v>
      </c>
    </row>
    <row r="9" spans="1:12" x14ac:dyDescent="0.25">
      <c r="A9" s="1">
        <v>118</v>
      </c>
      <c r="B9">
        <v>13</v>
      </c>
      <c r="C9">
        <v>3</v>
      </c>
      <c r="D9">
        <v>1</v>
      </c>
      <c r="E9">
        <f t="shared" si="0"/>
        <v>17</v>
      </c>
      <c r="F9" s="4">
        <f t="shared" si="1"/>
        <v>24.285714285714285</v>
      </c>
      <c r="G9">
        <f t="shared" si="2"/>
        <v>0</v>
      </c>
      <c r="J9">
        <v>80</v>
      </c>
      <c r="K9">
        <v>84</v>
      </c>
      <c r="L9">
        <v>3</v>
      </c>
    </row>
    <row r="10" spans="1:12" x14ac:dyDescent="0.25">
      <c r="A10" s="1">
        <v>119</v>
      </c>
      <c r="B10">
        <v>32</v>
      </c>
      <c r="C10">
        <v>4</v>
      </c>
      <c r="D10">
        <v>9</v>
      </c>
      <c r="E10">
        <f t="shared" si="0"/>
        <v>45</v>
      </c>
      <c r="F10" s="4">
        <f t="shared" si="1"/>
        <v>64.285714285714292</v>
      </c>
      <c r="G10">
        <f t="shared" si="2"/>
        <v>1.7</v>
      </c>
      <c r="J10">
        <v>85</v>
      </c>
      <c r="K10">
        <v>89</v>
      </c>
      <c r="L10">
        <v>3.3</v>
      </c>
    </row>
    <row r="11" spans="1:12" x14ac:dyDescent="0.25">
      <c r="A11" s="1">
        <v>120</v>
      </c>
      <c r="B11">
        <v>46</v>
      </c>
      <c r="C11">
        <v>5</v>
      </c>
      <c r="D11">
        <v>5</v>
      </c>
      <c r="E11">
        <f t="shared" si="0"/>
        <v>56</v>
      </c>
      <c r="F11" s="4">
        <f t="shared" si="1"/>
        <v>80</v>
      </c>
      <c r="G11">
        <f t="shared" si="2"/>
        <v>3</v>
      </c>
      <c r="J11">
        <v>90</v>
      </c>
      <c r="K11">
        <v>94</v>
      </c>
      <c r="L11">
        <v>3.7</v>
      </c>
    </row>
    <row r="12" spans="1:12" x14ac:dyDescent="0.25">
      <c r="A12" s="1">
        <v>121</v>
      </c>
      <c r="B12">
        <v>28</v>
      </c>
      <c r="C12">
        <v>1</v>
      </c>
      <c r="D12">
        <v>3</v>
      </c>
      <c r="E12">
        <f t="shared" si="0"/>
        <v>32</v>
      </c>
      <c r="F12" s="4">
        <f t="shared" si="1"/>
        <v>45.714285714285715</v>
      </c>
      <c r="G12">
        <f t="shared" si="2"/>
        <v>0</v>
      </c>
      <c r="J12">
        <v>95</v>
      </c>
      <c r="K12">
        <v>100</v>
      </c>
      <c r="L12">
        <v>4</v>
      </c>
    </row>
    <row r="13" spans="1:12" x14ac:dyDescent="0.25">
      <c r="A13" s="1">
        <v>122</v>
      </c>
      <c r="B13">
        <v>49</v>
      </c>
      <c r="C13">
        <v>9</v>
      </c>
      <c r="D13">
        <v>9</v>
      </c>
      <c r="E13">
        <f t="shared" si="0"/>
        <v>67</v>
      </c>
      <c r="F13" s="4">
        <f t="shared" si="1"/>
        <v>95.714285714285722</v>
      </c>
      <c r="G13">
        <f t="shared" si="2"/>
        <v>4</v>
      </c>
    </row>
    <row r="14" spans="1:12" x14ac:dyDescent="0.25">
      <c r="A14" s="1">
        <v>123</v>
      </c>
      <c r="B14">
        <v>24</v>
      </c>
      <c r="C14">
        <v>7</v>
      </c>
      <c r="D14">
        <v>7</v>
      </c>
      <c r="E14">
        <f t="shared" si="0"/>
        <v>38</v>
      </c>
      <c r="F14" s="4">
        <f t="shared" si="1"/>
        <v>54.285714285714285</v>
      </c>
      <c r="G14">
        <f t="shared" si="2"/>
        <v>1</v>
      </c>
    </row>
    <row r="15" spans="1:12" x14ac:dyDescent="0.25">
      <c r="A15" s="1">
        <v>124</v>
      </c>
      <c r="B15">
        <v>34</v>
      </c>
      <c r="C15">
        <v>5</v>
      </c>
      <c r="D15">
        <v>10</v>
      </c>
      <c r="E15">
        <f t="shared" si="0"/>
        <v>49</v>
      </c>
      <c r="F15" s="4">
        <f t="shared" si="1"/>
        <v>70</v>
      </c>
      <c r="G15">
        <f t="shared" si="2"/>
        <v>2.2999999999999998</v>
      </c>
    </row>
    <row r="16" spans="1:12" x14ac:dyDescent="0.25">
      <c r="A16" s="1">
        <v>125</v>
      </c>
      <c r="B16">
        <v>11</v>
      </c>
      <c r="C16">
        <v>5</v>
      </c>
      <c r="D16">
        <v>2</v>
      </c>
      <c r="E16">
        <f t="shared" si="0"/>
        <v>18</v>
      </c>
      <c r="F16" s="4">
        <f t="shared" si="1"/>
        <v>25.714285714285712</v>
      </c>
      <c r="G16">
        <f t="shared" si="2"/>
        <v>0</v>
      </c>
    </row>
    <row r="17" spans="1:7" x14ac:dyDescent="0.25">
      <c r="A17" s="1">
        <v>126</v>
      </c>
      <c r="B17">
        <v>49</v>
      </c>
      <c r="C17">
        <v>10</v>
      </c>
      <c r="D17">
        <v>3</v>
      </c>
      <c r="E17">
        <f t="shared" si="0"/>
        <v>62</v>
      </c>
      <c r="F17" s="4">
        <f t="shared" si="1"/>
        <v>88.571428571428569</v>
      </c>
      <c r="G17">
        <f t="shared" si="2"/>
        <v>3.3</v>
      </c>
    </row>
    <row r="18" spans="1:7" x14ac:dyDescent="0.25">
      <c r="A18" s="1">
        <v>127</v>
      </c>
      <c r="B18">
        <v>40</v>
      </c>
      <c r="C18">
        <v>9</v>
      </c>
      <c r="D18">
        <v>4</v>
      </c>
      <c r="E18">
        <f t="shared" si="0"/>
        <v>53</v>
      </c>
      <c r="F18" s="4">
        <f t="shared" si="1"/>
        <v>75.714285714285708</v>
      </c>
      <c r="G18">
        <f t="shared" si="2"/>
        <v>2.7</v>
      </c>
    </row>
    <row r="19" spans="1:7" x14ac:dyDescent="0.25">
      <c r="A19" s="1">
        <v>128</v>
      </c>
      <c r="B19">
        <v>11</v>
      </c>
      <c r="C19">
        <v>7</v>
      </c>
      <c r="D19">
        <v>1</v>
      </c>
      <c r="E19">
        <f t="shared" si="0"/>
        <v>19</v>
      </c>
      <c r="F19" s="4">
        <f t="shared" si="1"/>
        <v>27.142857142857142</v>
      </c>
      <c r="G19">
        <f t="shared" si="2"/>
        <v>0</v>
      </c>
    </row>
    <row r="20" spans="1:7" x14ac:dyDescent="0.25">
      <c r="A20" s="1">
        <v>129</v>
      </c>
      <c r="B20">
        <v>10</v>
      </c>
      <c r="C20">
        <v>6</v>
      </c>
      <c r="D20">
        <v>9</v>
      </c>
      <c r="E20">
        <f t="shared" si="0"/>
        <v>25</v>
      </c>
      <c r="F20" s="4">
        <f t="shared" si="1"/>
        <v>35.714285714285715</v>
      </c>
      <c r="G20">
        <f t="shared" si="2"/>
        <v>0</v>
      </c>
    </row>
    <row r="21" spans="1:7" x14ac:dyDescent="0.25">
      <c r="A21" s="1">
        <v>130</v>
      </c>
      <c r="B21">
        <v>31</v>
      </c>
      <c r="C21">
        <v>10</v>
      </c>
      <c r="D21">
        <v>5</v>
      </c>
      <c r="E21">
        <f t="shared" si="0"/>
        <v>46</v>
      </c>
      <c r="F21" s="4">
        <f t="shared" si="1"/>
        <v>65.714285714285708</v>
      </c>
      <c r="G21">
        <f t="shared" si="2"/>
        <v>2</v>
      </c>
    </row>
    <row r="22" spans="1:7" x14ac:dyDescent="0.25">
      <c r="A22" s="1">
        <v>131</v>
      </c>
      <c r="B22">
        <v>24</v>
      </c>
      <c r="C22">
        <v>8</v>
      </c>
      <c r="D22">
        <v>5</v>
      </c>
      <c r="E22">
        <f t="shared" si="0"/>
        <v>37</v>
      </c>
      <c r="F22" s="4">
        <f t="shared" si="1"/>
        <v>52.857142857142861</v>
      </c>
      <c r="G22">
        <f t="shared" si="2"/>
        <v>1</v>
      </c>
    </row>
    <row r="23" spans="1:7" x14ac:dyDescent="0.25">
      <c r="A23" s="1">
        <v>132</v>
      </c>
      <c r="B23">
        <v>38</v>
      </c>
      <c r="C23">
        <v>9</v>
      </c>
      <c r="D23">
        <v>2</v>
      </c>
      <c r="E23">
        <f t="shared" si="0"/>
        <v>49</v>
      </c>
      <c r="F23" s="4">
        <f t="shared" si="1"/>
        <v>70</v>
      </c>
      <c r="G23">
        <f t="shared" si="2"/>
        <v>2.2999999999999998</v>
      </c>
    </row>
    <row r="24" spans="1:7" x14ac:dyDescent="0.25">
      <c r="A24" s="1">
        <v>133</v>
      </c>
      <c r="B24">
        <v>21</v>
      </c>
      <c r="C24">
        <v>10</v>
      </c>
      <c r="D24">
        <v>0</v>
      </c>
      <c r="E24">
        <f t="shared" si="0"/>
        <v>31</v>
      </c>
      <c r="F24" s="4">
        <f t="shared" si="1"/>
        <v>44.285714285714285</v>
      </c>
      <c r="G24">
        <f t="shared" si="2"/>
        <v>0</v>
      </c>
    </row>
    <row r="25" spans="1:7" x14ac:dyDescent="0.25">
      <c r="A25" s="1">
        <v>134</v>
      </c>
      <c r="B25">
        <v>18</v>
      </c>
      <c r="C25">
        <v>6</v>
      </c>
      <c r="D25">
        <v>9</v>
      </c>
      <c r="E25">
        <f t="shared" si="0"/>
        <v>33</v>
      </c>
      <c r="F25" s="4">
        <f t="shared" si="1"/>
        <v>47.142857142857139</v>
      </c>
      <c r="G25">
        <f t="shared" si="2"/>
        <v>0</v>
      </c>
    </row>
    <row r="26" spans="1:7" x14ac:dyDescent="0.25">
      <c r="A26" s="1">
        <v>135</v>
      </c>
      <c r="B26">
        <v>35</v>
      </c>
      <c r="C26">
        <v>2</v>
      </c>
      <c r="D26">
        <v>10</v>
      </c>
      <c r="E26">
        <f t="shared" si="0"/>
        <v>47</v>
      </c>
      <c r="F26" s="4">
        <f t="shared" si="1"/>
        <v>67.142857142857139</v>
      </c>
      <c r="G26">
        <f t="shared" si="2"/>
        <v>2</v>
      </c>
    </row>
    <row r="27" spans="1:7" x14ac:dyDescent="0.25">
      <c r="A27" s="1">
        <v>136</v>
      </c>
      <c r="B27">
        <v>12</v>
      </c>
      <c r="C27">
        <v>4</v>
      </c>
      <c r="D27">
        <v>4</v>
      </c>
      <c r="E27">
        <f t="shared" si="0"/>
        <v>20</v>
      </c>
      <c r="F27" s="4">
        <f t="shared" si="1"/>
        <v>28.571428571428569</v>
      </c>
      <c r="G27">
        <f t="shared" si="2"/>
        <v>0</v>
      </c>
    </row>
    <row r="28" spans="1:7" x14ac:dyDescent="0.25">
      <c r="A28" s="1">
        <v>137</v>
      </c>
      <c r="B28">
        <v>45</v>
      </c>
      <c r="C28">
        <v>3</v>
      </c>
      <c r="D28">
        <v>0</v>
      </c>
      <c r="E28">
        <f t="shared" si="0"/>
        <v>48</v>
      </c>
      <c r="F28" s="4">
        <f t="shared" si="1"/>
        <v>68.571428571428569</v>
      </c>
      <c r="G28">
        <f t="shared" si="2"/>
        <v>2</v>
      </c>
    </row>
    <row r="29" spans="1:7" x14ac:dyDescent="0.25">
      <c r="A29" s="1">
        <v>138</v>
      </c>
      <c r="B29">
        <v>27</v>
      </c>
      <c r="C29">
        <v>6</v>
      </c>
      <c r="D29">
        <v>8</v>
      </c>
      <c r="E29">
        <f t="shared" si="0"/>
        <v>41</v>
      </c>
      <c r="F29" s="4">
        <f t="shared" si="1"/>
        <v>58.571428571428577</v>
      </c>
      <c r="G29">
        <f t="shared" si="2"/>
        <v>1.3</v>
      </c>
    </row>
    <row r="30" spans="1:7" x14ac:dyDescent="0.25">
      <c r="A30" s="1">
        <v>139</v>
      </c>
      <c r="B30">
        <v>46</v>
      </c>
      <c r="C30">
        <v>8</v>
      </c>
      <c r="D30">
        <v>1</v>
      </c>
      <c r="E30">
        <f t="shared" si="0"/>
        <v>55</v>
      </c>
      <c r="F30" s="4">
        <f t="shared" si="1"/>
        <v>78.571428571428569</v>
      </c>
      <c r="G30">
        <f t="shared" si="2"/>
        <v>2.7</v>
      </c>
    </row>
    <row r="31" spans="1:7" x14ac:dyDescent="0.25">
      <c r="A31" s="1">
        <v>140</v>
      </c>
      <c r="B31">
        <v>11</v>
      </c>
      <c r="C31">
        <v>6</v>
      </c>
      <c r="D31">
        <v>3</v>
      </c>
      <c r="E31">
        <f t="shared" si="0"/>
        <v>20</v>
      </c>
      <c r="F31" s="4">
        <f t="shared" si="1"/>
        <v>28.571428571428569</v>
      </c>
      <c r="G31">
        <f t="shared" si="2"/>
        <v>0</v>
      </c>
    </row>
    <row r="32" spans="1:7" x14ac:dyDescent="0.25">
      <c r="A32" s="1">
        <v>141</v>
      </c>
      <c r="B32">
        <v>12</v>
      </c>
      <c r="C32">
        <v>6</v>
      </c>
      <c r="D32">
        <v>4</v>
      </c>
      <c r="E32">
        <f t="shared" si="0"/>
        <v>22</v>
      </c>
      <c r="F32" s="4">
        <f t="shared" si="1"/>
        <v>31.428571428571427</v>
      </c>
      <c r="G32">
        <f t="shared" si="2"/>
        <v>0</v>
      </c>
    </row>
    <row r="33" spans="1:7" x14ac:dyDescent="0.25">
      <c r="A33" s="1">
        <v>142</v>
      </c>
      <c r="B33">
        <v>46</v>
      </c>
      <c r="C33">
        <v>5</v>
      </c>
      <c r="D33">
        <v>6</v>
      </c>
      <c r="E33">
        <f t="shared" si="0"/>
        <v>57</v>
      </c>
      <c r="F33" s="4">
        <f t="shared" si="1"/>
        <v>81.428571428571431</v>
      </c>
      <c r="G33">
        <f t="shared" si="2"/>
        <v>3</v>
      </c>
    </row>
    <row r="34" spans="1:7" x14ac:dyDescent="0.25">
      <c r="A34" s="1">
        <v>143</v>
      </c>
      <c r="B34">
        <v>50</v>
      </c>
      <c r="C34">
        <v>9</v>
      </c>
      <c r="D34">
        <v>9</v>
      </c>
      <c r="E34">
        <f t="shared" si="0"/>
        <v>68</v>
      </c>
      <c r="F34" s="4">
        <f t="shared" si="1"/>
        <v>97.142857142857139</v>
      </c>
      <c r="G34">
        <f t="shared" si="2"/>
        <v>4</v>
      </c>
    </row>
    <row r="35" spans="1:7" x14ac:dyDescent="0.25">
      <c r="A35" s="1">
        <v>144</v>
      </c>
      <c r="B35">
        <v>28</v>
      </c>
      <c r="C35">
        <v>1</v>
      </c>
      <c r="D35">
        <v>4</v>
      </c>
      <c r="E35">
        <f t="shared" si="0"/>
        <v>33</v>
      </c>
      <c r="F35" s="4">
        <f t="shared" si="1"/>
        <v>47.142857142857139</v>
      </c>
      <c r="G35">
        <f t="shared" si="2"/>
        <v>0</v>
      </c>
    </row>
    <row r="36" spans="1:7" x14ac:dyDescent="0.25">
      <c r="A36" s="1">
        <v>145</v>
      </c>
      <c r="B36">
        <v>29</v>
      </c>
      <c r="C36">
        <v>2</v>
      </c>
      <c r="D36">
        <v>0</v>
      </c>
      <c r="E36">
        <f t="shared" si="0"/>
        <v>31</v>
      </c>
      <c r="F36" s="4">
        <f t="shared" si="1"/>
        <v>44.285714285714285</v>
      </c>
      <c r="G36">
        <f t="shared" si="2"/>
        <v>0</v>
      </c>
    </row>
    <row r="37" spans="1:7" x14ac:dyDescent="0.25">
      <c r="A37" s="1">
        <v>146</v>
      </c>
      <c r="B37">
        <v>49</v>
      </c>
      <c r="C37">
        <v>8</v>
      </c>
      <c r="D37">
        <v>3</v>
      </c>
      <c r="E37">
        <f t="shared" si="0"/>
        <v>60</v>
      </c>
      <c r="F37" s="4">
        <f t="shared" si="1"/>
        <v>85.714285714285708</v>
      </c>
      <c r="G37">
        <f t="shared" si="2"/>
        <v>3.3</v>
      </c>
    </row>
    <row r="38" spans="1:7" x14ac:dyDescent="0.25">
      <c r="A38" s="1">
        <v>147</v>
      </c>
      <c r="B38">
        <v>44</v>
      </c>
      <c r="C38">
        <v>9</v>
      </c>
      <c r="D38">
        <v>4</v>
      </c>
      <c r="E38">
        <f t="shared" si="0"/>
        <v>57</v>
      </c>
      <c r="F38" s="4">
        <f t="shared" si="1"/>
        <v>81.428571428571431</v>
      </c>
      <c r="G38">
        <f t="shared" si="2"/>
        <v>3</v>
      </c>
    </row>
    <row r="39" spans="1:7" x14ac:dyDescent="0.25">
      <c r="A39" s="1">
        <v>148</v>
      </c>
      <c r="B39">
        <v>10</v>
      </c>
      <c r="C39">
        <v>5</v>
      </c>
      <c r="D39">
        <v>4</v>
      </c>
      <c r="E39">
        <f t="shared" si="0"/>
        <v>19</v>
      </c>
      <c r="F39" s="4">
        <f t="shared" si="1"/>
        <v>27.142857142857142</v>
      </c>
      <c r="G39">
        <f t="shared" si="2"/>
        <v>0</v>
      </c>
    </row>
    <row r="40" spans="1:7" x14ac:dyDescent="0.25">
      <c r="A40" s="1">
        <v>149</v>
      </c>
      <c r="B40">
        <v>15</v>
      </c>
      <c r="C40">
        <v>7</v>
      </c>
      <c r="D40">
        <v>1</v>
      </c>
      <c r="E40">
        <f t="shared" si="0"/>
        <v>23</v>
      </c>
      <c r="F40" s="4">
        <f t="shared" si="1"/>
        <v>32.857142857142854</v>
      </c>
      <c r="G40">
        <f t="shared" si="2"/>
        <v>0</v>
      </c>
    </row>
    <row r="41" spans="1:7" x14ac:dyDescent="0.25">
      <c r="A41" s="1">
        <v>150</v>
      </c>
      <c r="B41">
        <v>46</v>
      </c>
      <c r="C41">
        <v>10</v>
      </c>
      <c r="D41">
        <v>8</v>
      </c>
      <c r="E41">
        <f t="shared" si="0"/>
        <v>64</v>
      </c>
      <c r="F41" s="4">
        <f t="shared" si="1"/>
        <v>91.428571428571431</v>
      </c>
      <c r="G41">
        <f t="shared" si="2"/>
        <v>3.7</v>
      </c>
    </row>
    <row r="42" spans="1:7" x14ac:dyDescent="0.25">
      <c r="A42" s="1">
        <v>151</v>
      </c>
      <c r="B42">
        <v>14</v>
      </c>
      <c r="C42">
        <v>1</v>
      </c>
      <c r="D42">
        <v>2</v>
      </c>
      <c r="E42">
        <f t="shared" si="0"/>
        <v>17</v>
      </c>
      <c r="F42" s="4">
        <f t="shared" si="1"/>
        <v>24.285714285714285</v>
      </c>
      <c r="G42">
        <f t="shared" si="2"/>
        <v>0</v>
      </c>
    </row>
    <row r="43" spans="1:7" x14ac:dyDescent="0.25">
      <c r="A43" s="1">
        <v>152</v>
      </c>
      <c r="B43">
        <v>36</v>
      </c>
      <c r="C43">
        <v>9</v>
      </c>
      <c r="D43">
        <v>8</v>
      </c>
      <c r="E43">
        <f t="shared" si="0"/>
        <v>53</v>
      </c>
      <c r="F43" s="4">
        <f t="shared" si="1"/>
        <v>75.714285714285708</v>
      </c>
      <c r="G43">
        <f t="shared" si="2"/>
        <v>2.7</v>
      </c>
    </row>
    <row r="44" spans="1:7" x14ac:dyDescent="0.25">
      <c r="A44" s="1">
        <v>153</v>
      </c>
      <c r="B44">
        <v>11</v>
      </c>
      <c r="C44">
        <v>10</v>
      </c>
      <c r="D44">
        <v>3</v>
      </c>
      <c r="E44">
        <f t="shared" si="0"/>
        <v>24</v>
      </c>
      <c r="F44" s="4">
        <f t="shared" si="1"/>
        <v>34.285714285714285</v>
      </c>
      <c r="G44">
        <f t="shared" si="2"/>
        <v>0</v>
      </c>
    </row>
    <row r="45" spans="1:7" x14ac:dyDescent="0.25">
      <c r="A45" s="1">
        <v>154</v>
      </c>
      <c r="B45">
        <v>40</v>
      </c>
      <c r="C45">
        <v>7</v>
      </c>
      <c r="D45">
        <v>3</v>
      </c>
      <c r="E45">
        <f t="shared" si="0"/>
        <v>50</v>
      </c>
      <c r="F45" s="4">
        <f t="shared" si="1"/>
        <v>71.428571428571431</v>
      </c>
      <c r="G45">
        <f t="shared" si="2"/>
        <v>2.2999999999999998</v>
      </c>
    </row>
    <row r="46" spans="1:7" x14ac:dyDescent="0.25">
      <c r="A46" s="1">
        <v>155</v>
      </c>
      <c r="B46">
        <v>26</v>
      </c>
      <c r="C46">
        <v>7</v>
      </c>
      <c r="D46">
        <v>10</v>
      </c>
      <c r="E46">
        <f t="shared" si="0"/>
        <v>43</v>
      </c>
      <c r="F46" s="4">
        <f t="shared" si="1"/>
        <v>61.428571428571431</v>
      </c>
      <c r="G46">
        <f t="shared" si="2"/>
        <v>1.7</v>
      </c>
    </row>
    <row r="47" spans="1:7" x14ac:dyDescent="0.25">
      <c r="A47" s="1">
        <v>156</v>
      </c>
      <c r="B47">
        <v>25</v>
      </c>
      <c r="C47">
        <v>4</v>
      </c>
      <c r="D47">
        <v>6</v>
      </c>
      <c r="E47">
        <f t="shared" si="0"/>
        <v>35</v>
      </c>
      <c r="F47" s="4">
        <f t="shared" si="1"/>
        <v>50</v>
      </c>
      <c r="G47">
        <f t="shared" si="2"/>
        <v>1</v>
      </c>
    </row>
    <row r="48" spans="1:7" x14ac:dyDescent="0.25">
      <c r="A48" s="1">
        <v>157</v>
      </c>
      <c r="B48">
        <v>28</v>
      </c>
      <c r="C48">
        <v>4</v>
      </c>
      <c r="D48">
        <v>10</v>
      </c>
      <c r="E48">
        <f t="shared" si="0"/>
        <v>42</v>
      </c>
      <c r="F48" s="4">
        <f t="shared" si="1"/>
        <v>60</v>
      </c>
      <c r="G48">
        <f t="shared" si="2"/>
        <v>1.7</v>
      </c>
    </row>
    <row r="49" spans="1:7" x14ac:dyDescent="0.25">
      <c r="A49" s="1">
        <v>158</v>
      </c>
      <c r="B49">
        <v>43</v>
      </c>
      <c r="C49">
        <v>2</v>
      </c>
      <c r="D49">
        <v>9</v>
      </c>
      <c r="E49">
        <f t="shared" si="0"/>
        <v>54</v>
      </c>
      <c r="F49" s="4">
        <f t="shared" si="1"/>
        <v>77.142857142857153</v>
      </c>
      <c r="G49">
        <f t="shared" si="2"/>
        <v>2.7</v>
      </c>
    </row>
    <row r="50" spans="1:7" x14ac:dyDescent="0.25">
      <c r="A50" t="s">
        <v>23</v>
      </c>
      <c r="B50">
        <v>50</v>
      </c>
      <c r="C50">
        <v>10</v>
      </c>
      <c r="D50">
        <v>10</v>
      </c>
      <c r="E50">
        <v>70</v>
      </c>
      <c r="F50">
        <v>100</v>
      </c>
      <c r="G50">
        <f t="shared" ref="G50" ca="1" si="3">LOOKUP(F50,$J$2:$J$12,$L$2:$L$13)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term grades</vt:lpstr>
      <vt:lpstr>Cut offs</vt:lpstr>
      <vt:lpstr>Midterm raw</vt:lpstr>
      <vt:lpstr>Final exam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2018-06-01T22:06:56Z</dcterms:modified>
</cp:coreProperties>
</file>