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4\Desktop\Git hub\Alisgithub\Excel Challange\"/>
    </mc:Choice>
  </mc:AlternateContent>
  <xr:revisionPtr revIDLastSave="0" documentId="13_ncr:1_{9A5A0D44-9EE6-4995-B75E-8A26EE0DD133}" xr6:coauthVersionLast="47" xr6:coauthVersionMax="47" xr10:uidLastSave="{00000000-0000-0000-0000-000000000000}"/>
  <bookViews>
    <workbookView xWindow="38280" yWindow="-270" windowWidth="38640" windowHeight="21240" xr2:uid="{00000000-000D-0000-FFFF-FFFF00000000}"/>
  </bookViews>
  <sheets>
    <sheet name="Summary Stats" sheetId="5" r:id="rId1"/>
    <sheet name="Crowd Funding Goal analysis" sheetId="4" r:id="rId2"/>
    <sheet name="Outcome Pcategory And Scategory" sheetId="2" r:id="rId3"/>
    <sheet name="Outcome Crowd funding" sheetId="3" r:id="rId4"/>
    <sheet name="Crowdfunding" sheetId="1" r:id="rId5"/>
  </sheets>
  <definedNames>
    <definedName name="_xlnm._FilterDatabase" localSheetId="4" hidden="1">Crowdfunding!$A$1:$T$1001</definedName>
    <definedName name="_xlchart.v1.0" hidden="1">'Summary Stats'!$A$2:$A$566</definedName>
    <definedName name="_xlchart.v1.1" hidden="1">'Summary Stats'!$B$1</definedName>
    <definedName name="_xlchart.v1.10" hidden="1">'Summary Stats'!$G$2:$G$365</definedName>
    <definedName name="_xlchart.v1.2" hidden="1">'Summary Stats'!$B$2:$B$566</definedName>
    <definedName name="_xlchart.v1.3" hidden="1">'Summary Stats'!$A$2:$A$566</definedName>
    <definedName name="_xlchart.v1.4" hidden="1">'Summary Stats'!$B$1</definedName>
    <definedName name="_xlchart.v1.5" hidden="1">'Summary Stats'!$B$2:$B$566</definedName>
    <definedName name="_xlchart.v1.6" hidden="1">'Summary Stats'!$F$2:$F$365</definedName>
    <definedName name="_xlchart.v1.7" hidden="1">'Summary Stats'!$G$1</definedName>
    <definedName name="_xlchart.v1.8" hidden="1">'Summary Stats'!$G$2:$G$365</definedName>
    <definedName name="_xlchart.v1.9" hidden="1">'Summary Stats'!$G$1</definedName>
    <definedName name="Backercount">Crowdfunding!$H$3:$H$994</definedName>
    <definedName name="Faileccnt">'Summary Stats'!$G$1:$G$365</definedName>
    <definedName name="Goal">Crowdfunding!$D$2:$D$1001</definedName>
    <definedName name="Outcome">Crowdfunding!$F$2:$F$1001</definedName>
    <definedName name="Successfulcnt">'Summary Stats'!$B$1:$B$566</definedName>
  </definedNames>
  <calcPr calcId="191029"/>
  <pivotCaches>
    <pivotCache cacheId="9" r:id="rId6"/>
    <pivotCache cacheId="2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5" l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7" i="5"/>
  <c r="I6" i="5"/>
  <c r="D7" i="5"/>
  <c r="D6" i="5"/>
  <c r="I3" i="1"/>
  <c r="I5" i="5"/>
  <c r="I3" i="5"/>
  <c r="I2" i="5"/>
  <c r="D5" i="5" l="1"/>
  <c r="D4" i="5"/>
  <c r="D3" i="5"/>
  <c r="D2" i="5"/>
  <c r="B2" i="4"/>
  <c r="C2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C8" i="4"/>
  <c r="C7" i="4"/>
  <c r="C6" i="4"/>
  <c r="C5" i="4"/>
  <c r="D8" i="4"/>
  <c r="B8" i="4"/>
  <c r="D7" i="4"/>
  <c r="B7" i="4"/>
  <c r="D6" i="4"/>
  <c r="B6" i="4"/>
  <c r="D3" i="4"/>
  <c r="C3" i="4"/>
  <c r="C4" i="4"/>
  <c r="D5" i="4"/>
  <c r="B5" i="4"/>
  <c r="B4" i="4"/>
  <c r="B3" i="4"/>
  <c r="D4" i="4"/>
  <c r="D2" i="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11" i="4" l="1"/>
  <c r="F11" i="4" s="1"/>
  <c r="E12" i="4"/>
  <c r="G12" i="4" s="1"/>
  <c r="E9" i="4"/>
  <c r="H9" i="4" s="1"/>
  <c r="E13" i="4"/>
  <c r="F13" i="4" s="1"/>
  <c r="E8" i="4"/>
  <c r="F8" i="4" s="1"/>
  <c r="E7" i="4"/>
  <c r="G7" i="4" s="1"/>
  <c r="E10" i="4"/>
  <c r="F10" i="4" s="1"/>
  <c r="F9" i="4"/>
  <c r="E6" i="4"/>
  <c r="G6" i="4" s="1"/>
  <c r="H13" i="4"/>
  <c r="G13" i="4"/>
  <c r="H8" i="4"/>
  <c r="G8" i="4"/>
  <c r="E3" i="4"/>
  <c r="G3" i="4" s="1"/>
  <c r="E5" i="4"/>
  <c r="H5" i="4" s="1"/>
  <c r="E4" i="4"/>
  <c r="E2" i="4"/>
  <c r="H12" i="4" l="1"/>
  <c r="F12" i="4"/>
  <c r="G9" i="4"/>
  <c r="G11" i="4"/>
  <c r="H11" i="4"/>
  <c r="H7" i="4"/>
  <c r="H10" i="4"/>
  <c r="G10" i="4"/>
  <c r="F7" i="4"/>
  <c r="F3" i="4"/>
  <c r="H6" i="4"/>
  <c r="F6" i="4"/>
  <c r="G4" i="4"/>
  <c r="H4" i="4"/>
  <c r="F4" i="4"/>
  <c r="H2" i="4"/>
  <c r="G2" i="4"/>
  <c r="F2" i="4"/>
  <c r="H3" i="4"/>
  <c r="F5" i="4"/>
  <c r="G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<sst xmlns="http://schemas.openxmlformats.org/spreadsheetml/2006/main" count="9072" uniqueCount="2116">
  <si>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</si>
  <si>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</si>
  <si>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</si>
  <si>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</si>
  <si>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</si>
  <si>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</si>
  <si>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</si>
  <si>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</si>
  <si>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</si>
  <si>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</si>
  <si>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</si>
  <si>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</si>
  <si>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</si>
  <si>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</si>
  <si>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</si>
  <si>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</si>
  <si>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</si>
  <si>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</si>
  <si>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</si>
  <si>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</si>
  <si>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</si>
  <si>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</si>
  <si>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</si>
  <si>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</si>
  <si>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</si>
  <si>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</si>
  <si>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</si>
  <si>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</si>
  <si>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</si>
  <si>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</si>
  <si>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</si>
  <si>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</si>
  <si>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</si>
  <si>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</si>
  <si>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</si>
  <si>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</si>
  <si>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</si>
  <si>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</si>
  <si>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</si>
  <si>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</si>
  <si>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</si>
  <si>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</si>
  <si>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</si>
  <si>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</si>
  <si>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</si>
  <si>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</si>
  <si>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</si>
  <si>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</si>
  <si>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</si>
  <si>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</si>
  <si>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</si>
  <si>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</si>
  <si>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</si>
  <si>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</si>
  <si>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</si>
  <si>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</si>
  <si>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</si>
  <si>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</si>
  <si>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</si>
  <si>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</si>
  <si>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</si>
  <si>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</si>
  <si>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</si>
  <si>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</si>
  <si>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</si>
  <si>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</si>
  <si>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</si>
  <si>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</si>
  <si>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</si>
  <si>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</si>
  <si>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</si>
  <si>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</si>
  <si>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</si>
  <si>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</si>
  <si>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</si>
  <si>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</si>
  <si>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</si>
  <si>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</si>
  <si>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</si>
  <si>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</si>
  <si>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</si>
  <si>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</si>
  <si>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</si>
  <si>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</si>
  <si>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</si>
  <si>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</si>
  <si>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</si>
  <si>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</si>
  <si>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</si>
  <si>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</si>
  <si>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</si>
  <si>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</si>
  <si>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</si>
  <si>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</si>
  <si>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</si>
  <si>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</si>
  <si>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</si>
  <si>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</si>
  <si>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</si>
  <si>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</si>
  <si>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</si>
  <si>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</si>
  <si>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</si>
  <si>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</si>
  <si>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</si>
  <si>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</si>
  <si>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</si>
  <si>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</si>
  <si>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</si>
  <si>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</si>
  <si>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</si>
  <si>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</si>
  <si>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</si>
  <si>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</si>
  <si>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</si>
  <si>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</si>
  <si>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</si>
  <si>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</si>
  <si>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</si>
  <si>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</si>
  <si>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</si>
  <si>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</si>
  <si>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</si>
  <si>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</si>
  <si>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</si>
  <si>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</si>
  <si>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</si>
  <si>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</si>
  <si>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</si>
  <si>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</si>
  <si>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</si>
  <si>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</si>
  <si>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</si>
  <si>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</si>
  <si>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</si>
  <si>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</si>
  <si>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</si>
  <si>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</si>
  <si>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</si>
  <si>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</si>
  <si>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</si>
  <si>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</si>
  <si>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</si>
  <si>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</si>
  <si>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</si>
  <si>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</si>
  <si>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</si>
  <si>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</si>
  <si>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</si>
  <si>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</si>
  <si>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</si>
  <si>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</si>
  <si>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</si>
  <si>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</si>
  <si>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</si>
  <si>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</si>
  <si>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</si>
  <si>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</si>
  <si>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</si>
  <si>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</si>
  <si>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</si>
  <si>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</si>
  <si>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</si>
  <si>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</si>
  <si>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</si>
  <si>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</si>
  <si>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</si>
  <si>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</si>
  <si>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</si>
  <si>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</si>
  <si>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</si>
  <si>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</si>
  <si>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</si>
  <si>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</si>
  <si>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</si>
  <si>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</si>
  <si>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</si>
  <si>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</si>
  <si>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</si>
  <si>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</si>
  <si>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</si>
  <si>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</si>
  <si>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</si>
  <si>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</si>
  <si>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</si>
  <si>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</si>
  <si>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</si>
  <si>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</si>
  <si>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</si>
  <si>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</si>
  <si>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</si>
  <si>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</si>
  <si>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</si>
  <si>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</si>
  <si>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</si>
  <si>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</si>
  <si>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</si>
  <si>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</si>
  <si>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</si>
  <si>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</si>
  <si>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</si>
  <si>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</si>
  <si>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</si>
  <si>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</si>
  <si>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</si>
  <si>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</si>
  <si>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</si>
  <si>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</si>
  <si>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</si>
  <si>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</si>
  <si>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</si>
  <si>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</si>
  <si>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</si>
  <si>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</si>
  <si>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</si>
  <si>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</si>
  <si>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</si>
  <si>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</si>
  <si>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</si>
  <si>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</si>
  <si>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</si>
  <si>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</si>
  <si>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</si>
  <si>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</si>
  <si>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</si>
  <si>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</si>
  <si>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</si>
  <si>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</si>
  <si>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</si>
  <si>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</si>
  <si>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</si>
  <si>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</si>
  <si>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</si>
  <si>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</si>
  <si>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</si>
  <si>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</si>
  <si>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</si>
  <si>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</si>
  <si>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</si>
  <si>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</si>
  <si>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</si>
  <si>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</si>
  <si>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</si>
  <si>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</si>
  <si>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</si>
  <si>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</si>
  <si>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</si>
  <si>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</si>
  <si>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</si>
  <si>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</si>
  <si>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</si>
  <si>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</si>
  <si>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</si>
  <si>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</si>
  <si>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</si>
  <si>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</si>
  <si>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</si>
  <si>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</si>
  <si>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</si>
  <si>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</si>
  <si>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</si>
  <si>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</si>
  <si>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</si>
  <si>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</si>
  <si>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</si>
  <si>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</si>
  <si>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</si>
  <si>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</si>
  <si>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</si>
  <si>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</si>
  <si>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</si>
  <si>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</si>
  <si>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</si>
  <si>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</si>
  <si>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</si>
  <si>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</si>
  <si>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</si>
  <si>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</si>
  <si>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</si>
  <si>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</si>
  <si>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</si>
  <si>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</si>
  <si>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</si>
  <si>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</si>
  <si>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</si>
  <si>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</si>
  <si>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</si>
  <si>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</si>
  <si>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</si>
  <si>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</si>
  <si>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</si>
  <si>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</si>
  <si>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</si>
  <si>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</si>
  <si>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</si>
  <si>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</si>
  <si>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</si>
  <si>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</si>
  <si>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</si>
  <si>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</si>
  <si>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</si>
  <si>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</si>
  <si>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</si>
  <si>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</si>
  <si>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</si>
  <si>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</si>
  <si>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</si>
  <si>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</si>
  <si>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</si>
  <si>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</si>
  <si>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</si>
  <si>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</si>
  <si>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</si>
  <si>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</si>
  <si>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</si>
  <si>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</si>
  <si>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</si>
  <si>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</si>
  <si>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</si>
  <si>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</si>
  <si>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</si>
  <si>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</si>
  <si>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</si>
  <si>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</si>
  <si>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</si>
  <si>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</si>
  <si>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</si>
  <si>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</si>
  <si>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</si>
  <si>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</si>
  <si>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</si>
  <si>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</si>
  <si>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</si>
  <si>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</si>
  <si>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</si>
  <si>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</si>
  <si>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</si>
  <si>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</si>
  <si>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</si>
  <si>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</si>
  <si>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</si>
  <si>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</si>
  <si>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</si>
  <si>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</si>
  <si>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</si>
  <si>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</si>
  <si>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</si>
  <si>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</si>
  <si>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</si>
  <si>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</si>
  <si>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</si>
  <si>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</si>
  <si>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</si>
  <si>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</si>
  <si>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</si>
  <si>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</si>
  <si>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</si>
  <si>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</si>
  <si>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</si>
  <si>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</si>
  <si>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</si>
  <si>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</si>
  <si>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</si>
  <si>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</si>
  <si>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</si>
  <si>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</si>
  <si>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</si>
  <si>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</si>
  <si>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</si>
  <si>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</si>
  <si>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</si>
  <si>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</si>
  <si>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</si>
  <si>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</si>
  <si>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</si>
  <si>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</si>
  <si>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</si>
  <si>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</si>
  <si>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</si>
  <si>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</si>
  <si>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</si>
  <si>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</si>
  <si>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</si>
  <si>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</si>
  <si>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</si>
  <si>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</si>
  <si>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</si>
  <si>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</si>
  <si>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</si>
  <si>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</si>
  <si>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</si>
  <si>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</si>
  <si>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</si>
  <si>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</si>
  <si>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</si>
  <si>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</si>
  <si>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</si>
  <si>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</si>
  <si>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</si>
  <si>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</si>
  <si>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</si>
  <si>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</si>
  <si>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</si>
  <si>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</si>
  <si>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</si>
  <si>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</si>
  <si>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</si>
  <si>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</si>
  <si>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</si>
  <si>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</si>
  <si>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</si>
  <si>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</si>
  <si>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</si>
  <si>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</si>
  <si>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</si>
  <si>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</si>
  <si>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</si>
  <si>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</si>
  <si>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</si>
  <si>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</si>
  <si>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</si>
  <si>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</si>
  <si>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</si>
  <si>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</si>
  <si>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</si>
  <si>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</si>
  <si>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</si>
  <si>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</si>
  <si>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</si>
  <si>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</si>
  <si>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</si>
  <si>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</si>
  <si>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</si>
  <si>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</si>
  <si>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</si>
  <si>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</si>
  <si>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</si>
  <si>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</si>
  <si>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</si>
  <si>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</si>
  <si>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</si>
  <si>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</si>
  <si>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</si>
  <si>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</si>
  <si>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</si>
  <si>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</si>
  <si>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</si>
  <si>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</si>
  <si>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</si>
  <si>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</si>
  <si>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</si>
  <si>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</si>
  <si>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</si>
  <si>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</si>
  <si>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</si>
  <si>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</si>
  <si>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</si>
  <si>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</si>
  <si>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</si>
  <si>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</si>
  <si>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</si>
  <si>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</si>
  <si>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</si>
  <si>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</si>
  <si>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</si>
  <si>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</si>
  <si>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</si>
  <si>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</si>
  <si>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</si>
  <si>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</si>
  <si>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</si>
  <si>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</si>
  <si>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</si>
  <si>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</si>
  <si>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</si>
  <si>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</si>
  <si>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</si>
  <si>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</si>
  <si>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</si>
  <si>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</si>
  <si>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</si>
  <si>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</si>
  <si>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</si>
  <si>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</si>
  <si>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</si>
  <si>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</si>
  <si>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</si>
  <si>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</si>
  <si>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</si>
  <si>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</si>
  <si>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</si>
  <si>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</si>
  <si>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</si>
  <si>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</si>
  <si>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</si>
  <si>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</si>
  <si>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</si>
  <si>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</si>
  <si>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</si>
  <si>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</si>
  <si>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</si>
  <si>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</si>
  <si>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</si>
  <si>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</si>
  <si>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</si>
  <si>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</si>
  <si>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</si>
  <si>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</si>
  <si>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</si>
  <si>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</si>
  <si>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</si>
  <si>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</si>
  <si>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</si>
  <si>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</si>
  <si>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</si>
  <si>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</si>
  <si>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</si>
  <si>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</si>
  <si>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</si>
  <si>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</si>
  <si>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</si>
  <si>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</si>
  <si>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</si>
  <si>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</si>
  <si>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</si>
  <si>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</si>
  <si>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</si>
  <si>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</si>
  <si>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</si>
  <si>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</si>
  <si>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</si>
  <si>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</si>
  <si>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</si>
  <si>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</si>
  <si>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</si>
  <si>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</si>
  <si>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</si>
  <si>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</si>
  <si>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</si>
  <si>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</si>
  <si>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</si>
  <si>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</si>
  <si>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</si>
  <si>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</si>
  <si>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</si>
  <si>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</si>
  <si>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</si>
  <si>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</si>
  <si>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</si>
  <si>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</si>
  <si>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</si>
  <si>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</si>
  <si>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</si>
  <si>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</si>
  <si>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</si>
  <si>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</si>
  <si>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</si>
  <si>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</si>
  <si>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</si>
  <si>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</si>
  <si>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</si>
  <si>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</si>
  <si>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</si>
  <si>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</si>
  <si>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</si>
  <si>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</si>
  <si>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</si>
  <si>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</si>
  <si>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</si>
  <si>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</si>
  <si>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</si>
  <si>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</si>
  <si>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</si>
  <si>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</si>
  <si>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</si>
  <si>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</si>
  <si>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</si>
  <si>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</si>
  <si>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</si>
  <si>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</si>
  <si>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</si>
  <si>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</si>
  <si>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</si>
  <si>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</si>
  <si>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</si>
  <si>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</si>
  <si>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</si>
  <si>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</si>
  <si>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</si>
  <si>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</si>
  <si>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</si>
  <si>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</si>
  <si>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</si>
  <si>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</si>
  <si>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</si>
  <si>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</si>
  <si>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</si>
  <si>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</si>
  <si>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</si>
  <si>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</si>
  <si>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</si>
  <si>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</si>
  <si>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</si>
  <si>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</si>
  <si>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</si>
  <si>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</si>
  <si>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</si>
  <si>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</si>
  <si>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</si>
  <si>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</si>
  <si>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</si>
  <si>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</si>
  <si>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</si>
  <si>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</si>
  <si>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</si>
  <si>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</si>
  <si>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</si>
  <si>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</si>
  <si>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</si>
  <si>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</si>
  <si>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</si>
  <si>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</si>
  <si>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</si>
  <si>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</si>
  <si>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</si>
  <si>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</si>
  <si>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</si>
  <si>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</si>
  <si>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</si>
  <si>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</si>
  <si>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</si>
  <si>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</si>
  <si>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</si>
  <si>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</si>
  <si>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</si>
  <si>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</si>
  <si>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</si>
  <si>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</si>
  <si>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</si>
  <si>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</si>
  <si>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</si>
  <si>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</si>
  <si>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</si>
  <si>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</si>
  <si>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</si>
  <si>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</si>
  <si>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</si>
  <si>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</si>
  <si>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</si>
  <si>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</si>
  <si>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</si>
  <si>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</si>
  <si>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</si>
  <si>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</si>
  <si>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</si>
  <si>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</si>
  <si>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</si>
  <si>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</si>
  <si>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</si>
  <si>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</si>
  <si>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</si>
  <si>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</si>
  <si>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</si>
  <si>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</si>
  <si>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</si>
  <si>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</si>
  <si>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</si>
  <si>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</si>
  <si>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</si>
  <si>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</si>
  <si>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</si>
  <si>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</si>
  <si>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</si>
  <si>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</si>
  <si>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</si>
  <si>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</si>
  <si>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</si>
  <si>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</si>
  <si>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</si>
  <si>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</si>
  <si>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</si>
  <si>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</si>
  <si>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</si>
  <si>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</si>
  <si>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</si>
  <si>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</si>
  <si>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</si>
  <si>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</si>
  <si>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</si>
  <si>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</si>
  <si>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</si>
  <si>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</si>
  <si>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</si>
  <si>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</si>
  <si>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</si>
  <si>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</si>
  <si>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</si>
  <si>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</si>
  <si>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</si>
  <si>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</si>
  <si>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</si>
  <si>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</si>
  <si>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</si>
  <si>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</si>
  <si>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</si>
  <si>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</si>
  <si>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</si>
  <si>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</si>
  <si>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</si>
  <si>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</si>
  <si>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</si>
  <si>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</si>
  <si>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</si>
  <si>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</si>
  <si>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</si>
  <si>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</si>
  <si>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</si>
  <si>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</si>
  <si>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</si>
  <si>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</si>
  <si>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</si>
  <si>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</si>
  <si>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</si>
  <si>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</si>
  <si>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</si>
  <si>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</si>
  <si>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</si>
  <si>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</si>
  <si>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</si>
  <si>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</si>
  <si>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</si>
  <si>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</si>
  <si>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</si>
  <si>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</si>
  <si>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</si>
  <si>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</si>
  <si>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</si>
  <si>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</si>
  <si>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</si>
  <si>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</si>
  <si>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</si>
  <si>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</si>
  <si>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</si>
  <si>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</si>
  <si>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</si>
  <si>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</si>
  <si>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</si>
  <si>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</si>
  <si>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</si>
  <si>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</si>
  <si>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</si>
  <si>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</si>
  <si>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</si>
  <si>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</si>
  <si>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</si>
  <si>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</si>
  <si>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</si>
  <si>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</si>
  <si>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</si>
  <si>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</si>
  <si>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</si>
  <si>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</si>
  <si>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</si>
  <si>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</si>
  <si>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</si>
  <si>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</si>
  <si>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</si>
  <si>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</si>
  <si>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</si>
  <si>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</si>
  <si>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</si>
  <si>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</si>
  <si>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</si>
  <si>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</si>
  <si>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</si>
  <si>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</si>
  <si>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</si>
  <si>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</si>
  <si>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</si>
  <si>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</si>
  <si>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</si>
  <si>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</si>
  <si>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</si>
  <si>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</si>
  <si>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</si>
  <si>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</si>
  <si>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</si>
  <si>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</si>
  <si>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</si>
  <si>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</si>
  <si>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</si>
  <si>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</si>
  <si>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</si>
  <si>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</si>
  <si>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</si>
  <si>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</si>
  <si>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</si>
  <si>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</si>
  <si>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</si>
  <si>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</si>
  <si>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</si>
  <si>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</si>
  <si>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</si>
  <si>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</si>
  <si>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</si>
  <si>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</si>
  <si>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</si>
  <si>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</si>
  <si>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</si>
  <si>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</si>
  <si>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</si>
  <si>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</si>
  <si>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</si>
  <si>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</si>
  <si>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</si>
  <si>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</si>
  <si>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</si>
  <si>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</si>
  <si>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</si>
  <si>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</si>
  <si>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</si>
  <si>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</si>
  <si>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</si>
  <si>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</si>
  <si>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</si>
  <si>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</si>
  <si>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</si>
  <si>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</si>
  <si>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</si>
  <si>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</si>
  <si>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</si>
  <si>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</si>
  <si>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</si>
  <si>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</si>
  <si>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</si>
  <si>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</si>
  <si>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</si>
  <si>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</si>
  <si>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</si>
  <si>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</si>
  <si>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</si>
  <si>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</si>
  <si>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</si>
  <si>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</si>
  <si>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</si>
  <si>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</si>
  <si>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</si>
  <si>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</si>
  <si>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</si>
  <si>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</si>
  <si>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</si>
  <si>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</si>
  <si>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</si>
  <si>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</si>
  <si>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</si>
  <si>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</si>
  <si>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</si>
  <si>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</si>
  <si>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</si>
  <si>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</si>
  <si>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</si>
  <si>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</si>
  <si>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</si>
  <si>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</si>
  <si>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</si>
  <si>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</si>
  <si>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</si>
  <si>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</si>
  <si>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</si>
  <si>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</si>
  <si>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</si>
  <si>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</si>
  <si>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</si>
  <si>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</si>
  <si>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</si>
  <si>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</si>
  <si>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</si>
  <si>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</si>
  <si>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</si>
  <si>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</si>
  <si>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</si>
  <si>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</si>
  <si>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</si>
  <si>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</si>
  <si>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</si>
  <si>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</si>
  <si>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</si>
  <si>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</si>
  <si>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</si>
  <si>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</si>
  <si>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</si>
  <si>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</si>
  <si>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</si>
  <si>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</si>
  <si>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</si>
  <si>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</si>
  <si>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</si>
  <si>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</si>
  <si>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</si>
  <si>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</si>
  <si>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</si>
  <si>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</si>
  <si>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</si>
  <si>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</si>
  <si>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</si>
  <si>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</si>
  <si>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</si>
  <si>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</si>
  <si>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</si>
  <si>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</si>
  <si>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</si>
  <si>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</si>
  <si>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</si>
  <si>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</si>
  <si>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</si>
  <si>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</si>
  <si>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</si>
  <si>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</si>
  <si>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</si>
  <si>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</si>
  <si>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</si>
  <si>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</si>
  <si>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</si>
  <si>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</si>
  <si>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</si>
  <si>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</si>
  <si>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</si>
  <si>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</si>
  <si>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</si>
  <si>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</si>
  <si>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</si>
  <si>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</si>
  <si>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</si>
  <si>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</si>
  <si>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</si>
  <si>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</si>
  <si>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</si>
  <si>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</si>
  <si>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</si>
  <si>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</si>
  <si>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</si>
  <si>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</si>
  <si>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</si>
  <si>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</si>
  <si>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</si>
  <si>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</si>
  <si>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</si>
  <si>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</si>
  <si>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</si>
  <si>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</si>
  <si>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</si>
  <si>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</si>
  <si>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</si>
  <si>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</si>
  <si>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</si>
  <si>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</si>
  <si>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</si>
  <si>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</si>
  <si>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</si>
  <si>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</si>
  <si>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</si>
  <si>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</si>
  <si>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</si>
  <si>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</si>
  <si>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</si>
  <si>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</si>
  <si>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</si>
  <si>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</si>
  <si>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</si>
  <si>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</si>
  <si>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</si>
  <si>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</si>
  <si>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</si>
  <si>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</si>
  <si>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</si>
  <si>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</si>
  <si>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</si>
  <si>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</si>
  <si>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</si>
  <si>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</si>
  <si>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</si>
  <si>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</si>
  <si>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</si>
  <si>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</si>
  <si>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</si>
  <si>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</si>
  <si>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</si>
  <si>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</si>
  <si>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</si>
  <si>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</si>
  <si>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</si>
  <si>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</si>
  <si>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</si>
  <si>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</si>
  <si>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</si>
  <si>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</si>
  <si>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</si>
  <si>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</si>
  <si>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</si>
  <si>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</si>
  <si>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</si>
  <si>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</si>
  <si>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</si>
  <si>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</si>
  <si>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</si>
  <si>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</si>
  <si>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</si>
  <si>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</si>
  <si>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</si>
  <si>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</si>
  <si>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</si>
  <si>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</si>
  <si>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</si>
  <si>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</si>
  <si>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</si>
  <si>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</si>
  <si>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</si>
  <si>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</si>
  <si>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</si>
  <si>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</si>
  <si>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</si>
  <si>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</si>
  <si>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</si>
  <si>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</si>
  <si>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</si>
  <si>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</si>
  <si>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</si>
  <si>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</si>
  <si>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</si>
  <si>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</si>
  <si>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</si>
  <si>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</si>
  <si>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</si>
  <si>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</si>
  <si>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</si>
  <si>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</si>
  <si>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</si>
  <si>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</si>
  <si>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</si>
  <si>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</si>
  <si>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</si>
  <si>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</si>
  <si>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</si>
  <si>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</si>
  <si>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</si>
  <si>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</si>
  <si>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</si>
  <si>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</si>
  <si>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</si>
  <si>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</si>
  <si>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</si>
  <si>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</si>
  <si>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</si>
  <si>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</si>
  <si>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</si>
  <si>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</si>
  <si>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</si>
  <si>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</si>
  <si>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</si>
  <si>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</si>
  <si>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</si>
  <si>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</si>
  <si>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</si>
  <si>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</si>
  <si>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</si>
  <si>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</si>
  <si>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</si>
  <si>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</si>
  <si>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</si>
  <si>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</si>
  <si>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</si>
  <si>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</si>
  <si>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</si>
  <si>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</si>
  <si>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</si>
  <si>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</si>
  <si>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</si>
  <si>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</si>
  <si>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</si>
  <si>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</si>
  <si>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</si>
  <si>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</si>
  <si>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</si>
  <si>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</si>
  <si>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</si>
  <si>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</si>
  <si>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</si>
  <si>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</si>
  <si>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</si>
  <si>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</si>
  <si>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</si>
  <si>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</si>
  <si>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</si>
  <si>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</si>
  <si>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</si>
  <si>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</si>
  <si>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</si>
  <si>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</si>
  <si>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</si>
  <si>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</si>
  <si>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</si>
  <si>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</si>
  <si>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</si>
  <si>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</si>
  <si>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</si>
  <si>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</si>
  <si>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</si>
  <si>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</si>
  <si>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</si>
  <si>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</si>
  <si>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</si>
  <si>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</si>
  <si>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</si>
  <si>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</si>
  <si>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</si>
  <si>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</si>
  <si>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</si>
  <si>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</si>
  <si>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</si>
  <si>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</si>
  <si>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</si>
  <si>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</si>
  <si>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</si>
  <si>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</si>
  <si>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</si>
  <si>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</si>
  <si>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</si>
  <si>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</si>
  <si>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</si>
  <si>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</si>
  <si>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</si>
  <si>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</si>
  <si>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</si>
  <si>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</si>
  <si>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</si>
  <si>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</si>
  <si>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</si>
  <si>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</si>
  <si>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</si>
  <si>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</si>
  <si>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</si>
  <si>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</si>
  <si>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</si>
  <si>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</si>
  <si>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</si>
  <si>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</si>
  <si>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</si>
  <si>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</si>
  <si>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</si>
  <si>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</si>
  <si>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</si>
  <si>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</si>
  <si>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</si>
  <si>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</si>
  <si>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</si>
  <si>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</si>
  <si>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</si>
  <si>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</si>
  <si>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</si>
  <si>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</si>
  <si>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</si>
  <si>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</si>
  <si>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</si>
  <si>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</si>
  <si>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</si>
  <si>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</si>
  <si>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</si>
  <si>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</si>
  <si>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</si>
  <si>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</si>
  <si>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</si>
  <si>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</si>
  <si>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</si>
  <si>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</si>
  <si>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</si>
  <si>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</si>
  <si>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</si>
  <si>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</si>
  <si>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</si>
  <si>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</si>
  <si>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</si>
  <si>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</si>
  <si>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</si>
  <si>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</si>
  <si>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</si>
  <si>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</si>
  <si>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</si>
  <si>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</si>
  <si>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</si>
  <si>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</si>
  <si>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</si>
  <si>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</si>
  <si>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</si>
  <si>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</si>
  <si>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</si>
  <si>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</si>
  <si>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</si>
  <si>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</si>
  <si>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</si>
  <si>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</si>
  <si>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</si>
  <si>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</si>
  <si>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</si>
  <si>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</si>
  <si>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</si>
  <si>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</si>
  <si>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</si>
  <si>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</si>
  <si>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</si>
  <si>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</si>
  <si>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</si>
  <si>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</si>
  <si>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</si>
  <si>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</si>
  <si>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</si>
  <si>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</si>
  <si>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</si>
  <si>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</si>
  <si>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</si>
  <si>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</si>
  <si>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</si>
  <si>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</si>
  <si>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</si>
  <si>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</si>
  <si>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</si>
  <si>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</si>
  <si>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</si>
  <si>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</si>
  <si>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</si>
  <si>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</si>
  <si>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</si>
  <si>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</si>
  <si>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</si>
  <si>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</si>
  <si>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</si>
  <si>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</si>
  <si>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</si>
  <si>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</si>
  <si>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</si>
  <si>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</si>
  <si>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</si>
  <si>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</si>
  <si>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</si>
  <si>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</si>
  <si>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</si>
  <si>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</si>
  <si>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</si>
  <si>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</si>
  <si>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</si>
  <si>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</si>
  <si>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</si>
  <si>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</si>
  <si>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</si>
  <si>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</si>
  <si>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</si>
  <si>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</si>
  <si>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</si>
  <si>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</si>
  <si>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</si>
  <si>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</si>
  <si>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</si>
  <si>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</si>
  <si>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</si>
  <si>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</si>
  <si>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</si>
  <si>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</si>
  <si>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</si>
  <si>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</si>
  <si>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</si>
  <si>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</si>
  <si>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</si>
  <si>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</si>
  <si>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</si>
  <si>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</si>
  <si>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</si>
  <si>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</si>
  <si>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</si>
  <si>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</si>
  <si>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</si>
  <si>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</si>
  <si>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</si>
  <si>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</si>
  <si>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</si>
  <si>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</si>
  <si>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</si>
  <si>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</si>
  <si>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</si>
  <si>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</si>
  <si>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</si>
  <si>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</si>
  <si>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</si>
  <si>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</si>
  <si>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</si>
  <si>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</si>
  <si>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</si>
  <si>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</si>
  <si>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</si>
  <si>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</si>
  <si>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</si>
  <si>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</si>
  <si>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</si>
  <si>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</si>
  <si>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</si>
  <si>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</si>
  <si>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</si>
  <si>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</si>
  <si>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</si>
  <si>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</si>
  <si>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</si>
  <si>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</si>
  <si>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</si>
  <si>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</si>
  <si>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</si>
  <si>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</si>
  <si>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</si>
  <si>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</si>
  <si>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</si>
  <si>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</si>
  <si>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</si>
  <si>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</si>
  <si>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</si>
  <si>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</si>
  <si>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</si>
  <si>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</si>
  <si>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</si>
  <si>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</si>
  <si>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</si>
  <si>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</si>
  <si>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</si>
  <si>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</si>
  <si>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</si>
  <si>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</si>
  <si>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</si>
  <si>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</si>
  <si>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</si>
  <si>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</si>
  <si>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</si>
  <si>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</si>
  <si>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</si>
  <si>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</si>
  <si>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</si>
  <si>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</si>
  <si>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</si>
  <si>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</si>
  <si>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</si>
  <si>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</si>
  <si>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</si>
  <si>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</si>
  <si>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</si>
  <si>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</si>
  <si>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</si>
  <si>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</si>
  <si>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</si>
  <si>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</si>
  <si>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</si>
  <si>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</si>
  <si>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</si>
  <si>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</si>
  <si>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</si>
  <si>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</si>
  <si>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</si>
  <si>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</si>
  <si>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</si>
  <si>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</si>
  <si>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</si>
  <si>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</si>
  <si>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</si>
  <si>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</si>
  <si>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</si>
  <si>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</si>
  <si>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</si>
  <si>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</si>
  <si>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</si>
  <si>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</si>
  <si>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</si>
  <si>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</si>
  <si>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</si>
  <si>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</si>
  <si>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</si>
  <si>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</si>
  <si>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</si>
  <si>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</si>
  <si>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</si>
  <si>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</si>
  <si>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</si>
  <si>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</si>
  <si>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</si>
  <si>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</si>
  <si>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</si>
  <si>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</si>
  <si>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</si>
  <si>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</si>
  <si>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</si>
  <si>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</si>
  <si>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</si>
  <si>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</si>
  <si>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</si>
  <si>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</si>
  <si>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</si>
  <si>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</si>
  <si>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</si>
  <si>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</si>
  <si>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</si>
  <si>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</si>
  <si>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</si>
  <si>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</si>
  <si>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</si>
  <si>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</si>
  <si>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</si>
  <si>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</si>
  <si>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</si>
  <si>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</si>
  <si>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</si>
  <si>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</si>
  <si>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</si>
  <si>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</si>
  <si>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</si>
  <si>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</si>
  <si>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</si>
  <si>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</si>
  <si>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</si>
  <si>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</si>
  <si>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</si>
  <si>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</si>
  <si>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</si>
  <si>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</si>
  <si>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</si>
  <si>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</si>
  <si>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</si>
  <si>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</si>
  <si>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</si>
  <si>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</si>
  <si>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</si>
  <si>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</si>
  <si>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</si>
  <si>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</si>
  <si>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</si>
  <si>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</si>
  <si>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</si>
  <si>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</si>
  <si>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</si>
  <si>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</si>
  <si>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</si>
  <si>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</si>
  <si>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</si>
  <si>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</si>
  <si>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</si>
  <si>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</si>
  <si>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</si>
  <si>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</si>
  <si>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</si>
  <si>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</si>
  <si>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</si>
  <si>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</si>
  <si>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</si>
  <si>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</si>
  <si>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</si>
  <si>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</si>
  <si>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</si>
  <si>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</si>
  <si>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</si>
  <si>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</si>
  <si>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</si>
  <si>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</si>
  <si>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</si>
  <si>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</si>
  <si>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</si>
  <si>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</si>
  <si>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</si>
  <si>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</si>
  <si>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</si>
  <si>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</si>
  <si>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</si>
  <si>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</si>
  <si>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</si>
  <si>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</si>
  <si>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</si>
  <si>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</si>
  <si>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</si>
  <si>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</si>
  <si>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</si>
  <si>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</si>
  <si>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</si>
  <si>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</si>
  <si>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</si>
  <si>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</si>
  <si>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</si>
  <si>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</si>
  <si>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</si>
  <si>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</si>
  <si>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</si>
  <si>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</si>
  <si>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</si>
  <si>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</si>
  <si>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</si>
  <si>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</si>
  <si>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</si>
  <si>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</si>
  <si>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</si>
  <si>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</si>
  <si>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</si>
  <si>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</si>
  <si>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</si>
  <si>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</si>
  <si>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</si>
  <si>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</si>
  <si>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</si>
  <si>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</si>
  <si>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</si>
  <si>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</si>
  <si>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</si>
  <si>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</si>
  <si>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</si>
  <si>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</si>
  <si>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</si>
  <si>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</si>
  <si>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</si>
  <si>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</si>
  <si>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</si>
  <si>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</si>
  <si>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</si>
  <si>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</si>
  <si>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</si>
  <si>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</si>
  <si>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</si>
  <si>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</si>
  <si>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</si>
  <si>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</si>
  <si>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</si>
  <si>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</si>
  <si>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</si>
  <si>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</si>
  <si>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</si>
  <si>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</si>
  <si>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</si>
  <si>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</si>
  <si>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</si>
  <si>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</si>
  <si>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</si>
  <si>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</si>
  <si>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</si>
  <si>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</si>
  <si>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</si>
  <si>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</si>
  <si>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</si>
  <si>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</si>
  <si>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</si>
  <si>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</si>
  <si>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</si>
  <si>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</si>
  <si>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</si>
  <si>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</si>
  <si>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</si>
  <si>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</si>
  <si>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</si>
  <si>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</si>
  <si>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</si>
  <si>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</si>
  <si>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</si>
  <si>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</si>
  <si>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</si>
  <si>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</si>
  <si>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</si>
  <si>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</si>
  <si>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</si>
  <si>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</si>
  <si>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</si>
  <si>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</si>
  <si>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</si>
  <si>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</si>
  <si>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</si>
  <si>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</si>
  <si>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</si>
  <si>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</si>
  <si>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</si>
  <si>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</si>
  <si>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</si>
  <si>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</si>
  <si>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</si>
  <si>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</si>
  <si>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</si>
  <si>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</si>
  <si>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</si>
  <si>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</si>
  <si>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</si>
  <si>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</si>
  <si>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</si>
  <si>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</si>
  <si>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</si>
  <si>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</si>
  <si>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</si>
  <si>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</si>
  <si>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</si>
  <si>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</si>
  <si>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</si>
  <si>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</si>
  <si>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</si>
  <si>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</si>
  <si>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</si>
  <si>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</si>
  <si>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</si>
  <si>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</si>
  <si>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</si>
  <si>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</si>
  <si>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</si>
  <si>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</si>
  <si>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</si>
  <si>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</si>
  <si>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</si>
  <si>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</si>
  <si>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</si>
  <si>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</si>
  <si>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</si>
  <si>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</si>
  <si>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</si>
  <si>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</si>
  <si>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</si>
  <si>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</si>
  <si>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</si>
  <si>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</si>
  <si>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</si>
  <si>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</si>
  <si>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</si>
  <si>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</si>
  <si>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</si>
  <si>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</si>
  <si>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</si>
  <si>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</si>
  <si>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</si>
  <si>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</si>
  <si>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</si>
  <si>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</si>
  <si>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</si>
  <si>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</si>
  <si>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</si>
  <si>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</si>
  <si>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</si>
  <si>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</si>
  <si>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</si>
  <si>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</si>
  <si>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</si>
  <si>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</si>
  <si>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</si>
  <si>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</si>
  <si>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</si>
  <si>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</si>
  <si>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</si>
  <si>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</si>
  <si>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</si>
  <si>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</si>
  <si>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</si>
  <si>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</si>
  <si>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</si>
  <si>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</si>
  <si>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</si>
  <si>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</si>
  <si>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</si>
  <si>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</si>
  <si>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</si>
  <si>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</si>
  <si>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</si>
  <si>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</si>
  <si>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</si>
  <si>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</si>
  <si>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</si>
  <si>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</si>
  <si>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</si>
  <si>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</si>
  <si>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</si>
  <si>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</si>
  <si>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</si>
  <si>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</si>
  <si>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</si>
  <si>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</si>
  <si>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</si>
  <si>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</si>
  <si>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</si>
  <si>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</si>
  <si>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</si>
  <si>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</si>
  <si>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</si>
  <si>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</si>
  <si>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</si>
  <si>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</si>
  <si>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</si>
  <si>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</si>
  <si>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</si>
  <si>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</si>
  <si>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</si>
  <si>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</si>
  <si>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</si>
  <si>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</si>
  <si>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</si>
  <si>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</si>
  <si>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</si>
  <si>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</si>
  <si>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</si>
  <si>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</si>
  <si>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</si>
  <si>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</si>
  <si>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</si>
  <si>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</si>
  <si>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</si>
  <si>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</si>
  <si>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</si>
  <si>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</si>
  <si>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</si>
  <si>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</si>
  <si>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</si>
  <si>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</si>
  <si>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</si>
  <si>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</si>
  <si>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</si>
  <si>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</si>
  <si>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</si>
  <si>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</si>
  <si>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</si>
  <si>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</si>
  <si>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</si>
  <si>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</si>
  <si>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</si>
  <si>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</si>
  <si>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</si>
  <si>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</si>
  <si>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</si>
  <si>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</si>
  <si>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</si>
  <si>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</si>
  <si>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</si>
  <si>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</si>
  <si>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</si>
  <si>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</si>
  <si>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</si>
  <si>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</si>
  <si>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</si>
  <si>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</si>
  <si>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</si>
  <si>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</si>
  <si>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</si>
  <si>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</si>
  <si>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</si>
  <si>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</si>
  <si>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</si>
  <si>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</si>
  <si>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</si>
  <si>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</si>
  <si>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</si>
  <si>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</si>
  <si>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</si>
  <si>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</si>
  <si>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</si>
  <si>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</si>
  <si>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</si>
  <si>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</si>
  <si>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</si>
  <si>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</si>
  <si>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</si>
  <si>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</si>
  <si>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</si>
  <si>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</si>
  <si>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</si>
  <si>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</si>
  <si>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</si>
  <si>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</si>
  <si>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</si>
  <si>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</si>
  <si>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</si>
  <si>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</si>
  <si>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</si>
  <si>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</si>
  <si>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</si>
  <si>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</si>
  <si>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</si>
  <si>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</si>
  <si>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</si>
  <si>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</si>
  <si>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</si>
  <si>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</si>
  <si>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</si>
  <si>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</si>
  <si>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</si>
  <si>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</si>
  <si>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</si>
  <si>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</si>
  <si>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</si>
  <si>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</si>
  <si>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</si>
  <si>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</si>
  <si>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</si>
  <si>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</si>
  <si>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</si>
  <si>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</si>
  <si>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</si>
  <si>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</si>
  <si>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</si>
  <si>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</si>
  <si>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</si>
  <si>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</si>
  <si>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</si>
  <si>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</si>
  <si>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</si>
  <si>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</si>
  <si>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</si>
  <si>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</si>
  <si>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</si>
  <si>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</si>
  <si>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</si>
  <si>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</si>
  <si>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</si>
  <si>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</si>
  <si>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</si>
  <si>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</si>
  <si>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</si>
  <si>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</si>
  <si>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</si>
  <si>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</si>
  <si>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</si>
  <si>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</si>
  <si>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</si>
  <si>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</si>
  <si>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</si>
  <si>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</si>
  <si>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</si>
  <si>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</si>
  <si>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</si>
  <si>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</si>
  <si>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</si>
  <si>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</si>
  <si>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</si>
  <si>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</si>
  <si>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</si>
  <si>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</si>
  <si>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</si>
  <si>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</si>
  <si>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</si>
  <si>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</si>
  <si>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</si>
  <si>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</si>
  <si>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</si>
  <si>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</si>
  <si>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</si>
  <si>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</si>
  <si>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</si>
  <si>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</si>
  <si>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</si>
  <si>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</si>
  <si>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</si>
  <si>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</si>
  <si>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</si>
  <si>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</si>
  <si>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</si>
  <si>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</si>
  <si>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</si>
  <si>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</si>
  <si>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</si>
  <si>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</si>
  <si>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</si>
  <si>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</si>
  <si>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</si>
  <si>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</si>
  <si>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</si>
  <si>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</si>
  <si>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</si>
  <si>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</si>
  <si>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</si>
  <si>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</si>
  <si>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</si>
  <si>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</si>
  <si>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</si>
  <si>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</si>
  <si>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</si>
  <si>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</si>
  <si>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</si>
  <si>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</si>
  <si>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</si>
  <si>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</si>
  <si>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</si>
  <si>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</si>
  <si>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</si>
  <si>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</si>
  <si>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</si>
  <si>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</si>
  <si>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</si>
  <si>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</si>
  <si>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</si>
  <si>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</si>
  <si>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</si>
  <si>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</si>
  <si>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</si>
  <si>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</si>
  <si>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</si>
  <si>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</si>
  <si>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</si>
  <si>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</si>
  <si>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</si>
  <si>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</si>
  <si>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</si>
  <si>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</si>
  <si>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</si>
  <si>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</si>
  <si>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</si>
  <si>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</si>
  <si>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</si>
  <si>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</si>
  <si>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</si>
  <si>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</si>
  <si>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</si>
  <si>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</si>
  <si>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</si>
  <si>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</si>
  <si>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</si>
  <si>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</si>
  <si>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</si>
  <si>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</si>
  <si>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</si>
  <si>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</si>
  <si>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</si>
  <si>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</si>
  <si>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</si>
  <si>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</si>
  <si>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</si>
  <si>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</si>
  <si>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</si>
  <si>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</si>
  <si>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</si>
  <si>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</si>
  <si>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</si>
  <si>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</si>
  <si>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</si>
  <si>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</si>
  <si>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</si>
  <si>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</si>
  <si>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</si>
  <si>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</si>
  <si>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</si>
  <si>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</si>
  <si>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</si>
  <si>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</si>
  <si>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</si>
  <si>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</si>
  <si>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</si>
  <si>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</si>
  <si>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</si>
  <si>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</si>
  <si>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</si>
  <si>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</si>
  <si>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</si>
  <si>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</si>
  <si>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</si>
  <si>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</si>
  <si>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</si>
  <si>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</si>
  <si>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</si>
  <si>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</si>
  <si>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</si>
  <si>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</si>
  <si>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</si>
  <si>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</si>
  <si>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</si>
  <si>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</si>
  <si>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</si>
  <si>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</si>
  <si>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</si>
  <si>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</si>
  <si>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</si>
  <si>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</si>
  <si>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</si>
  <si>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</si>
  <si>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</si>
  <si>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</si>
  <si>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</si>
  <si>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</si>
  <si>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</si>
  <si>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</si>
  <si>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</si>
  <si>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</si>
  <si>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</si>
  <si>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</si>
  <si>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</si>
  <si>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</si>
  <si>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</si>
  <si>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</si>
  <si>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</si>
  <si>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</si>
  <si>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</si>
  <si>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</si>
  <si>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</si>
  <si>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</si>
  <si>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</si>
  <si>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</si>
  <si>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</si>
  <si>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</si>
  <si>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</si>
  <si>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</si>
  <si>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</si>
  <si>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</si>
  <si>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</si>
  <si>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</si>
  <si>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</si>
  <si>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</si>
  <si>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</si>
  <si>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</si>
  <si>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</si>
  <si>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</si>
  <si>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</si>
  <si>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</si>
  <si>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</si>
  <si>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</si>
  <si>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</si>
  <si>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</si>
  <si>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</si>
  <si>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</si>
  <si>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</si>
  <si>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</si>
  <si>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</si>
  <si>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</si>
  <si>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</si>
  <si>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</si>
  <si>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</si>
  <si>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</si>
  <si>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</si>
  <si>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</si>
  <si>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</si>
  <si>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</si>
  <si>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</si>
  <si>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</si>
  <si>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</si>
  <si>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</si>
  <si>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</si>
  <si>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</si>
  <si>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</si>
  <si>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Row Labels</t>
  </si>
  <si>
    <t>Grand Total</t>
  </si>
  <si>
    <t>Column Labels</t>
  </si>
  <si>
    <t>Count of outcome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</si>
  <si>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</si>
  <si>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</si>
  <si>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</si>
  <si>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</si>
  <si>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</si>
  <si>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</si>
  <si>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</si>
  <si>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</si>
  <si>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</si>
  <si>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</si>
  <si>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</si>
  <si>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</si>
  <si>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</si>
  <si>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</si>
  <si>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</si>
  <si>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</si>
  <si>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</si>
  <si>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</si>
  <si>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</si>
  <si>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</si>
  <si>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</si>
  <si>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</si>
  <si>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</si>
  <si>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</si>
  <si>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</si>
  <si>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</si>
  <si>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</si>
  <si>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</si>
  <si>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</si>
  <si>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</si>
  <si>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</si>
  <si>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</si>
  <si>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</si>
  <si>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</si>
  <si>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</si>
  <si>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</si>
  <si>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</si>
  <si>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</si>
  <si>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</si>
  <si>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</si>
  <si>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</si>
  <si>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</si>
  <si>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</si>
  <si>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</si>
  <si>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</si>
  <si>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</si>
  <si>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</si>
  <si>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</t>
  </si>
  <si>
    <t>Date Ended Conversion</t>
  </si>
  <si>
    <t>(All)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</si>
  <si>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</si>
  <si>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</si>
  <si>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</si>
  <si>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</si>
  <si>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</si>
  <si>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</si>
  <si>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</si>
  <si>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</si>
  <si>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</si>
  <si>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</si>
  <si>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</si>
  <si>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</si>
  <si>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</si>
  <si>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</si>
  <si>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</si>
  <si>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</si>
  <si>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</si>
  <si>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</si>
  <si>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</si>
  <si>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</si>
  <si>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</si>
  <si>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</si>
  <si>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</si>
  <si>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</si>
  <si>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</si>
  <si>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</si>
  <si>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</si>
  <si>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Failed Backers Count</t>
  </si>
  <si>
    <t>Successful backers Count</t>
  </si>
  <si>
    <t>Parent Category2</t>
  </si>
  <si>
    <t>Sub-Category2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</si>
</sst>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0" fontId="16" fillId="0" borderId="10" xfId="0" applyFont="1" applyBorder="1"/>
    <xf numFmtId="9" fontId="0" fillId="0" borderId="0" xfId="42" applyFont="1" applyFill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1" fontId="0" fillId="0" borderId="0" xfId="43" applyNumberFormat="1" applyFont="1"/>
    <xf numFmtId="0" fontId="0" fillId="0" borderId="0" xfId="0" applyAlignment="1">
      <alignment horizontal="center"/>
    </xf>
    <xf numFmtId="0" fontId="0" fillId="35" borderId="0" xfId="0" applyFill="1"/>
    <xf numFmtId="0" fontId="0" fillId="0" borderId="0" xfId="0" applyNumberFormat="1"/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 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5-4161-8D5B-0ABC9A85E4B5}"/>
            </c:ext>
          </c:extLst>
        </c:ser>
        <c:ser>
          <c:idx val="1"/>
          <c:order val="1"/>
          <c:tx>
            <c:strRef>
              <c:f>'Crowd 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5-4161-8D5B-0ABC9A85E4B5}"/>
            </c:ext>
          </c:extLst>
        </c:ser>
        <c:ser>
          <c:idx val="2"/>
          <c:order val="2"/>
          <c:tx>
            <c:strRef>
              <c:f>'Crowd 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15-4161-8D5B-0ABC9A85E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389936"/>
        <c:axId val="1702675792"/>
      </c:lineChart>
      <c:catAx>
        <c:axId val="46338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Goals</a:t>
                </a:r>
                <a:r>
                  <a:rPr lang="en-CA" baseline="0"/>
                  <a:t> for Crowdfunding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675792"/>
        <c:crosses val="autoZero"/>
        <c:auto val="1"/>
        <c:lblAlgn val="ctr"/>
        <c:lblOffset val="100"/>
        <c:noMultiLvlLbl val="0"/>
      </c:catAx>
      <c:valAx>
        <c:axId val="17026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</a:t>
                </a:r>
                <a:r>
                  <a:rPr lang="en-CA" baseline="0"/>
                  <a:t>  %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8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 Pcategory And Scategory!PivotTable4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Based on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Pcategory And Scategory'!$B$4:$B$5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Pcategory And Scategory'!$A$6:$A$15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Pcategory And Scategory'!$B$6:$B$15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5-4216-A1AD-C0EF1B618060}"/>
            </c:ext>
          </c:extLst>
        </c:ser>
        <c:ser>
          <c:idx val="1"/>
          <c:order val="1"/>
          <c:tx>
            <c:strRef>
              <c:f>'Outcome Pcategory And Scategory'!$C$4:$C$5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Pcategory And Scategory'!$A$6:$A$15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Pcategory And Scategory'!$C$6:$C$15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05-4216-A1AD-C0EF1B618060}"/>
            </c:ext>
          </c:extLst>
        </c:ser>
        <c:ser>
          <c:idx val="2"/>
          <c:order val="2"/>
          <c:tx>
            <c:strRef>
              <c:f>'Outcome Pcategory And Scategory'!$D$4:$D$5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'Outcome Pcategory And Scategory'!$A$6:$A$15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Pcategory And Scategory'!$D$6:$D$15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05-4216-A1AD-C0EF1B618060}"/>
            </c:ext>
          </c:extLst>
        </c:ser>
        <c:ser>
          <c:idx val="3"/>
          <c:order val="3"/>
          <c:tx>
            <c:strRef>
              <c:f>'Outcome Pcategory And Scategory'!$E$4:$E$5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Pcategory And Scategory'!$A$6:$A$15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Pcategory And Scategory'!$E$6:$E$15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05-4216-A1AD-C0EF1B618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8046496"/>
        <c:axId val="1171426400"/>
      </c:barChart>
      <c:catAx>
        <c:axId val="136804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426400"/>
        <c:crosses val="autoZero"/>
        <c:auto val="1"/>
        <c:lblAlgn val="ctr"/>
        <c:lblOffset val="100"/>
        <c:noMultiLvlLbl val="0"/>
      </c:catAx>
      <c:valAx>
        <c:axId val="117142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4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 Pcategory And Scategory!PivotTable1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based on Sub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Pcategory And Scategory'!$B$27:$B$28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Pcategory And Scategory'!$A$29:$A$53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Pcategory And Scategory'!$B$29:$B$53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A-4F5B-BCB9-B6CECAF094D9}"/>
            </c:ext>
          </c:extLst>
        </c:ser>
        <c:ser>
          <c:idx val="1"/>
          <c:order val="1"/>
          <c:tx>
            <c:strRef>
              <c:f>'Outcome Pcategory And Scategory'!$C$27:$C$28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Pcategory And Scategory'!$A$29:$A$53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Pcategory And Scategory'!$C$29:$C$53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A-4F5B-BCB9-B6CECAF094D9}"/>
            </c:ext>
          </c:extLst>
        </c:ser>
        <c:ser>
          <c:idx val="2"/>
          <c:order val="2"/>
          <c:tx>
            <c:strRef>
              <c:f>'Outcome Pcategory And Scategory'!$D$27:$D$28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'Outcome Pcategory And Scategory'!$A$29:$A$53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Pcategory And Scategory'!$D$29:$D$53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4A-4F5B-BCB9-B6CECAF094D9}"/>
            </c:ext>
          </c:extLst>
        </c:ser>
        <c:ser>
          <c:idx val="3"/>
          <c:order val="3"/>
          <c:tx>
            <c:strRef>
              <c:f>'Outcome Pcategory And Scategory'!$E$27:$E$28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Pcategory And Scategory'!$A$29:$A$53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Pcategory And Scategory'!$E$29:$E$53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4A-4F5B-BCB9-B6CECAF09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5954608"/>
        <c:axId val="1371096752"/>
      </c:barChart>
      <c:catAx>
        <c:axId val="141595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Sub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096752"/>
        <c:crosses val="autoZero"/>
        <c:auto val="1"/>
        <c:lblAlgn val="ctr"/>
        <c:lblOffset val="100"/>
        <c:noMultiLvlLbl val="0"/>
      </c:catAx>
      <c:valAx>
        <c:axId val="13710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95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 Crowd funding!PivotTable2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Outcome/Month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Crowd funding'!$B$4:$B$5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Crowd funding'!$A$6:$A$18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Crowd funding'!$B$6:$B$18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17-4599-9F44-413B69322C74}"/>
            </c:ext>
          </c:extLst>
        </c:ser>
        <c:ser>
          <c:idx val="1"/>
          <c:order val="1"/>
          <c:tx>
            <c:strRef>
              <c:f>'Outcome Crowd funding'!$C$4:$C$5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Crowd funding'!$A$6:$A$18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Crowd funding'!$C$6:$C$18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17-4599-9F44-413B69322C74}"/>
            </c:ext>
          </c:extLst>
        </c:ser>
        <c:ser>
          <c:idx val="2"/>
          <c:order val="2"/>
          <c:tx>
            <c:strRef>
              <c:f>'Outcome Crowd funding'!$D$4:$D$5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Crowd funding'!$A$6:$A$18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Crowd funding'!$D$6:$D$18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17-4599-9F44-413B69322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786704"/>
        <c:axId val="1371103952"/>
      </c:lineChart>
      <c:catAx>
        <c:axId val="135578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Months</a:t>
                </a:r>
              </a:p>
            </c:rich>
          </c:tx>
          <c:layout>
            <c:manualLayout>
              <c:xMode val="edge"/>
              <c:yMode val="edge"/>
              <c:x val="0.43525381803777896"/>
              <c:y val="0.85883561309087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03952"/>
        <c:crosses val="autoZero"/>
        <c:auto val="1"/>
        <c:lblAlgn val="ctr"/>
        <c:lblOffset val="100"/>
        <c:noMultiLvlLbl val="0"/>
      </c:catAx>
      <c:valAx>
        <c:axId val="13711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Outcomes</a:t>
                </a:r>
              </a:p>
            </c:rich>
          </c:tx>
          <c:layout>
            <c:manualLayout>
              <c:xMode val="edge"/>
              <c:yMode val="edge"/>
              <c:x val="1.4971926655111779E-2"/>
              <c:y val="0.44230080490779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78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38099</xdr:rowOff>
    </xdr:from>
    <xdr:to>
      <xdr:col>8</xdr:col>
      <xdr:colOff>66675</xdr:colOff>
      <xdr:row>41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2E64BA-8893-853E-8012-6AE9DACE5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904876</xdr:colOff>
      <xdr:row>0</xdr:row>
      <xdr:rowOff>0</xdr:rowOff>
    </xdr:from>
    <xdr:to>
      <xdr:col>15</xdr:col>
      <xdr:colOff>695325</xdr:colOff>
      <xdr:row>25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FFD325-0F60-AA54-1D64-75582BCEB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885826</xdr:colOff>
      <xdr:row>25</xdr:row>
      <xdr:rowOff>171450</xdr:rowOff>
    </xdr:from>
    <xdr:to>
      <xdr:col>15</xdr:col>
      <xdr:colOff>695326</xdr:colOff>
      <xdr:row>53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4ED926-5C53-18C7-851F-5C50B3ADA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0</xdr:row>
      <xdr:rowOff>0</xdr:rowOff>
    </xdr:from>
    <xdr:to>
      <xdr:col>15</xdr:col>
      <xdr:colOff>638175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5CF074-D984-3999-832F-A5A106294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 Alam" refreshedDate="45159.744358564814" createdVersion="8" refreshedVersion="8" minRefreshableVersion="3" recordCount="1000" xr:uid="{8FDA300D-2EA3-4012-B0F5-51FC35341822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2-1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2010-01-09"/>
          <s v="Qtr1"/>
          <s v="Qtr2"/>
          <s v="Qtr3"/>
          <s v="Qtr4"/>
          <s v="&gt;2020-02-1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2-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 Alam" refreshedDate="45159.74448912037" createdVersion="8" refreshedVersion="8" minRefreshableVersion="3" recordCount="1000" xr:uid="{5AC76669-B130-4D83-9CF2-DB739FADCB81}">
  <cacheSource type="worksheet">
    <worksheetSource ref="A1:V1001" sheet="Crowdfunding"/>
  </cacheSource>
  <cacheFields count="2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4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7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Parent Category2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2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2-1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2010-01-09"/>
          <s v="Qtr1"/>
          <s v="Qtr2"/>
          <s v="Qtr3"/>
          <s v="Qtr4"/>
          <s v="&gt;2020-02-1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2-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e v="#DIV/0!"/>
    <x v="0"/>
    <s v="CAD"/>
    <n v="1448690400"/>
    <x v="0"/>
    <n v="1450159200"/>
    <x v="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x v="1"/>
    <n v="1408597200"/>
    <x v="1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x v="2"/>
    <n v="1384840800"/>
    <x v="2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x v="3"/>
    <n v="1568955600"/>
    <x v="3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x v="4"/>
    <n v="1548309600"/>
    <x v="4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x v="5"/>
    <n v="1347080400"/>
    <x v="5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x v="6"/>
    <n v="1505365200"/>
    <x v="6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x v="7"/>
    <n v="1439614800"/>
    <x v="7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x v="8"/>
    <n v="1281502800"/>
    <x v="8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x v="9"/>
    <n v="1383804000"/>
    <x v="9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x v="10"/>
    <n v="12859092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x v="11"/>
    <n v="1285563600"/>
    <x v="11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x v="12"/>
    <n v="15724116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x v="13"/>
    <n v="1466658000"/>
    <x v="13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x v="14"/>
    <n v="1333342800"/>
    <x v="14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x v="15"/>
    <n v="1576303200"/>
    <x v="15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x v="16"/>
    <n v="1392271200"/>
    <x v="16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x v="17"/>
    <n v="1294898400"/>
    <x v="17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x v="18"/>
    <n v="1537074000"/>
    <x v="18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x v="19"/>
    <n v="1553490000"/>
    <x v="19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x v="20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x v="21"/>
    <n v="1316322000"/>
    <x v="21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x v="22"/>
    <n v="1524027600"/>
    <x v="22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x v="23"/>
    <n v="15546996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x v="24"/>
    <n v="1403499600"/>
    <x v="24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x v="25"/>
    <n v="1307422800"/>
    <x v="25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x v="26"/>
    <n v="1535346000"/>
    <x v="26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x v="27"/>
    <n v="1444539600"/>
    <x v="27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x v="28"/>
    <n v="1267682400"/>
    <x v="28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x v="29"/>
    <n v="1535518800"/>
    <x v="29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x v="30"/>
    <n v="1559106000"/>
    <x v="3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x v="31"/>
    <n v="1454392800"/>
    <x v="31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x v="32"/>
    <n v="15178968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x v="33"/>
    <n v="1415685600"/>
    <x v="33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x v="34"/>
    <n v="1490677200"/>
    <x v="34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x v="35"/>
    <n v="1551506400"/>
    <x v="35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x v="36"/>
    <n v="1300856400"/>
    <x v="36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x v="37"/>
    <n v="1573192800"/>
    <x v="37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x v="38"/>
    <n v="1287810000"/>
    <x v="38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x v="39"/>
    <n v="1362978000"/>
    <x v="39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x v="40"/>
    <n v="1277355600"/>
    <x v="4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x v="41"/>
    <n v="1348981200"/>
    <x v="41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x v="42"/>
    <n v="1310533200"/>
    <x v="42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x v="43"/>
    <n v="1407560400"/>
    <x v="43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x v="44"/>
    <n v="1552885200"/>
    <x v="44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x v="45"/>
    <n v="1479362400"/>
    <x v="45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x v="46"/>
    <n v="1280552400"/>
    <x v="46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x v="47"/>
    <n v="1398661200"/>
    <x v="47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x v="48"/>
    <n v="1436245200"/>
    <x v="48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x v="49"/>
    <n v="1575439200"/>
    <x v="49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x v="50"/>
    <n v="1377752400"/>
    <x v="5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x v="51"/>
    <n v="1334206800"/>
    <x v="51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x v="52"/>
    <n v="1284872400"/>
    <x v="52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x v="53"/>
    <n v="1403931600"/>
    <x v="53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x v="54"/>
    <n v="15212628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x v="55"/>
    <n v="1533358800"/>
    <x v="55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x v="56"/>
    <n v="1421474400"/>
    <x v="56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x v="57"/>
    <n v="1505278800"/>
    <x v="57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x v="58"/>
    <n v="1443934800"/>
    <x v="58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x v="59"/>
    <n v="1498539600"/>
    <x v="59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x v="60"/>
    <n v="1342760400"/>
    <x v="6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x v="61"/>
    <n v="1301720400"/>
    <x v="61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x v="62"/>
    <n v="1433566800"/>
    <x v="62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x v="63"/>
    <n v="1493874000"/>
    <x v="63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x v="64"/>
    <n v="1531803600"/>
    <x v="64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x v="65"/>
    <n v="1296712800"/>
    <x v="65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x v="66"/>
    <n v="1428901200"/>
    <x v="66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x v="67"/>
    <n v="1264831200"/>
    <x v="67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x v="68"/>
    <n v="1505192400"/>
    <x v="68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x v="69"/>
    <n v="1295676000"/>
    <x v="69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x v="70"/>
    <n v="1292911200"/>
    <x v="7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x v="71"/>
    <n v="1575439200"/>
    <x v="49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x v="72"/>
    <n v="1438837200"/>
    <x v="71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x v="73"/>
    <n v="1480485600"/>
    <x v="72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x v="74"/>
    <n v="1459141200"/>
    <x v="73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x v="75"/>
    <n v="15323220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x v="76"/>
    <n v="1426222800"/>
    <x v="75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x v="77"/>
    <n v="12867732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x v="78"/>
    <n v="1523941200"/>
    <x v="77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x v="79"/>
    <n v="1529557200"/>
    <x v="78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x v="80"/>
    <n v="1506574800"/>
    <x v="79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x v="81"/>
    <n v="1513576800"/>
    <x v="8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x v="82"/>
    <n v="1548309600"/>
    <x v="4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x v="83"/>
    <n v="1471582800"/>
    <x v="81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x v="84"/>
    <n v="1344315600"/>
    <x v="82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x v="85"/>
    <n v="1316408400"/>
    <x v="83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x v="86"/>
    <n v="1431838800"/>
    <x v="84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x v="87"/>
    <n v="1300510800"/>
    <x v="85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x v="88"/>
    <n v="14310612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x v="89"/>
    <n v="1271480400"/>
    <x v="87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x v="90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x v="91"/>
    <n v="1472878800"/>
    <x v="89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x v="92"/>
    <n v="1277355600"/>
    <x v="4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x v="93"/>
    <n v="1351054800"/>
    <x v="9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x v="94"/>
    <n v="1555563600"/>
    <x v="91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x v="95"/>
    <n v="1571634000"/>
    <x v="92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x v="96"/>
    <n v="1300856400"/>
    <x v="36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x v="48"/>
    <n v="1439874000"/>
    <x v="93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x v="97"/>
    <n v="1438318800"/>
    <x v="94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x v="98"/>
    <n v="1419400800"/>
    <x v="95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x v="99"/>
    <n v="1320555600"/>
    <x v="96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x v="100"/>
    <n v="1425103200"/>
    <x v="97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x v="101"/>
    <n v="1526878800"/>
    <x v="98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x v="102"/>
    <n v="1288674000"/>
    <x v="99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x v="103"/>
    <n v="1495602000"/>
    <x v="1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x v="104"/>
    <n v="1366434000"/>
    <x v="101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x v="105"/>
    <n v="1568350800"/>
    <x v="102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x v="106"/>
    <n v="1525928400"/>
    <x v="103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x v="107"/>
    <n v="1336885200"/>
    <x v="104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x v="108"/>
    <n v="13896792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x v="109"/>
    <n v="1538283600"/>
    <x v="106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x v="110"/>
    <n v="1348808400"/>
    <x v="107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x v="111"/>
    <n v="1410152400"/>
    <x v="108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x v="112"/>
    <n v="1505797200"/>
    <x v="109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x v="113"/>
    <n v="1554872400"/>
    <x v="11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x v="114"/>
    <n v="1513922400"/>
    <x v="111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x v="115"/>
    <n v="1442638800"/>
    <x v="112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x v="116"/>
    <n v="13171860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x v="117"/>
    <n v="13912344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x v="118"/>
    <n v="1404363600"/>
    <x v="115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x v="119"/>
    <n v="1429592400"/>
    <x v="116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x v="33"/>
    <n v="1413608400"/>
    <x v="117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x v="120"/>
    <n v="1419400800"/>
    <x v="95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x v="121"/>
    <n v="1448604000"/>
    <x v="118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x v="122"/>
    <n v="1562302800"/>
    <x v="119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x v="123"/>
    <n v="1537678800"/>
    <x v="12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x v="124"/>
    <n v="1473570000"/>
    <x v="121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x v="125"/>
    <n v="1273899600"/>
    <x v="122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x v="126"/>
    <n v="1284008400"/>
    <x v="123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x v="127"/>
    <n v="1425103200"/>
    <x v="97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x v="128"/>
    <n v="1320991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x v="129"/>
    <n v="1386828000"/>
    <x v="125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x v="130"/>
    <n v="1517119200"/>
    <x v="126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x v="131"/>
    <n v="1315026000"/>
    <x v="127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x v="132"/>
    <n v="1312693200"/>
    <x v="128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x v="133"/>
    <n v="1363064400"/>
    <x v="129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x v="134"/>
    <n v="1403154000"/>
    <x v="13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x v="135"/>
    <n v="1286859600"/>
    <x v="131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x v="136"/>
    <n v="1349326800"/>
    <x v="132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x v="137"/>
    <n v="1430974800"/>
    <x v="133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x v="138"/>
    <n v="1519970400"/>
    <x v="134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x v="139"/>
    <n v="1434603600"/>
    <x v="135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x v="107"/>
    <n v="1337230800"/>
    <x v="136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x v="140"/>
    <n v="1279429200"/>
    <x v="137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x v="141"/>
    <n v="1561438800"/>
    <x v="138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x v="142"/>
    <n v="1410498000"/>
    <x v="139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x v="143"/>
    <n v="1322460000"/>
    <x v="14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x v="144"/>
    <n v="1466312400"/>
    <x v="141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x v="145"/>
    <n v="1501736400"/>
    <x v="142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x v="146"/>
    <n v="1361512800"/>
    <x v="143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x v="147"/>
    <n v="1545026400"/>
    <x v="144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x v="148"/>
    <n v="14066964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x v="149"/>
    <n v="1487916000"/>
    <x v="146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x v="150"/>
    <n v="1351141200"/>
    <x v="147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x v="151"/>
    <n v="1465016400"/>
    <x v="148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x v="152"/>
    <n v="1270789200"/>
    <x v="149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x v="153"/>
    <n v="1572325200"/>
    <x v="15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x v="154"/>
    <n v="1389420000"/>
    <x v="151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x v="155"/>
    <n v="1449640800"/>
    <x v="152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x v="156"/>
    <n v="1555218000"/>
    <x v="153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x v="157"/>
    <n v="1557723600"/>
    <x v="154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x v="158"/>
    <n v="1443502800"/>
    <x v="155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x v="159"/>
    <n v="1546840800"/>
    <x v="156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x v="160"/>
    <n v="1512712800"/>
    <x v="157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x v="161"/>
    <n v="1507525200"/>
    <x v="158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x v="162"/>
    <n v="1504328400"/>
    <x v="159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x v="163"/>
    <n v="1293343200"/>
    <x v="16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x v="164"/>
    <n v="1371704400"/>
    <x v="161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x v="165"/>
    <n v="1552798800"/>
    <x v="162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x v="166"/>
    <n v="1342328400"/>
    <x v="163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x v="167"/>
    <n v="1502341200"/>
    <x v="164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x v="168"/>
    <n v="1397192400"/>
    <x v="165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n v="1405746000"/>
    <x v="169"/>
    <n v="1407042000"/>
    <x v="166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x v="170"/>
    <n v="1369371600"/>
    <x v="167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x v="171"/>
    <n v="1444107600"/>
    <x v="168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x v="172"/>
    <n v="1474261200"/>
    <x v="169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x v="173"/>
    <n v="1473656400"/>
    <x v="17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x v="174"/>
    <n v="1291960800"/>
    <x v="171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x v="175"/>
    <n v="1506747600"/>
    <x v="172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x v="176"/>
    <n v="1363582800"/>
    <x v="173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x v="177"/>
    <n v="1269666000"/>
    <x v="174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x v="178"/>
    <n v="1508648400"/>
    <x v="175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x v="179"/>
    <n v="15619572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x v="180"/>
    <n v="1285131600"/>
    <x v="177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x v="181"/>
    <n v="1556946000"/>
    <x v="178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x v="182"/>
    <n v="1527138000"/>
    <x v="179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x v="183"/>
    <n v="1402117200"/>
    <x v="18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x v="184"/>
    <n v="13640148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x v="185"/>
    <n v="1417586400"/>
    <x v="182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x v="186"/>
    <n v="1457071200"/>
    <x v="183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n v="1370322000"/>
    <x v="187"/>
    <n v="1370408400"/>
    <x v="184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x v="188"/>
    <n v="1552626000"/>
    <x v="185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x v="189"/>
    <n v="1404190800"/>
    <x v="186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x v="190"/>
    <n v="1523509200"/>
    <x v="187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x v="191"/>
    <n v="1443589200"/>
    <x v="188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x v="192"/>
    <n v="1533445200"/>
    <x v="189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x v="173"/>
    <n v="1474520400"/>
    <x v="19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x v="193"/>
    <n v="1499403600"/>
    <x v="191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x v="194"/>
    <n v="1283576400"/>
    <x v="192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x v="195"/>
    <n v="1436590800"/>
    <x v="193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x v="152"/>
    <n v="1270443600"/>
    <x v="194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x v="196"/>
    <n v="1407819600"/>
    <x v="195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x v="197"/>
    <n v="13178772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x v="198"/>
    <n v="1484805600"/>
    <x v="197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x v="199"/>
    <n v="1302670800"/>
    <x v="198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x v="200"/>
    <n v="1540789200"/>
    <x v="199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x v="201"/>
    <n v="1268028000"/>
    <x v="2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x v="202"/>
    <n v="1537160400"/>
    <x v="201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x v="203"/>
    <n v="1512280800"/>
    <x v="202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x v="204"/>
    <n v="1463115600"/>
    <x v="203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x v="205"/>
    <n v="14908500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x v="206"/>
    <n v="1379653200"/>
    <x v="205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x v="207"/>
    <n v="1580364000"/>
    <x v="206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x v="208"/>
    <n v="1289714400"/>
    <x v="207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x v="209"/>
    <n v="1282712400"/>
    <x v="208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x v="210"/>
    <n v="1550210400"/>
    <x v="209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x v="211"/>
    <n v="1322114400"/>
    <x v="21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x v="212"/>
    <n v="1557205200"/>
    <x v="211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x v="213"/>
    <n v="1323928800"/>
    <x v="212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x v="214"/>
    <n v="1346130000"/>
    <x v="213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x v="215"/>
    <n v="1311051600"/>
    <x v="214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x v="216"/>
    <n v="1340427600"/>
    <x v="215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x v="217"/>
    <n v="14123124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x v="218"/>
    <n v="1459314000"/>
    <x v="217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x v="219"/>
    <n v="1415426400"/>
    <x v="218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x v="220"/>
    <n v="1399093200"/>
    <x v="219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x v="221"/>
    <n v="1273899600"/>
    <x v="122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x v="222"/>
    <n v="1432184400"/>
    <x v="22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x v="172"/>
    <n v="1474779600"/>
    <x v="221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x v="223"/>
    <n v="1500440400"/>
    <x v="222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x v="224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x v="225"/>
    <n v="1374123600"/>
    <x v="224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x v="226"/>
    <n v="1469509200"/>
    <x v="225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x v="227"/>
    <n v="1309237200"/>
    <x v="226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x v="228"/>
    <n v="1503982800"/>
    <x v="227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x v="229"/>
    <n v="1487397600"/>
    <x v="228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x v="230"/>
    <n v="1562043600"/>
    <x v="229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x v="231"/>
    <n v="13985748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x v="232"/>
    <n v="1515391200"/>
    <x v="231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x v="233"/>
    <n v="1441170000"/>
    <x v="232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x v="194"/>
    <n v="1281157200"/>
    <x v="233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x v="234"/>
    <n v="1398229200"/>
    <x v="234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x v="235"/>
    <n v="1495256400"/>
    <x v="235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x v="236"/>
    <n v="1520402400"/>
    <x v="236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x v="237"/>
    <n v="1409806800"/>
    <x v="237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x v="238"/>
    <n v="1396933200"/>
    <x v="238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x v="239"/>
    <n v="1376024400"/>
    <x v="239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x v="240"/>
    <n v="1483682400"/>
    <x v="24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x v="241"/>
    <n v="1420437600"/>
    <x v="241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x v="242"/>
    <n v="1420783200"/>
    <x v="242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x v="67"/>
    <n v="1267423200"/>
    <x v="243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x v="243"/>
    <n v="1355205600"/>
    <x v="244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x v="244"/>
    <n v="1383109200"/>
    <x v="245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x v="245"/>
    <n v="1303275600"/>
    <x v="246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x v="246"/>
    <n v="14878296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x v="247"/>
    <n v="1298268000"/>
    <x v="248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x v="248"/>
    <n v="1456812000"/>
    <x v="249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x v="249"/>
    <n v="1363669200"/>
    <x v="25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x v="250"/>
    <n v="1482904800"/>
    <x v="251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x v="251"/>
    <n v="1356588000"/>
    <x v="252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x v="136"/>
    <n v="1349845200"/>
    <x v="253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x v="252"/>
    <n v="1283058000"/>
    <x v="254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x v="253"/>
    <n v="1304226000"/>
    <x v="255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x v="254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x v="255"/>
    <n v="1362031200"/>
    <x v="257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x v="256"/>
    <n v="1455602400"/>
    <x v="258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x v="257"/>
    <n v="1418191200"/>
    <x v="259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x v="258"/>
    <n v="1352440800"/>
    <x v="26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x v="259"/>
    <n v="1353304800"/>
    <x v="261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x v="260"/>
    <n v="15507288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x v="261"/>
    <n v="1291442400"/>
    <x v="263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x v="262"/>
    <n v="14521464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x v="263"/>
    <n v="1564894800"/>
    <x v="265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x v="264"/>
    <n v="1505883600"/>
    <x v="266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x v="265"/>
    <n v="1510380000"/>
    <x v="267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x v="266"/>
    <n v="1555218000"/>
    <x v="153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x v="267"/>
    <n v="1335243600"/>
    <x v="268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x v="268"/>
    <n v="1279688400"/>
    <x v="269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x v="269"/>
    <n v="1356069600"/>
    <x v="27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x v="270"/>
    <n v="1536210000"/>
    <x v="271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x v="271"/>
    <n v="1511762400"/>
    <x v="272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x v="272"/>
    <n v="1333256400"/>
    <x v="273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x v="73"/>
    <n v="1480744800"/>
    <x v="274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x v="273"/>
    <n v="1465016400"/>
    <x v="148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x v="274"/>
    <n v="1336280400"/>
    <x v="275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x v="275"/>
    <n v="1476766800"/>
    <x v="276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x v="276"/>
    <n v="1480485600"/>
    <x v="72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x v="277"/>
    <n v="1430197200"/>
    <x v="277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x v="278"/>
    <n v="1331787600"/>
    <x v="278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x v="279"/>
    <n v="1438837200"/>
    <x v="71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x v="280"/>
    <n v="1370926800"/>
    <x v="279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x v="281"/>
    <n v="1319000400"/>
    <x v="28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n v="1331874000"/>
    <x v="282"/>
    <n v="1333429200"/>
    <x v="281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x v="283"/>
    <n v="1287032400"/>
    <x v="282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x v="284"/>
    <n v="1541570400"/>
    <x v="283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x v="285"/>
    <n v="1383976800"/>
    <x v="284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x v="286"/>
    <n v="1550556000"/>
    <x v="285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x v="287"/>
    <n v="1390456800"/>
    <x v="286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x v="288"/>
    <n v="1458018000"/>
    <x v="287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x v="289"/>
    <n v="1461819600"/>
    <x v="288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n v="1504069200"/>
    <x v="290"/>
    <n v="1504155600"/>
    <x v="289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x v="291"/>
    <n v="14263956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x v="292"/>
    <n v="1537074000"/>
    <x v="18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x v="293"/>
    <n v="1452578400"/>
    <x v="291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x v="294"/>
    <n v="1474088400"/>
    <x v="292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x v="295"/>
    <n v="1461906000"/>
    <x v="293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x v="296"/>
    <n v="1500267600"/>
    <x v="294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x v="297"/>
    <n v="1340686800"/>
    <x v="295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x v="298"/>
    <n v="1303189200"/>
    <x v="296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x v="299"/>
    <n v="1318309200"/>
    <x v="297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x v="300"/>
    <n v="1272171600"/>
    <x v="298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x v="247"/>
    <n v="1298872800"/>
    <x v="299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x v="244"/>
    <n v="1383282000"/>
    <x v="3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x v="301"/>
    <n v="1330495200"/>
    <x v="301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x v="188"/>
    <n v="1552798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x v="302"/>
    <n v="1403413200"/>
    <x v="302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x v="303"/>
    <n v="1574229600"/>
    <x v="303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x v="304"/>
    <n v="1495861200"/>
    <x v="304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x v="305"/>
    <n v="1392530400"/>
    <x v="305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x v="306"/>
    <n v="1283662800"/>
    <x v="306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x v="307"/>
    <n v="13057812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x v="308"/>
    <n v="13023252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x v="309"/>
    <n v="1291788000"/>
    <x v="309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x v="310"/>
    <n v="1396069200"/>
    <x v="31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x v="311"/>
    <n v="1435899600"/>
    <x v="311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x v="79"/>
    <n v="1531112400"/>
    <x v="312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x v="312"/>
    <n v="14516280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x v="313"/>
    <n v="1567314000"/>
    <x v="314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x v="314"/>
    <n v="1544508000"/>
    <x v="315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x v="315"/>
    <n v="1482472800"/>
    <x v="316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x v="316"/>
    <n v="1512799200"/>
    <x v="317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x v="317"/>
    <n v="13243608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x v="318"/>
    <n v="1364533200"/>
    <x v="319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x v="319"/>
    <n v="1545112800"/>
    <x v="32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x v="32"/>
    <n v="1516168800"/>
    <x v="321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x v="320"/>
    <n v="1574920800"/>
    <x v="322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x v="321"/>
    <n v="1292479200"/>
    <x v="323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x v="322"/>
    <n v="1573538400"/>
    <x v="324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x v="323"/>
    <n v="1320382800"/>
    <x v="325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x v="324"/>
    <n v="1502859600"/>
    <x v="326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x v="325"/>
    <n v="13237560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x v="326"/>
    <n v="1441342800"/>
    <x v="328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x v="327"/>
    <n v="1375333200"/>
    <x v="329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x v="328"/>
    <n v="1389420000"/>
    <x v="151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x v="329"/>
    <n v="1520056800"/>
    <x v="33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x v="330"/>
    <n v="1436504400"/>
    <x v="331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n v="1503550800"/>
    <x v="331"/>
    <n v="1508302800"/>
    <x v="332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x v="332"/>
    <n v="1425708000"/>
    <x v="333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x v="333"/>
    <n v="1488348000"/>
    <x v="334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x v="296"/>
    <n v="1502600400"/>
    <x v="335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x v="334"/>
    <n v="1433653200"/>
    <x v="336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x v="335"/>
    <n v="1441602000"/>
    <x v="337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x v="336"/>
    <n v="1447567200"/>
    <x v="338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x v="337"/>
    <n v="1562389200"/>
    <x v="339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x v="338"/>
    <n v="1378789200"/>
    <x v="34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x v="339"/>
    <n v="1488520800"/>
    <x v="341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x v="340"/>
    <n v="1327298400"/>
    <x v="342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x v="341"/>
    <n v="1443416400"/>
    <x v="343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x v="342"/>
    <n v="1534136400"/>
    <x v="344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x v="343"/>
    <n v="1315026000"/>
    <x v="127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x v="344"/>
    <n v="1295071200"/>
    <x v="345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x v="345"/>
    <n v="1509426000"/>
    <x v="346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x v="65"/>
    <n v="1299391200"/>
    <x v="347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x v="346"/>
    <n v="1325052000"/>
    <x v="348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x v="347"/>
    <n v="1522818000"/>
    <x v="349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x v="348"/>
    <n v="1485324000"/>
    <x v="35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x v="349"/>
    <n v="1294120800"/>
    <x v="351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x v="350"/>
    <n v="1415685600"/>
    <x v="33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x v="351"/>
    <n v="1288933200"/>
    <x v="352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x v="352"/>
    <n v="1363237200"/>
    <x v="353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x v="353"/>
    <n v="1555822800"/>
    <x v="354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x v="354"/>
    <n v="1427778000"/>
    <x v="355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x v="355"/>
    <n v="1422424800"/>
    <x v="356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x v="356"/>
    <n v="1503637200"/>
    <x v="357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x v="357"/>
    <n v="1547618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x v="358"/>
    <n v="1449900000"/>
    <x v="359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x v="359"/>
    <n v="1405141200"/>
    <x v="36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x v="12"/>
    <n v="1572933600"/>
    <x v="361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x v="360"/>
    <n v="15301620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x v="361"/>
    <n v="1320904800"/>
    <x v="363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x v="362"/>
    <n v="1372395600"/>
    <x v="364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x v="363"/>
    <n v="1437714000"/>
    <x v="365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x v="364"/>
    <n v="1509771600"/>
    <x v="366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x v="210"/>
    <n v="1550556000"/>
    <x v="285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x v="365"/>
    <n v="14890392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x v="366"/>
    <n v="1556600400"/>
    <x v="368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x v="367"/>
    <n v="1278565200"/>
    <x v="369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x v="368"/>
    <n v="1339909200"/>
    <x v="37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x v="369"/>
    <n v="1325829600"/>
    <x v="371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x v="370"/>
    <n v="1290578400"/>
    <x v="372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n v="1379048400"/>
    <x v="371"/>
    <n v="1380344400"/>
    <x v="373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x v="287"/>
    <n v="1389852000"/>
    <x v="374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x v="372"/>
    <n v="1294466400"/>
    <x v="375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x v="373"/>
    <n v="1500354000"/>
    <x v="376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x v="374"/>
    <n v="1375938000"/>
    <x v="377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x v="375"/>
    <n v="1323410400"/>
    <x v="378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x v="376"/>
    <n v="1539406800"/>
    <x v="379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x v="377"/>
    <n v="1369803600"/>
    <x v="38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x v="378"/>
    <n v="15259284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x v="379"/>
    <n v="1297231200"/>
    <x v="381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x v="380"/>
    <n v="1378530000"/>
    <x v="382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x v="381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x v="382"/>
    <n v="1329890400"/>
    <x v="384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x v="125"/>
    <n v="1276750800"/>
    <x v="385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x v="383"/>
    <n v="1510898400"/>
    <x v="386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x v="384"/>
    <n v="1532408400"/>
    <x v="387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x v="385"/>
    <n v="1360562400"/>
    <x v="388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x v="386"/>
    <n v="1571547600"/>
    <x v="389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x v="387"/>
    <n v="1468126800"/>
    <x v="39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x v="388"/>
    <n v="1492837200"/>
    <x v="391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x v="277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x v="389"/>
    <n v="1496206800"/>
    <x v="392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x v="390"/>
    <n v="1389592800"/>
    <x v="393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x v="391"/>
    <n v="1545631200"/>
    <x v="394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x v="392"/>
    <n v="1272430800"/>
    <x v="395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x v="393"/>
    <n v="1327903200"/>
    <x v="396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x v="394"/>
    <n v="1296021600"/>
    <x v="397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x v="395"/>
    <n v="1543298400"/>
    <x v="398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x v="396"/>
    <n v="1336366800"/>
    <x v="399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x v="397"/>
    <n v="1325052000"/>
    <x v="348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x v="398"/>
    <n v="1499576400"/>
    <x v="4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x v="399"/>
    <n v="1501304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x v="400"/>
    <n v="1273208400"/>
    <x v="402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x v="116"/>
    <n v="1316840400"/>
    <x v="403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x v="401"/>
    <n v="1524546000"/>
    <x v="404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x v="402"/>
    <n v="1438578000"/>
    <x v="405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x v="403"/>
    <n v="1362549600"/>
    <x v="406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x v="404"/>
    <n v="1413349200"/>
    <x v="407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x v="405"/>
    <n v="1298008800"/>
    <x v="408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x v="406"/>
    <n v="1394427600"/>
    <x v="409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x v="407"/>
    <n v="1572670800"/>
    <x v="41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x v="408"/>
    <n v="1531112400"/>
    <x v="312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x v="409"/>
    <n v="1400734800"/>
    <x v="411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x v="410"/>
    <n v="1386741600"/>
    <x v="412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n v="1480572000"/>
    <x v="411"/>
    <n v="1481781600"/>
    <x v="413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x v="412"/>
    <n v="1419660000"/>
    <x v="414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x v="413"/>
    <n v="1555822800"/>
    <x v="354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x v="414"/>
    <n v="14423796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x v="415"/>
    <n v="1364965200"/>
    <x v="416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x v="416"/>
    <n v="1479016800"/>
    <x v="417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x v="417"/>
    <n v="1499662800"/>
    <x v="418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x v="418"/>
    <n v="1337835600"/>
    <x v="419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x v="419"/>
    <n v="1505710800"/>
    <x v="42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x v="420"/>
    <n v="1287464400"/>
    <x v="421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x v="421"/>
    <n v="1311656400"/>
    <x v="422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x v="422"/>
    <n v="1293170400"/>
    <x v="423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x v="423"/>
    <n v="1355983200"/>
    <x v="424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x v="424"/>
    <n v="1515045600"/>
    <x v="425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x v="425"/>
    <n v="1366088400"/>
    <x v="426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x v="426"/>
    <n v="1553317200"/>
    <x v="427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x v="427"/>
    <n v="1542088800"/>
    <x v="428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x v="428"/>
    <n v="1503118800"/>
    <x v="429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x v="429"/>
    <n v="1278478800"/>
    <x v="43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x v="411"/>
    <n v="1484114400"/>
    <x v="431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x v="430"/>
    <n v="1385445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x v="431"/>
    <n v="1318741200"/>
    <x v="433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x v="432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x v="433"/>
    <n v="1476594000"/>
    <x v="435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x v="434"/>
    <n v="1273554000"/>
    <x v="436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x v="435"/>
    <n v="1421906400"/>
    <x v="437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x v="8"/>
    <n v="1281589200"/>
    <x v="438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x v="436"/>
    <n v="1400389200"/>
    <x v="439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x v="385"/>
    <n v="1362808800"/>
    <x v="44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x v="437"/>
    <n v="1388815200"/>
    <x v="441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x v="438"/>
    <n v="1519538400"/>
    <x v="442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x v="439"/>
    <n v="1517810400"/>
    <x v="443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x v="440"/>
    <n v="1370581200"/>
    <x v="444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x v="441"/>
    <n v="1448863200"/>
    <x v="445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x v="442"/>
    <n v="1556600400"/>
    <x v="368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x v="443"/>
    <n v="1432098000"/>
    <x v="446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x v="315"/>
    <n v="1482127200"/>
    <x v="447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x v="444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x v="445"/>
    <n v="1556946000"/>
    <x v="178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x v="446"/>
    <n v="1530075600"/>
    <x v="449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x v="447"/>
    <n v="1418796000"/>
    <x v="45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x v="448"/>
    <n v="1372482000"/>
    <x v="451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x v="342"/>
    <n v="1534395600"/>
    <x v="452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x v="449"/>
    <n v="1311397200"/>
    <x v="453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x v="450"/>
    <n v="1426914000"/>
    <x v="454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x v="451"/>
    <n v="1501477200"/>
    <x v="455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x v="452"/>
    <n v="1269061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x v="453"/>
    <n v="1415772000"/>
    <x v="457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x v="454"/>
    <n v="1331013600"/>
    <x v="458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x v="455"/>
    <n v="1576735200"/>
    <x v="459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x v="456"/>
    <n v="1411362000"/>
    <x v="46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x v="457"/>
    <n v="1563685200"/>
    <x v="461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x v="458"/>
    <n v="1521867600"/>
    <x v="462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x v="459"/>
    <n v="1495515600"/>
    <x v="463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x v="460"/>
    <n v="1455948000"/>
    <x v="464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x v="461"/>
    <n v="1282366800"/>
    <x v="465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x v="462"/>
    <n v="1574575200"/>
    <x v="466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x v="463"/>
    <n v="1374901200"/>
    <x v="467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x v="464"/>
    <n v="1278910800"/>
    <x v="468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x v="465"/>
    <n v="15629076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x v="466"/>
    <n v="1332478800"/>
    <x v="47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x v="467"/>
    <n v="1402722000"/>
    <x v="471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x v="468"/>
    <n v="1496811600"/>
    <x v="472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x v="469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x v="470"/>
    <n v="1420264800"/>
    <x v="474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x v="471"/>
    <n v="1458450000"/>
    <x v="475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x v="1"/>
    <s v="USD"/>
    <n v="1367384400"/>
    <x v="472"/>
    <n v="1369803600"/>
    <x v="38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x v="473"/>
    <n v="1363237200"/>
    <x v="353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x v="474"/>
    <n v="1345870800"/>
    <x v="476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x v="72"/>
    <n v="1437454800"/>
    <x v="477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x v="443"/>
    <n v="1432011600"/>
    <x v="478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x v="475"/>
    <n v="13663476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x v="81"/>
    <n v="15128856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x v="476"/>
    <n v="1369717200"/>
    <x v="481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x v="192"/>
    <n v="1534654800"/>
    <x v="482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x v="477"/>
    <n v="1337058000"/>
    <x v="483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x v="478"/>
    <n v="1529816400"/>
    <x v="484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x v="479"/>
    <n v="1564894800"/>
    <x v="265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x v="480"/>
    <n v="1404622800"/>
    <x v="485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x v="180"/>
    <n v="12841812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x v="481"/>
    <n v="1386741600"/>
    <x v="412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x v="482"/>
    <n v="1324792800"/>
    <x v="487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x v="194"/>
    <n v="1284354000"/>
    <x v="488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x v="483"/>
    <n v="1494392400"/>
    <x v="489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x v="484"/>
    <n v="1519538400"/>
    <x v="442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x v="355"/>
    <n v="1421906400"/>
    <x v="437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x v="485"/>
    <n v="1555909200"/>
    <x v="49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x v="486"/>
    <n v="14724468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x v="487"/>
    <n v="1342328400"/>
    <x v="163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x v="488"/>
    <n v="1268114400"/>
    <x v="492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x v="489"/>
    <n v="1273381200"/>
    <x v="493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x v="490"/>
    <n v="1290837600"/>
    <x v="494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x v="312"/>
    <n v="1454306400"/>
    <x v="495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x v="491"/>
    <n v="1457762400"/>
    <x v="496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x v="492"/>
    <n v="1389074400"/>
    <x v="497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x v="493"/>
    <n v="1402117200"/>
    <x v="18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x v="494"/>
    <n v="1284440400"/>
    <x v="498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x v="495"/>
    <n v="1388988000"/>
    <x v="499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x v="496"/>
    <n v="1516946400"/>
    <x v="5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x v="497"/>
    <n v="1377752400"/>
    <x v="5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x v="498"/>
    <n v="1534568400"/>
    <x v="501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x v="499"/>
    <n v="1528606800"/>
    <x v="502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x v="500"/>
    <n v="1284872400"/>
    <x v="52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x v="501"/>
    <n v="15375924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x v="502"/>
    <n v="1381208400"/>
    <x v="504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x v="503"/>
    <n v="1562475600"/>
    <x v="505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x v="504"/>
    <n v="15273972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x v="505"/>
    <n v="1436158800"/>
    <x v="507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x v="506"/>
    <n v="1456034400"/>
    <x v="508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x v="507"/>
    <n v="1380171600"/>
    <x v="509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x v="508"/>
    <n v="1453356000"/>
    <x v="51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x v="509"/>
    <n v="1578981600"/>
    <x v="511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x v="510"/>
    <n v="1537419600"/>
    <x v="512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n v="1422165600"/>
    <x v="511"/>
    <n v="1423202400"/>
    <x v="513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x v="512"/>
    <n v="1460610000"/>
    <x v="514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x v="513"/>
    <n v="1370494800"/>
    <x v="515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x v="514"/>
    <n v="1332306000"/>
    <x v="516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x v="515"/>
    <n v="1422511200"/>
    <x v="517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x v="516"/>
    <n v="1480312800"/>
    <x v="518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x v="517"/>
    <n v="1294034400"/>
    <x v="519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x v="518"/>
    <n v="1482645600"/>
    <x v="52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x v="519"/>
    <n v="1399093200"/>
    <x v="219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x v="520"/>
    <n v="1315890000"/>
    <x v="521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x v="521"/>
    <n v="1444021200"/>
    <x v="522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x v="522"/>
    <n v="1460005200"/>
    <x v="523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x v="523"/>
    <n v="1470718800"/>
    <x v="524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x v="524"/>
    <n v="1325052000"/>
    <x v="348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x v="525"/>
    <n v="1319000400"/>
    <x v="28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x v="188"/>
    <n v="1552539600"/>
    <x v="525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x v="526"/>
    <n v="1543816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x v="527"/>
    <n v="1427086800"/>
    <x v="527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x v="528"/>
    <n v="1323064800"/>
    <x v="528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x v="522"/>
    <n v="1458277200"/>
    <x v="529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x v="529"/>
    <n v="1405141200"/>
    <x v="36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x v="530"/>
    <n v="1283058000"/>
    <x v="254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x v="531"/>
    <n v="1295762400"/>
    <x v="53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x v="515"/>
    <n v="1419573600"/>
    <x v="531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x v="532"/>
    <n v="1438750800"/>
    <x v="532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x v="533"/>
    <n v="1444798800"/>
    <x v="533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x v="409"/>
    <n v="1399179600"/>
    <x v="534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x v="534"/>
    <n v="1576562400"/>
    <x v="535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x v="53"/>
    <n v="1400821200"/>
    <x v="536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x v="535"/>
    <n v="1510984800"/>
    <x v="537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x v="536"/>
    <n v="1302066000"/>
    <x v="538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x v="537"/>
    <n v="1322978400"/>
    <x v="539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x v="538"/>
    <n v="1313730000"/>
    <x v="54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x v="539"/>
    <n v="1394085600"/>
    <x v="541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x v="540"/>
    <n v="1305349200"/>
    <x v="542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x v="505"/>
    <n v="1434344400"/>
    <x v="543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x v="541"/>
    <n v="1331186400"/>
    <x v="544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x v="542"/>
    <n v="1336539600"/>
    <x v="545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x v="543"/>
    <n v="1269752400"/>
    <x v="546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x v="544"/>
    <n v="1291615200"/>
    <x v="547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x v="35"/>
    <n v="1552366800"/>
    <x v="548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x v="152"/>
    <n v="1272171600"/>
    <x v="298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x v="545"/>
    <n v="1436677200"/>
    <x v="549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x v="546"/>
    <n v="1420092000"/>
    <x v="55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x v="547"/>
    <n v="1279947600"/>
    <x v="551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x v="548"/>
    <n v="1402203600"/>
    <x v="552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x v="549"/>
    <n v="1396933200"/>
    <x v="238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x v="550"/>
    <n v="1467262800"/>
    <x v="553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x v="551"/>
    <n v="1270530000"/>
    <x v="554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x v="552"/>
    <n v="1457762400"/>
    <x v="496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x v="462"/>
    <n v="1575525600"/>
    <x v="555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x v="553"/>
    <n v="1279083600"/>
    <x v="556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x v="554"/>
    <n v="1424412000"/>
    <x v="557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x v="555"/>
    <n v="1376197200"/>
    <x v="558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x v="548"/>
    <n v="1402894800"/>
    <x v="559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x v="62"/>
    <n v="1434430800"/>
    <x v="56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x v="556"/>
    <n v="1557896400"/>
    <x v="561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x v="557"/>
    <n v="1297490400"/>
    <x v="562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x v="27"/>
    <n v="1447394400"/>
    <x v="563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x v="558"/>
    <n v="1458277200"/>
    <x v="529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x v="559"/>
    <n v="1395723600"/>
    <x v="564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x v="426"/>
    <n v="1552197600"/>
    <x v="565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x v="560"/>
    <n v="15490872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x v="561"/>
    <n v="1356847200"/>
    <x v="567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x v="562"/>
    <n v="1375765200"/>
    <x v="568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x v="563"/>
    <n v="1289800800"/>
    <x v="569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x v="564"/>
    <n v="1504501200"/>
    <x v="57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x v="565"/>
    <n v="1485669600"/>
    <x v="571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x v="566"/>
    <n v="1462770000"/>
    <x v="572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x v="567"/>
    <n v="1379739600"/>
    <x v="573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x v="568"/>
    <n v="1402722000"/>
    <x v="471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x v="569"/>
    <n v="1369285200"/>
    <x v="574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x v="570"/>
    <n v="1304744400"/>
    <x v="575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x v="571"/>
    <n v="14682996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x v="572"/>
    <n v="1474174800"/>
    <x v="577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x v="573"/>
    <n v="1526014800"/>
    <x v="578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x v="574"/>
    <n v="1437454800"/>
    <x v="477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x v="511"/>
    <n v="14226840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x v="575"/>
    <n v="1581314400"/>
    <x v="58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x v="576"/>
    <n v="1286427600"/>
    <x v="581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x v="577"/>
    <n v="1278738000"/>
    <x v="582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x v="578"/>
    <n v="1286427600"/>
    <x v="581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x v="579"/>
    <n v="1467954000"/>
    <x v="583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x v="580"/>
    <n v="1557637200"/>
    <x v="584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x v="581"/>
    <n v="1553922000"/>
    <x v="585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x v="582"/>
    <n v="1416463200"/>
    <x v="586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x v="336"/>
    <n v="14472216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x v="583"/>
    <n v="1491627600"/>
    <x v="588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x v="584"/>
    <n v="1363150800"/>
    <x v="589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x v="585"/>
    <n v="1330754400"/>
    <x v="59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x v="586"/>
    <n v="1479794400"/>
    <x v="591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x v="587"/>
    <n v="1281243600"/>
    <x v="592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x v="588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x v="589"/>
    <n v="1453356000"/>
    <x v="51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x v="590"/>
    <n v="1489986000"/>
    <x v="594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x v="591"/>
    <n v="1545804000"/>
    <x v="595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x v="592"/>
    <n v="1489899600"/>
    <x v="596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x v="593"/>
    <n v="1546495200"/>
    <x v="597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x v="594"/>
    <n v="1539752400"/>
    <x v="598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x v="595"/>
    <n v="1364101200"/>
    <x v="599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x v="596"/>
    <n v="1525323600"/>
    <x v="6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x v="597"/>
    <n v="1500872400"/>
    <x v="601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x v="598"/>
    <n v="1288501200"/>
    <x v="602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x v="599"/>
    <n v="1407128400"/>
    <x v="603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x v="600"/>
    <n v="1394344800"/>
    <x v="604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x v="601"/>
    <n v="1474088400"/>
    <x v="292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x v="602"/>
    <n v="1460264400"/>
    <x v="605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x v="335"/>
    <n v="1440824400"/>
    <x v="606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x v="603"/>
    <n v="14895540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x v="604"/>
    <n v="1514872800"/>
    <x v="608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x v="605"/>
    <n v="15157368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x v="606"/>
    <n v="1442898000"/>
    <x v="61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x v="65"/>
    <n v="1296194400"/>
    <x v="611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x v="607"/>
    <n v="1440910800"/>
    <x v="612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x v="608"/>
    <n v="1335502800"/>
    <x v="613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x v="609"/>
    <n v="1544680800"/>
    <x v="614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x v="610"/>
    <n v="1288414800"/>
    <x v="615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x v="541"/>
    <n v="1330581600"/>
    <x v="616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x v="611"/>
    <n v="1311397200"/>
    <x v="453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x v="612"/>
    <n v="1378357200"/>
    <x v="617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x v="613"/>
    <n v="1411102800"/>
    <x v="618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x v="614"/>
    <n v="1344834000"/>
    <x v="619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x v="615"/>
    <n v="1499230800"/>
    <x v="62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x v="90"/>
    <n v="1457416800"/>
    <x v="621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x v="616"/>
    <n v="1280898000"/>
    <x v="622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x v="617"/>
    <n v="1522472400"/>
    <x v="623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x v="618"/>
    <n v="1462510800"/>
    <x v="624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x v="619"/>
    <n v="1317790800"/>
    <x v="625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x v="620"/>
    <n v="1568782800"/>
    <x v="626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x v="621"/>
    <n v="1349413200"/>
    <x v="627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x v="622"/>
    <n v="1472446800"/>
    <x v="491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x v="35"/>
    <n v="1548050400"/>
    <x v="628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x v="623"/>
    <n v="1571806800"/>
    <x v="629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x v="624"/>
    <n v="1576476000"/>
    <x v="63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x v="625"/>
    <n v="1324965600"/>
    <x v="631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x v="626"/>
    <n v="1387519200"/>
    <x v="632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x v="627"/>
    <n v="1537246800"/>
    <x v="633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x v="628"/>
    <n v="1279515600"/>
    <x v="634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x v="629"/>
    <n v="1442379600"/>
    <x v="415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x v="630"/>
    <n v="1523077200"/>
    <x v="635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x v="631"/>
    <n v="1489554000"/>
    <x v="607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x v="632"/>
    <n v="1548482400"/>
    <x v="636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x v="633"/>
    <n v="1384063200"/>
    <x v="637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x v="634"/>
    <n v="1322892000"/>
    <x v="638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x v="635"/>
    <n v="1350709200"/>
    <x v="639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x v="636"/>
    <n v="1564203600"/>
    <x v="64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x v="637"/>
    <n v="1509685200"/>
    <x v="641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x v="638"/>
    <n v="1514959200"/>
    <x v="642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x v="639"/>
    <n v="1448863200"/>
    <x v="445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x v="640"/>
    <n v="1429592400"/>
    <x v="116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x v="641"/>
    <n v="1522645200"/>
    <x v="643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x v="642"/>
    <n v="1323324000"/>
    <x v="644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x v="230"/>
    <n v="1561525200"/>
    <x v="645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x v="67"/>
    <n v="1265695200"/>
    <x v="646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x v="643"/>
    <n v="1301806800"/>
    <x v="647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x v="644"/>
    <n v="1374901200"/>
    <x v="467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x v="645"/>
    <n v="13364532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x v="646"/>
    <n v="1468904400"/>
    <x v="649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x v="626"/>
    <n v="1387087200"/>
    <x v="65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x v="647"/>
    <n v="1547445600"/>
    <x v="651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x v="159"/>
    <n v="1547359200"/>
    <x v="652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x v="648"/>
    <n v="1496293200"/>
    <x v="653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x v="267"/>
    <n v="1335416400"/>
    <x v="654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x v="649"/>
    <n v="1532149200"/>
    <x v="655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x v="248"/>
    <n v="1453788000"/>
    <x v="656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x v="571"/>
    <n v="1471496400"/>
    <x v="657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x v="650"/>
    <n v="1472878800"/>
    <x v="89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x v="1"/>
    <n v="1408510800"/>
    <x v="658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x v="651"/>
    <n v="1281589200"/>
    <x v="438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x v="652"/>
    <n v="1375851600"/>
    <x v="659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x v="653"/>
    <n v="1315803600"/>
    <x v="66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x v="654"/>
    <n v="1373691600"/>
    <x v="661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x v="655"/>
    <n v="13392180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x v="656"/>
    <n v="1520402400"/>
    <x v="236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x v="657"/>
    <n v="1523336400"/>
    <x v="663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x v="265"/>
    <n v="1512280800"/>
    <x v="202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x v="658"/>
    <n v="1458709200"/>
    <x v="664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x v="659"/>
    <n v="1414126800"/>
    <x v="665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x v="660"/>
    <n v="1416204000"/>
    <x v="666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x v="661"/>
    <n v="1288501200"/>
    <x v="602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x v="4"/>
    <n v="1552971600"/>
    <x v="667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x v="662"/>
    <n v="1465102800"/>
    <x v="668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x v="663"/>
    <n v="1360130400"/>
    <x v="669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x v="664"/>
    <n v="1432875600"/>
    <x v="67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x v="665"/>
    <n v="1500872400"/>
    <x v="601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x v="666"/>
    <n v="1492146000"/>
    <x v="671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x v="43"/>
    <n v="1407301200"/>
    <x v="672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x v="667"/>
    <n v="1486620000"/>
    <x v="673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x v="668"/>
    <n v="1459918800"/>
    <x v="674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x v="669"/>
    <n v="1424757600"/>
    <x v="675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x v="670"/>
    <n v="1479880800"/>
    <x v="676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x v="671"/>
    <n v="1418018400"/>
    <x v="677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x v="672"/>
    <n v="1341032400"/>
    <x v="678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x v="673"/>
    <n v="1486360800"/>
    <x v="679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x v="674"/>
    <n v="1274677200"/>
    <x v="68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x v="675"/>
    <n v="1267509600"/>
    <x v="681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x v="676"/>
    <n v="1445922000"/>
    <x v="682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x v="342"/>
    <n v="1534050000"/>
    <x v="683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x v="677"/>
    <n v="1277528400"/>
    <x v="684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x v="678"/>
    <n v="1318568400"/>
    <x v="685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x v="679"/>
    <n v="1284354000"/>
    <x v="488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x v="680"/>
    <n v="1269579600"/>
    <x v="686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x v="681"/>
    <n v="1413781200"/>
    <x v="687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x v="682"/>
    <n v="1280120400"/>
    <x v="688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x v="683"/>
    <n v="1459486800"/>
    <x v="689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x v="684"/>
    <n v="1282539600"/>
    <x v="69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x v="674"/>
    <n v="1275886800"/>
    <x v="691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x v="685"/>
    <n v="1355983200"/>
    <x v="424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x v="605"/>
    <n v="1515391200"/>
    <x v="231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x v="686"/>
    <n v="1422252000"/>
    <x v="692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x v="687"/>
    <n v="1305522000"/>
    <x v="693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x v="688"/>
    <n v="1414904400"/>
    <x v="694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x v="689"/>
    <n v="1520402400"/>
    <x v="236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x v="690"/>
    <n v="1567141200"/>
    <x v="695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x v="691"/>
    <n v="1501131600"/>
    <x v="696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x v="692"/>
    <n v="1355032800"/>
    <x v="697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x v="693"/>
    <n v="1339477200"/>
    <x v="698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x v="694"/>
    <n v="1305954000"/>
    <x v="699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x v="695"/>
    <n v="1494392400"/>
    <x v="489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x v="123"/>
    <n v="15374196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x v="696"/>
    <n v="1447999200"/>
    <x v="7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x v="626"/>
    <n v="1388037600"/>
    <x v="701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x v="697"/>
    <n v="1378789200"/>
    <x v="34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x v="698"/>
    <n v="1398056400"/>
    <x v="702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x v="699"/>
    <n v="1550815200"/>
    <x v="703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x v="700"/>
    <n v="1550037600"/>
    <x v="704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x v="701"/>
    <n v="1492923600"/>
    <x v="705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x v="702"/>
    <n v="1467522000"/>
    <x v="706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x v="703"/>
    <n v="1416117600"/>
    <x v="707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x v="704"/>
    <n v="1563771600"/>
    <x v="708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x v="431"/>
    <n v="1319259600"/>
    <x v="709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x v="705"/>
    <n v="1313643600"/>
    <x v="71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x v="706"/>
    <n v="1440306000"/>
    <x v="711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x v="707"/>
    <n v="1470805200"/>
    <x v="712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x v="708"/>
    <n v="1292911200"/>
    <x v="7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x v="709"/>
    <n v="1301374800"/>
    <x v="713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x v="710"/>
    <n v="1387864800"/>
    <x v="714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x v="711"/>
    <n v="14581908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x v="157"/>
    <n v="1559278800"/>
    <x v="716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x v="630"/>
    <n v="1522731600"/>
    <x v="717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x v="712"/>
    <n v="1306731600"/>
    <x v="718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x v="93"/>
    <n v="1352527200"/>
    <x v="719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x v="713"/>
    <n v="1404363600"/>
    <x v="115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x v="714"/>
    <n v="1266645600"/>
    <x v="72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x v="715"/>
    <n v="1482818400"/>
    <x v="721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x v="716"/>
    <n v="1374642000"/>
    <x v="722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x v="448"/>
    <n v="1372482000"/>
    <x v="451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x v="717"/>
    <n v="1514959200"/>
    <x v="642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x v="718"/>
    <n v="1478235600"/>
    <x v="723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x v="719"/>
    <n v="1408078800"/>
    <x v="724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x v="720"/>
    <n v="1548136800"/>
    <x v="725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x v="721"/>
    <n v="1340859600"/>
    <x v="726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x v="722"/>
    <n v="1454479200"/>
    <x v="727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x v="139"/>
    <n v="1434430800"/>
    <x v="56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x v="723"/>
    <n v="15796728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x v="704"/>
    <n v="15623892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x v="724"/>
    <n v="1551506400"/>
    <x v="35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x v="725"/>
    <n v="1516600800"/>
    <x v="729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x v="660"/>
    <n v="1420437600"/>
    <x v="241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x v="726"/>
    <n v="1332997200"/>
    <x v="73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n v="1571115600"/>
    <x v="727"/>
    <n v="1574920800"/>
    <x v="322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x v="728"/>
    <n v="1464930000"/>
    <x v="731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x v="729"/>
    <n v="1345006800"/>
    <x v="732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x v="730"/>
    <n v="1512712800"/>
    <x v="157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x v="731"/>
    <n v="1452492000"/>
    <x v="733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x v="78"/>
    <n v="1524286800"/>
    <x v="734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x v="732"/>
    <n v="1346907600"/>
    <x v="735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x v="733"/>
    <n v="1464498000"/>
    <x v="736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x v="734"/>
    <n v="1514181600"/>
    <x v="737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x v="406"/>
    <n v="1392184800"/>
    <x v="738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x v="735"/>
    <n v="1559365200"/>
    <x v="739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x v="736"/>
    <n v="1549173600"/>
    <x v="74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x v="737"/>
    <n v="1355032800"/>
    <x v="697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x v="192"/>
    <n v="1533963600"/>
    <x v="741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x v="738"/>
    <n v="1489381200"/>
    <x v="742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x v="739"/>
    <n v="1395032400"/>
    <x v="743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x v="613"/>
    <n v="1412485200"/>
    <x v="744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x v="740"/>
    <n v="1279688400"/>
    <x v="269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x v="145"/>
    <n v="1501995600"/>
    <x v="745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x v="741"/>
    <n v="12946392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x v="742"/>
    <n v="13054356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x v="202"/>
    <n v="1537592400"/>
    <x v="503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x v="743"/>
    <n v="1435122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x v="744"/>
    <n v="1520056800"/>
    <x v="33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x v="745"/>
    <n v="13356756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x v="746"/>
    <n v="14484312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x v="747"/>
    <n v="12986136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x v="362"/>
    <n v="1372482000"/>
    <x v="451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x v="748"/>
    <n v="1425621600"/>
    <x v="752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x v="749"/>
    <n v="1266300000"/>
    <x v="753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x v="643"/>
    <n v="1305867600"/>
    <x v="754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x v="750"/>
    <n v="1538802000"/>
    <x v="755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x v="751"/>
    <n v="1398920400"/>
    <x v="756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x v="752"/>
    <n v="1405659600"/>
    <x v="757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x v="753"/>
    <n v="1457244000"/>
    <x v="758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x v="754"/>
    <n v="1529298000"/>
    <x v="759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x v="755"/>
    <n v="1535778000"/>
    <x v="76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x v="756"/>
    <n v="1327471200"/>
    <x v="761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x v="757"/>
    <n v="1529557200"/>
    <x v="78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x v="758"/>
    <n v="1535259600"/>
    <x v="762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x v="759"/>
    <n v="1515564000"/>
    <x v="763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x v="760"/>
    <n v="1277096400"/>
    <x v="764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x v="761"/>
    <n v="1329026400"/>
    <x v="765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x v="762"/>
    <n v="1322978400"/>
    <x v="539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x v="444"/>
    <n v="1338786000"/>
    <x v="766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x v="763"/>
    <n v="1311656400"/>
    <x v="422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x v="764"/>
    <n v="1308978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x v="765"/>
    <n v="1576389600"/>
    <x v="768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x v="766"/>
    <n v="1311051600"/>
    <x v="214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x v="767"/>
    <n v="1336712400"/>
    <x v="769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x v="768"/>
    <n v="13304088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x v="769"/>
    <n v="1524891600"/>
    <x v="771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x v="770"/>
    <n v="1363669200"/>
    <x v="25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x v="771"/>
    <n v="1551420000"/>
    <x v="772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x v="772"/>
    <n v="1269838800"/>
    <x v="773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x v="773"/>
    <n v="1312520400"/>
    <x v="774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x v="774"/>
    <n v="1436504400"/>
    <x v="331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x v="775"/>
    <n v="1472014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x v="776"/>
    <n v="1411534800"/>
    <x v="776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x v="777"/>
    <n v="13049172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x v="778"/>
    <n v="1539579600"/>
    <x v="778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x v="779"/>
    <n v="1382504400"/>
    <x v="779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x v="780"/>
    <n v="1278306000"/>
    <x v="78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x v="335"/>
    <n v="1442552400"/>
    <x v="781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x v="535"/>
    <n v="1511071200"/>
    <x v="782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x v="270"/>
    <n v="1536382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x v="781"/>
    <n v="1389592800"/>
    <x v="393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x v="782"/>
    <n v="1275282000"/>
    <x v="784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x v="783"/>
    <n v="1294984800"/>
    <x v="785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x v="784"/>
    <n v="1562043600"/>
    <x v="229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x v="785"/>
    <n v="1469595600"/>
    <x v="786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x v="786"/>
    <n v="1581141600"/>
    <x v="787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x v="787"/>
    <n v="1488520800"/>
    <x v="341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x v="788"/>
    <n v="1563858000"/>
    <x v="788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x v="330"/>
    <n v="1438923600"/>
    <x v="789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x v="789"/>
    <n v="1422165600"/>
    <x v="79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x v="790"/>
    <n v="1277874000"/>
    <x v="791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x v="791"/>
    <n v="1399352400"/>
    <x v="792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x v="792"/>
    <n v="1279083600"/>
    <x v="556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x v="793"/>
    <n v="1284354000"/>
    <x v="488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x v="794"/>
    <n v="1441170000"/>
    <x v="232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x v="795"/>
    <n v="1493528400"/>
    <x v="793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x v="796"/>
    <n v="1395205200"/>
    <x v="794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x v="797"/>
    <n v="1561438800"/>
    <x v="138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x v="798"/>
    <n v="13266936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x v="799"/>
    <n v="1277960400"/>
    <x v="796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x v="800"/>
    <n v="1434690000"/>
    <x v="797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x v="801"/>
    <n v="1376110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x v="802"/>
    <n v="1518415200"/>
    <x v="799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x v="803"/>
    <n v="1310878800"/>
    <x v="8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x v="212"/>
    <n v="1556600400"/>
    <x v="368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x v="804"/>
    <n v="1576994400"/>
    <x v="801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x v="805"/>
    <n v="1382677200"/>
    <x v="802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x v="806"/>
    <n v="1411189200"/>
    <x v="803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x v="807"/>
    <n v="1534654800"/>
    <x v="482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x v="722"/>
    <n v="1457762400"/>
    <x v="496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x v="477"/>
    <n v="1337490000"/>
    <x v="804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x v="259"/>
    <n v="1349672400"/>
    <x v="805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x v="9"/>
    <n v="1379826000"/>
    <x v="806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x v="808"/>
    <n v="14977620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x v="809"/>
    <n v="1304485200"/>
    <x v="808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x v="444"/>
    <n v="1336885200"/>
    <x v="104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x v="384"/>
    <n v="1530421200"/>
    <x v="809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x v="810"/>
    <n v="1421992800"/>
    <x v="81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x v="811"/>
    <n v="1568178000"/>
    <x v="811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x v="812"/>
    <n v="1347944400"/>
    <x v="812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x v="813"/>
    <n v="15587604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x v="814"/>
    <n v="1376629200"/>
    <x v="814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x v="80"/>
    <n v="1504760400"/>
    <x v="815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x v="815"/>
    <n v="1419660000"/>
    <x v="414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x v="816"/>
    <n v="1311310800"/>
    <x v="816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x v="474"/>
    <n v="1344315600"/>
    <x v="82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x v="817"/>
    <n v="1510725600"/>
    <x v="817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x v="818"/>
    <n v="1551247200"/>
    <x v="818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x v="819"/>
    <n v="1330236000"/>
    <x v="819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x v="609"/>
    <n v="1545112800"/>
    <x v="32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x v="547"/>
    <n v="1279170000"/>
    <x v="82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x v="820"/>
    <n v="1573452000"/>
    <x v="821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x v="821"/>
    <n v="1507093200"/>
    <x v="822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x v="151"/>
    <n v="1463374800"/>
    <x v="823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x v="822"/>
    <n v="1344574800"/>
    <x v="824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x v="823"/>
    <n v="1389074400"/>
    <x v="497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x v="824"/>
    <n v="1494997200"/>
    <x v="825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x v="825"/>
    <n v="1425448800"/>
    <x v="826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x v="826"/>
    <n v="1404104400"/>
    <x v="827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x v="827"/>
    <n v="1394773200"/>
    <x v="828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x v="828"/>
    <n v="1366520400"/>
    <x v="829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x v="829"/>
    <n v="1456639200"/>
    <x v="83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x v="830"/>
    <n v="1438318800"/>
    <x v="94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x v="831"/>
    <n v="1564030800"/>
    <x v="831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x v="832"/>
    <n v="1449295200"/>
    <x v="832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x v="833"/>
    <n v="15318900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x v="834"/>
    <n v="1306213200"/>
    <x v="834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x v="835"/>
    <n v="1356242400"/>
    <x v="835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x v="836"/>
    <n v="1297576800"/>
    <x v="836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x v="837"/>
    <n v="1296194400"/>
    <x v="611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x v="219"/>
    <n v="1414558800"/>
    <x v="837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x v="365"/>
    <n v="14883480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x v="838"/>
    <n v="1334898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x v="839"/>
    <n v="1308373200"/>
    <x v="839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x v="840"/>
    <n v="1412312400"/>
    <x v="216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x v="841"/>
    <n v="1419228000"/>
    <x v="84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x v="842"/>
    <n v="1430974800"/>
    <x v="133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x v="843"/>
    <n v="1555822800"/>
    <x v="354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x v="844"/>
    <n v="1482818400"/>
    <x v="721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x v="845"/>
    <n v="1471928400"/>
    <x v="841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x v="846"/>
    <n v="14537016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x v="110"/>
    <n v="1350363600"/>
    <x v="843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x v="847"/>
    <n v="1353996000"/>
    <x v="844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x v="848"/>
    <n v="14511096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x v="849"/>
    <n v="1329631200"/>
    <x v="846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x v="780"/>
    <n v="1278997200"/>
    <x v="847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x v="140"/>
    <n v="1280120400"/>
    <x v="688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x v="850"/>
    <n v="1458104400"/>
    <x v="848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x v="851"/>
    <n v="1298268000"/>
    <x v="248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x v="852"/>
    <n v="1386223200"/>
    <x v="849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x v="853"/>
    <n v="12998232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x v="854"/>
    <n v="1431752400"/>
    <x v="851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x v="67"/>
    <n v="1267855200"/>
    <x v="852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x v="855"/>
    <n v="1497675600"/>
    <x v="853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x v="107"/>
    <n v="13368852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x v="344"/>
    <n v="1295157600"/>
    <x v="854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x v="856"/>
    <n v="1577599200"/>
    <x v="855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x v="857"/>
    <n v="1305003600"/>
    <x v="856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x v="858"/>
    <n v="13817268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x v="859"/>
    <n v="1402462800"/>
    <x v="858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x v="860"/>
    <n v="1292133600"/>
    <x v="859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x v="170"/>
    <n v="1368939600"/>
    <x v="86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x v="861"/>
    <n v="14521464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x v="862"/>
    <n v="1296712800"/>
    <x v="65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x v="863"/>
    <n v="1520748000"/>
    <x v="861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x v="864"/>
    <n v="1480831200"/>
    <x v="862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x v="527"/>
    <n v="1426914000"/>
    <x v="454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x v="865"/>
    <n v="1446616800"/>
    <x v="863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x v="866"/>
    <n v="1517032800"/>
    <x v="864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x v="867"/>
    <n v="1311224400"/>
    <x v="865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x v="868"/>
    <n v="1566190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x v="105"/>
    <n v="1570165200"/>
    <x v="867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x v="481"/>
    <n v="1388556000"/>
    <x v="868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x v="253"/>
    <n v="1303189200"/>
    <x v="296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x v="869"/>
    <n v="14944788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x v="864"/>
    <n v="1480744800"/>
    <x v="274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x v="843"/>
    <n v="1555822800"/>
    <x v="354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x v="289"/>
    <n v="1458882000"/>
    <x v="87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x v="870"/>
    <n v="1411966800"/>
    <x v="871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x v="871"/>
    <n v="1526878800"/>
    <x v="98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x v="872"/>
    <n v="14524056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x v="873"/>
    <n v="1414040400"/>
    <x v="873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x v="874"/>
    <n v="1543816800"/>
    <x v="526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x v="875"/>
    <n v="1359698400"/>
    <x v="874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x v="876"/>
    <n v="1390629600"/>
    <x v="875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x v="877"/>
    <n v="1267077600"/>
    <x v="876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n v="1467176400"/>
    <x v="878"/>
    <n v="1467781200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e v="#DIV/0!"/>
    <x v="0"/>
    <s v="CAD"/>
    <n v="1448690400"/>
    <x v="0"/>
    <n v="1450159200"/>
    <x v="0"/>
    <b v="0"/>
    <b v="0"/>
    <s v="food/food trucks"/>
    <x v="0"/>
    <x v="0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x v="1"/>
    <n v="1408597200"/>
    <x v="1"/>
    <b v="0"/>
    <b v="1"/>
    <s v="music/rock"/>
    <x v="1"/>
    <x v="1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x v="2"/>
    <n v="1384840800"/>
    <x v="2"/>
    <b v="0"/>
    <b v="0"/>
    <s v="technology/web"/>
    <x v="2"/>
    <x v="2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x v="3"/>
    <n v="1568955600"/>
    <x v="3"/>
    <b v="0"/>
    <b v="0"/>
    <s v="music/rock"/>
    <x v="1"/>
    <x v="1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x v="4"/>
    <n v="1548309600"/>
    <x v="4"/>
    <b v="0"/>
    <b v="0"/>
    <s v="theater/plays"/>
    <x v="3"/>
    <x v="3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x v="5"/>
    <n v="1347080400"/>
    <x v="5"/>
    <b v="0"/>
    <b v="0"/>
    <s v="theater/plays"/>
    <x v="3"/>
    <x v="3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x v="6"/>
    <n v="1505365200"/>
    <x v="6"/>
    <b v="0"/>
    <b v="0"/>
    <s v="film &amp; video/documentary"/>
    <x v="4"/>
    <x v="4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x v="7"/>
    <n v="1439614800"/>
    <x v="7"/>
    <b v="0"/>
    <b v="0"/>
    <s v="theater/plays"/>
    <x v="3"/>
    <x v="3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x v="8"/>
    <n v="1281502800"/>
    <x v="8"/>
    <b v="0"/>
    <b v="0"/>
    <s v="theater/plays"/>
    <x v="3"/>
    <x v="3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x v="9"/>
    <n v="1383804000"/>
    <x v="9"/>
    <b v="0"/>
    <b v="0"/>
    <s v="music/electric music"/>
    <x v="1"/>
    <x v="5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x v="10"/>
    <n v="1285909200"/>
    <x v="10"/>
    <b v="0"/>
    <b v="0"/>
    <s v="film &amp; video/drama"/>
    <x v="4"/>
    <x v="6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x v="11"/>
    <n v="1285563600"/>
    <x v="11"/>
    <b v="0"/>
    <b v="1"/>
    <s v="theater/plays"/>
    <x v="3"/>
    <x v="3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x v="12"/>
    <n v="1572411600"/>
    <x v="12"/>
    <b v="0"/>
    <b v="0"/>
    <s v="film &amp; video/drama"/>
    <x v="4"/>
    <x v="6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x v="13"/>
    <n v="1466658000"/>
    <x v="13"/>
    <b v="0"/>
    <b v="0"/>
    <s v="music/indie rock"/>
    <x v="1"/>
    <x v="7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x v="14"/>
    <n v="1333342800"/>
    <x v="14"/>
    <b v="0"/>
    <b v="0"/>
    <s v="music/indie rock"/>
    <x v="1"/>
    <x v="7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x v="15"/>
    <n v="1576303200"/>
    <x v="15"/>
    <b v="0"/>
    <b v="0"/>
    <s v="technology/wearables"/>
    <x v="2"/>
    <x v="8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x v="16"/>
    <n v="1392271200"/>
    <x v="16"/>
    <b v="0"/>
    <b v="0"/>
    <s v="publishing/nonfiction"/>
    <x v="5"/>
    <x v="9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x v="17"/>
    <n v="1294898400"/>
    <x v="17"/>
    <b v="0"/>
    <b v="0"/>
    <s v="film &amp; video/animation"/>
    <x v="4"/>
    <x v="10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x v="18"/>
    <n v="1537074000"/>
    <x v="18"/>
    <b v="0"/>
    <b v="0"/>
    <s v="theater/plays"/>
    <x v="3"/>
    <x v="3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x v="19"/>
    <n v="1553490000"/>
    <x v="19"/>
    <b v="0"/>
    <b v="1"/>
    <s v="theater/plays"/>
    <x v="3"/>
    <x v="3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x v="20"/>
    <n v="1406523600"/>
    <x v="20"/>
    <b v="0"/>
    <b v="0"/>
    <s v="film &amp; video/drama"/>
    <x v="4"/>
    <x v="6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x v="21"/>
    <n v="1316322000"/>
    <x v="21"/>
    <b v="0"/>
    <b v="0"/>
    <s v="theater/plays"/>
    <x v="3"/>
    <x v="3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x v="22"/>
    <n v="1524027600"/>
    <x v="22"/>
    <b v="0"/>
    <b v="0"/>
    <s v="theater/plays"/>
    <x v="3"/>
    <x v="3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x v="23"/>
    <n v="1554699600"/>
    <x v="23"/>
    <b v="0"/>
    <b v="0"/>
    <s v="film &amp; video/documentary"/>
    <x v="4"/>
    <x v="4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x v="24"/>
    <n v="1403499600"/>
    <x v="24"/>
    <b v="0"/>
    <b v="0"/>
    <s v="technology/wearables"/>
    <x v="2"/>
    <x v="8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x v="25"/>
    <n v="1307422800"/>
    <x v="25"/>
    <b v="0"/>
    <b v="1"/>
    <s v="games/video games"/>
    <x v="6"/>
    <x v="11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x v="26"/>
    <n v="1535346000"/>
    <x v="26"/>
    <b v="0"/>
    <b v="0"/>
    <s v="theater/plays"/>
    <x v="3"/>
    <x v="3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x v="27"/>
    <n v="1444539600"/>
    <x v="27"/>
    <b v="0"/>
    <b v="0"/>
    <s v="music/rock"/>
    <x v="1"/>
    <x v="1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x v="28"/>
    <n v="1267682400"/>
    <x v="28"/>
    <b v="0"/>
    <b v="1"/>
    <s v="theater/plays"/>
    <x v="3"/>
    <x v="3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x v="29"/>
    <n v="1535518800"/>
    <x v="29"/>
    <b v="0"/>
    <b v="0"/>
    <s v="film &amp; video/shorts"/>
    <x v="4"/>
    <x v="12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x v="30"/>
    <n v="1559106000"/>
    <x v="30"/>
    <b v="0"/>
    <b v="0"/>
    <s v="film &amp; video/animation"/>
    <x v="4"/>
    <x v="10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x v="31"/>
    <n v="1454392800"/>
    <x v="31"/>
    <b v="0"/>
    <b v="0"/>
    <s v="games/video games"/>
    <x v="6"/>
    <x v="11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x v="32"/>
    <n v="1517896800"/>
    <x v="32"/>
    <b v="0"/>
    <b v="0"/>
    <s v="film &amp; video/documentary"/>
    <x v="4"/>
    <x v="4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x v="33"/>
    <n v="1415685600"/>
    <x v="33"/>
    <b v="0"/>
    <b v="0"/>
    <s v="theater/plays"/>
    <x v="3"/>
    <x v="3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x v="34"/>
    <n v="1490677200"/>
    <x v="34"/>
    <b v="0"/>
    <b v="0"/>
    <s v="film &amp; video/documentary"/>
    <x v="4"/>
    <x v="4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x v="35"/>
    <n v="1551506400"/>
    <x v="35"/>
    <b v="0"/>
    <b v="1"/>
    <s v="film &amp; video/drama"/>
    <x v="4"/>
    <x v="6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x v="36"/>
    <n v="1300856400"/>
    <x v="36"/>
    <b v="0"/>
    <b v="0"/>
    <s v="theater/plays"/>
    <x v="3"/>
    <x v="3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x v="37"/>
    <n v="1573192800"/>
    <x v="37"/>
    <b v="0"/>
    <b v="1"/>
    <s v="publishing/fiction"/>
    <x v="5"/>
    <x v="13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x v="38"/>
    <n v="1287810000"/>
    <x v="38"/>
    <b v="0"/>
    <b v="0"/>
    <s v="photography/photography books"/>
    <x v="7"/>
    <x v="14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x v="39"/>
    <n v="1362978000"/>
    <x v="39"/>
    <b v="0"/>
    <b v="0"/>
    <s v="theater/plays"/>
    <x v="3"/>
    <x v="3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x v="40"/>
    <n v="1277355600"/>
    <x v="40"/>
    <b v="0"/>
    <b v="1"/>
    <s v="technology/wearables"/>
    <x v="2"/>
    <x v="8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x v="41"/>
    <n v="1348981200"/>
    <x v="41"/>
    <b v="0"/>
    <b v="1"/>
    <s v="music/rock"/>
    <x v="1"/>
    <x v="1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x v="42"/>
    <n v="1310533200"/>
    <x v="42"/>
    <b v="0"/>
    <b v="0"/>
    <s v="food/food trucks"/>
    <x v="0"/>
    <x v="0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x v="43"/>
    <n v="1407560400"/>
    <x v="43"/>
    <b v="0"/>
    <b v="0"/>
    <s v="publishing/radio &amp; podcasts"/>
    <x v="5"/>
    <x v="15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x v="44"/>
    <n v="1552885200"/>
    <x v="44"/>
    <b v="0"/>
    <b v="0"/>
    <s v="publishing/fiction"/>
    <x v="5"/>
    <x v="13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x v="45"/>
    <n v="1479362400"/>
    <x v="45"/>
    <b v="0"/>
    <b v="1"/>
    <s v="theater/plays"/>
    <x v="3"/>
    <x v="3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x v="46"/>
    <n v="1280552400"/>
    <x v="46"/>
    <b v="0"/>
    <b v="0"/>
    <s v="music/rock"/>
    <x v="1"/>
    <x v="1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x v="47"/>
    <n v="1398661200"/>
    <x v="47"/>
    <b v="0"/>
    <b v="0"/>
    <s v="theater/plays"/>
    <x v="3"/>
    <x v="3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x v="48"/>
    <n v="1436245200"/>
    <x v="48"/>
    <b v="0"/>
    <b v="0"/>
    <s v="theater/plays"/>
    <x v="3"/>
    <x v="3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x v="49"/>
    <n v="1575439200"/>
    <x v="49"/>
    <b v="0"/>
    <b v="0"/>
    <s v="music/rock"/>
    <x v="1"/>
    <x v="1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x v="50"/>
    <n v="1377752400"/>
    <x v="50"/>
    <b v="0"/>
    <b v="0"/>
    <s v="music/metal"/>
    <x v="1"/>
    <x v="16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x v="51"/>
    <n v="1334206800"/>
    <x v="51"/>
    <b v="0"/>
    <b v="1"/>
    <s v="technology/wearables"/>
    <x v="2"/>
    <x v="8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x v="52"/>
    <n v="1284872400"/>
    <x v="52"/>
    <b v="0"/>
    <b v="0"/>
    <s v="theater/plays"/>
    <x v="3"/>
    <x v="3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x v="53"/>
    <n v="1403931600"/>
    <x v="53"/>
    <b v="0"/>
    <b v="0"/>
    <s v="film &amp; video/drama"/>
    <x v="4"/>
    <x v="6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x v="54"/>
    <n v="1521262800"/>
    <x v="54"/>
    <b v="0"/>
    <b v="0"/>
    <s v="technology/wearables"/>
    <x v="2"/>
    <x v="8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x v="55"/>
    <n v="1533358800"/>
    <x v="55"/>
    <b v="0"/>
    <b v="0"/>
    <s v="music/jazz"/>
    <x v="1"/>
    <x v="17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x v="56"/>
    <n v="1421474400"/>
    <x v="56"/>
    <b v="0"/>
    <b v="0"/>
    <s v="technology/wearables"/>
    <x v="2"/>
    <x v="8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x v="57"/>
    <n v="1505278800"/>
    <x v="57"/>
    <b v="0"/>
    <b v="0"/>
    <s v="games/video games"/>
    <x v="6"/>
    <x v="11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x v="58"/>
    <n v="1443934800"/>
    <x v="58"/>
    <b v="0"/>
    <b v="0"/>
    <s v="theater/plays"/>
    <x v="3"/>
    <x v="3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x v="59"/>
    <n v="1498539600"/>
    <x v="59"/>
    <b v="0"/>
    <b v="1"/>
    <s v="theater/plays"/>
    <x v="3"/>
    <x v="3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x v="60"/>
    <n v="1342760400"/>
    <x v="60"/>
    <b v="0"/>
    <b v="0"/>
    <s v="theater/plays"/>
    <x v="3"/>
    <x v="3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x v="61"/>
    <n v="1301720400"/>
    <x v="61"/>
    <b v="0"/>
    <b v="0"/>
    <s v="theater/plays"/>
    <x v="3"/>
    <x v="3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x v="62"/>
    <n v="1433566800"/>
    <x v="62"/>
    <b v="0"/>
    <b v="0"/>
    <s v="technology/web"/>
    <x v="2"/>
    <x v="2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x v="63"/>
    <n v="1493874000"/>
    <x v="63"/>
    <b v="0"/>
    <b v="0"/>
    <s v="theater/plays"/>
    <x v="3"/>
    <x v="3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x v="64"/>
    <n v="1531803600"/>
    <x v="64"/>
    <b v="0"/>
    <b v="1"/>
    <s v="technology/web"/>
    <x v="2"/>
    <x v="2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x v="65"/>
    <n v="1296712800"/>
    <x v="65"/>
    <b v="0"/>
    <b v="0"/>
    <s v="theater/plays"/>
    <x v="3"/>
    <x v="3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x v="66"/>
    <n v="1428901200"/>
    <x v="66"/>
    <b v="0"/>
    <b v="1"/>
    <s v="theater/plays"/>
    <x v="3"/>
    <x v="3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x v="67"/>
    <n v="1264831200"/>
    <x v="67"/>
    <b v="0"/>
    <b v="1"/>
    <s v="technology/wearables"/>
    <x v="2"/>
    <x v="8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x v="68"/>
    <n v="1505192400"/>
    <x v="68"/>
    <b v="0"/>
    <b v="1"/>
    <s v="theater/plays"/>
    <x v="3"/>
    <x v="3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x v="69"/>
    <n v="1295676000"/>
    <x v="69"/>
    <b v="0"/>
    <b v="0"/>
    <s v="theater/plays"/>
    <x v="3"/>
    <x v="3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x v="70"/>
    <n v="1292911200"/>
    <x v="70"/>
    <b v="0"/>
    <b v="1"/>
    <s v="theater/plays"/>
    <x v="3"/>
    <x v="3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x v="71"/>
    <n v="1575439200"/>
    <x v="49"/>
    <b v="0"/>
    <b v="0"/>
    <s v="theater/plays"/>
    <x v="3"/>
    <x v="3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x v="72"/>
    <n v="1438837200"/>
    <x v="71"/>
    <b v="0"/>
    <b v="0"/>
    <s v="film &amp; video/animation"/>
    <x v="4"/>
    <x v="10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x v="73"/>
    <n v="1480485600"/>
    <x v="72"/>
    <b v="0"/>
    <b v="0"/>
    <s v="music/jazz"/>
    <x v="1"/>
    <x v="17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x v="74"/>
    <n v="1459141200"/>
    <x v="73"/>
    <b v="0"/>
    <b v="0"/>
    <s v="music/metal"/>
    <x v="1"/>
    <x v="16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x v="75"/>
    <n v="1532322000"/>
    <x v="74"/>
    <b v="0"/>
    <b v="0"/>
    <s v="photography/photography books"/>
    <x v="7"/>
    <x v="14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x v="76"/>
    <n v="1426222800"/>
    <x v="75"/>
    <b v="1"/>
    <b v="1"/>
    <s v="theater/plays"/>
    <x v="3"/>
    <x v="3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x v="77"/>
    <n v="1286773200"/>
    <x v="76"/>
    <b v="0"/>
    <b v="1"/>
    <s v="film &amp; video/animation"/>
    <x v="4"/>
    <x v="10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x v="78"/>
    <n v="1523941200"/>
    <x v="77"/>
    <b v="0"/>
    <b v="0"/>
    <s v="publishing/translations"/>
    <x v="5"/>
    <x v="18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x v="79"/>
    <n v="1529557200"/>
    <x v="78"/>
    <b v="0"/>
    <b v="0"/>
    <s v="theater/plays"/>
    <x v="3"/>
    <x v="3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x v="80"/>
    <n v="1506574800"/>
    <x v="79"/>
    <b v="0"/>
    <b v="0"/>
    <s v="games/video games"/>
    <x v="6"/>
    <x v="11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x v="81"/>
    <n v="1513576800"/>
    <x v="80"/>
    <b v="0"/>
    <b v="0"/>
    <s v="music/rock"/>
    <x v="1"/>
    <x v="1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x v="82"/>
    <n v="1548309600"/>
    <x v="4"/>
    <b v="0"/>
    <b v="1"/>
    <s v="games/video games"/>
    <x v="6"/>
    <x v="11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x v="83"/>
    <n v="1471582800"/>
    <x v="81"/>
    <b v="0"/>
    <b v="0"/>
    <s v="music/electric music"/>
    <x v="1"/>
    <x v="5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x v="84"/>
    <n v="1344315600"/>
    <x v="82"/>
    <b v="0"/>
    <b v="0"/>
    <s v="technology/wearables"/>
    <x v="2"/>
    <x v="8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x v="85"/>
    <n v="1316408400"/>
    <x v="83"/>
    <b v="0"/>
    <b v="0"/>
    <s v="music/indie rock"/>
    <x v="1"/>
    <x v="7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x v="86"/>
    <n v="1431838800"/>
    <x v="84"/>
    <b v="1"/>
    <b v="0"/>
    <s v="theater/plays"/>
    <x v="3"/>
    <x v="3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x v="87"/>
    <n v="1300510800"/>
    <x v="85"/>
    <b v="0"/>
    <b v="1"/>
    <s v="music/rock"/>
    <x v="1"/>
    <x v="1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x v="88"/>
    <n v="1431061200"/>
    <x v="86"/>
    <b v="0"/>
    <b v="0"/>
    <s v="publishing/translations"/>
    <x v="5"/>
    <x v="18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x v="89"/>
    <n v="1271480400"/>
    <x v="87"/>
    <b v="0"/>
    <b v="0"/>
    <s v="theater/plays"/>
    <x v="3"/>
    <x v="3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x v="90"/>
    <n v="1456380000"/>
    <x v="88"/>
    <b v="0"/>
    <b v="1"/>
    <s v="theater/plays"/>
    <x v="3"/>
    <x v="3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x v="91"/>
    <n v="1472878800"/>
    <x v="89"/>
    <b v="0"/>
    <b v="0"/>
    <s v="publishing/translations"/>
    <x v="5"/>
    <x v="18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x v="92"/>
    <n v="1277355600"/>
    <x v="40"/>
    <b v="0"/>
    <b v="1"/>
    <s v="games/video games"/>
    <x v="6"/>
    <x v="11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x v="93"/>
    <n v="1351054800"/>
    <x v="90"/>
    <b v="0"/>
    <b v="1"/>
    <s v="theater/plays"/>
    <x v="3"/>
    <x v="3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x v="94"/>
    <n v="1555563600"/>
    <x v="91"/>
    <b v="0"/>
    <b v="0"/>
    <s v="technology/web"/>
    <x v="2"/>
    <x v="2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x v="95"/>
    <n v="1571634000"/>
    <x v="92"/>
    <b v="0"/>
    <b v="0"/>
    <s v="film &amp; video/documentary"/>
    <x v="4"/>
    <x v="4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x v="96"/>
    <n v="1300856400"/>
    <x v="36"/>
    <b v="0"/>
    <b v="0"/>
    <s v="theater/plays"/>
    <x v="3"/>
    <x v="3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x v="48"/>
    <n v="1439874000"/>
    <x v="93"/>
    <b v="0"/>
    <b v="0"/>
    <s v="food/food trucks"/>
    <x v="0"/>
    <x v="0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x v="97"/>
    <n v="1438318800"/>
    <x v="94"/>
    <b v="0"/>
    <b v="0"/>
    <s v="games/video games"/>
    <x v="6"/>
    <x v="11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x v="98"/>
    <n v="1419400800"/>
    <x v="95"/>
    <b v="0"/>
    <b v="0"/>
    <s v="theater/plays"/>
    <x v="3"/>
    <x v="3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x v="99"/>
    <n v="1320555600"/>
    <x v="96"/>
    <b v="0"/>
    <b v="0"/>
    <s v="theater/plays"/>
    <x v="3"/>
    <x v="3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x v="100"/>
    <n v="1425103200"/>
    <x v="97"/>
    <b v="0"/>
    <b v="1"/>
    <s v="music/electric music"/>
    <x v="1"/>
    <x v="5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x v="101"/>
    <n v="1526878800"/>
    <x v="98"/>
    <b v="0"/>
    <b v="1"/>
    <s v="technology/wearables"/>
    <x v="2"/>
    <x v="8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x v="102"/>
    <n v="1288674000"/>
    <x v="99"/>
    <b v="0"/>
    <b v="0"/>
    <s v="music/electric music"/>
    <x v="1"/>
    <x v="5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x v="103"/>
    <n v="1495602000"/>
    <x v="100"/>
    <b v="0"/>
    <b v="0"/>
    <s v="music/indie rock"/>
    <x v="1"/>
    <x v="7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x v="104"/>
    <n v="1366434000"/>
    <x v="101"/>
    <b v="0"/>
    <b v="0"/>
    <s v="technology/web"/>
    <x v="2"/>
    <x v="2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x v="105"/>
    <n v="1568350800"/>
    <x v="102"/>
    <b v="0"/>
    <b v="0"/>
    <s v="theater/plays"/>
    <x v="3"/>
    <x v="3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x v="106"/>
    <n v="1525928400"/>
    <x v="103"/>
    <b v="0"/>
    <b v="1"/>
    <s v="theater/plays"/>
    <x v="3"/>
    <x v="3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x v="107"/>
    <n v="1336885200"/>
    <x v="104"/>
    <b v="0"/>
    <b v="0"/>
    <s v="film &amp; video/documentary"/>
    <x v="4"/>
    <x v="4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x v="108"/>
    <n v="1389679200"/>
    <x v="105"/>
    <b v="0"/>
    <b v="0"/>
    <s v="film &amp; video/television"/>
    <x v="4"/>
    <x v="19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x v="109"/>
    <n v="1538283600"/>
    <x v="106"/>
    <b v="0"/>
    <b v="0"/>
    <s v="food/food trucks"/>
    <x v="0"/>
    <x v="0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x v="110"/>
    <n v="1348808400"/>
    <x v="107"/>
    <b v="0"/>
    <b v="0"/>
    <s v="publishing/radio &amp; podcasts"/>
    <x v="5"/>
    <x v="15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x v="111"/>
    <n v="1410152400"/>
    <x v="108"/>
    <b v="0"/>
    <b v="0"/>
    <s v="technology/web"/>
    <x v="2"/>
    <x v="2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x v="112"/>
    <n v="1505797200"/>
    <x v="109"/>
    <b v="0"/>
    <b v="0"/>
    <s v="food/food trucks"/>
    <x v="0"/>
    <x v="0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x v="113"/>
    <n v="1554872400"/>
    <x v="110"/>
    <b v="0"/>
    <b v="1"/>
    <s v="technology/wearables"/>
    <x v="2"/>
    <x v="8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x v="114"/>
    <n v="1513922400"/>
    <x v="111"/>
    <b v="0"/>
    <b v="0"/>
    <s v="publishing/fiction"/>
    <x v="5"/>
    <x v="13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x v="115"/>
    <n v="1442638800"/>
    <x v="112"/>
    <b v="0"/>
    <b v="0"/>
    <s v="theater/plays"/>
    <x v="3"/>
    <x v="3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x v="116"/>
    <n v="1317186000"/>
    <x v="113"/>
    <b v="0"/>
    <b v="0"/>
    <s v="film &amp; video/television"/>
    <x v="4"/>
    <x v="19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x v="117"/>
    <n v="1391234400"/>
    <x v="114"/>
    <b v="0"/>
    <b v="0"/>
    <s v="photography/photography books"/>
    <x v="7"/>
    <x v="14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x v="118"/>
    <n v="1404363600"/>
    <x v="115"/>
    <b v="0"/>
    <b v="1"/>
    <s v="film &amp; video/documentary"/>
    <x v="4"/>
    <x v="4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x v="119"/>
    <n v="1429592400"/>
    <x v="116"/>
    <b v="0"/>
    <b v="1"/>
    <s v="games/mobile games"/>
    <x v="6"/>
    <x v="20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x v="33"/>
    <n v="1413608400"/>
    <x v="117"/>
    <b v="0"/>
    <b v="0"/>
    <s v="games/video games"/>
    <x v="6"/>
    <x v="11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x v="120"/>
    <n v="1419400800"/>
    <x v="95"/>
    <b v="0"/>
    <b v="0"/>
    <s v="publishing/fiction"/>
    <x v="5"/>
    <x v="13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x v="121"/>
    <n v="1448604000"/>
    <x v="118"/>
    <b v="1"/>
    <b v="0"/>
    <s v="theater/plays"/>
    <x v="3"/>
    <x v="3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x v="122"/>
    <n v="1562302800"/>
    <x v="119"/>
    <b v="0"/>
    <b v="0"/>
    <s v="photography/photography books"/>
    <x v="7"/>
    <x v="14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x v="123"/>
    <n v="1537678800"/>
    <x v="120"/>
    <b v="0"/>
    <b v="0"/>
    <s v="theater/plays"/>
    <x v="3"/>
    <x v="3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x v="124"/>
    <n v="1473570000"/>
    <x v="121"/>
    <b v="0"/>
    <b v="1"/>
    <s v="theater/plays"/>
    <x v="3"/>
    <x v="3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x v="125"/>
    <n v="1273899600"/>
    <x v="122"/>
    <b v="0"/>
    <b v="0"/>
    <s v="theater/plays"/>
    <x v="3"/>
    <x v="3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x v="126"/>
    <n v="1284008400"/>
    <x v="123"/>
    <b v="0"/>
    <b v="0"/>
    <s v="music/rock"/>
    <x v="1"/>
    <x v="1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x v="127"/>
    <n v="1425103200"/>
    <x v="97"/>
    <b v="0"/>
    <b v="0"/>
    <s v="food/food trucks"/>
    <x v="0"/>
    <x v="0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x v="128"/>
    <n v="1320991200"/>
    <x v="124"/>
    <b v="0"/>
    <b v="0"/>
    <s v="film &amp; video/drama"/>
    <x v="4"/>
    <x v="6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x v="129"/>
    <n v="1386828000"/>
    <x v="125"/>
    <b v="0"/>
    <b v="0"/>
    <s v="technology/web"/>
    <x v="2"/>
    <x v="2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x v="130"/>
    <n v="1517119200"/>
    <x v="126"/>
    <b v="0"/>
    <b v="1"/>
    <s v="theater/plays"/>
    <x v="3"/>
    <x v="3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x v="131"/>
    <n v="1315026000"/>
    <x v="127"/>
    <b v="0"/>
    <b v="0"/>
    <s v="music/world music"/>
    <x v="1"/>
    <x v="21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x v="132"/>
    <n v="1312693200"/>
    <x v="128"/>
    <b v="0"/>
    <b v="1"/>
    <s v="film &amp; video/documentary"/>
    <x v="4"/>
    <x v="4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x v="133"/>
    <n v="1363064400"/>
    <x v="129"/>
    <b v="0"/>
    <b v="1"/>
    <s v="theater/plays"/>
    <x v="3"/>
    <x v="3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x v="134"/>
    <n v="1403154000"/>
    <x v="130"/>
    <b v="0"/>
    <b v="1"/>
    <s v="film &amp; video/drama"/>
    <x v="4"/>
    <x v="6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x v="135"/>
    <n v="1286859600"/>
    <x v="131"/>
    <b v="0"/>
    <b v="0"/>
    <s v="publishing/nonfiction"/>
    <x v="5"/>
    <x v="9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x v="136"/>
    <n v="1349326800"/>
    <x v="132"/>
    <b v="0"/>
    <b v="0"/>
    <s v="games/mobile games"/>
    <x v="6"/>
    <x v="20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x v="137"/>
    <n v="1430974800"/>
    <x v="133"/>
    <b v="0"/>
    <b v="1"/>
    <s v="technology/wearables"/>
    <x v="2"/>
    <x v="8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x v="138"/>
    <n v="1519970400"/>
    <x v="134"/>
    <b v="0"/>
    <b v="0"/>
    <s v="film &amp; video/documentary"/>
    <x v="4"/>
    <x v="4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x v="139"/>
    <n v="1434603600"/>
    <x v="135"/>
    <b v="0"/>
    <b v="0"/>
    <s v="technology/web"/>
    <x v="2"/>
    <x v="2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x v="107"/>
    <n v="1337230800"/>
    <x v="136"/>
    <b v="0"/>
    <b v="0"/>
    <s v="technology/web"/>
    <x v="2"/>
    <x v="2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x v="140"/>
    <n v="1279429200"/>
    <x v="137"/>
    <b v="0"/>
    <b v="0"/>
    <s v="music/indie rock"/>
    <x v="1"/>
    <x v="7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x v="141"/>
    <n v="1561438800"/>
    <x v="138"/>
    <b v="0"/>
    <b v="0"/>
    <s v="theater/plays"/>
    <x v="3"/>
    <x v="3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x v="142"/>
    <n v="1410498000"/>
    <x v="139"/>
    <b v="0"/>
    <b v="0"/>
    <s v="technology/wearables"/>
    <x v="2"/>
    <x v="8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x v="143"/>
    <n v="1322460000"/>
    <x v="140"/>
    <b v="0"/>
    <b v="0"/>
    <s v="theater/plays"/>
    <x v="3"/>
    <x v="3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x v="144"/>
    <n v="1466312400"/>
    <x v="141"/>
    <b v="0"/>
    <b v="1"/>
    <s v="theater/plays"/>
    <x v="3"/>
    <x v="3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x v="145"/>
    <n v="1501736400"/>
    <x v="142"/>
    <b v="0"/>
    <b v="0"/>
    <s v="technology/wearables"/>
    <x v="2"/>
    <x v="8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x v="146"/>
    <n v="1361512800"/>
    <x v="143"/>
    <b v="0"/>
    <b v="0"/>
    <s v="music/indie rock"/>
    <x v="1"/>
    <x v="7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x v="147"/>
    <n v="1545026400"/>
    <x v="144"/>
    <b v="0"/>
    <b v="0"/>
    <s v="music/rock"/>
    <x v="1"/>
    <x v="1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x v="148"/>
    <n v="1406696400"/>
    <x v="145"/>
    <b v="0"/>
    <b v="0"/>
    <s v="music/electric music"/>
    <x v="1"/>
    <x v="5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x v="149"/>
    <n v="1487916000"/>
    <x v="146"/>
    <b v="0"/>
    <b v="0"/>
    <s v="music/indie rock"/>
    <x v="1"/>
    <x v="7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x v="150"/>
    <n v="1351141200"/>
    <x v="147"/>
    <b v="0"/>
    <b v="0"/>
    <s v="theater/plays"/>
    <x v="3"/>
    <x v="3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x v="151"/>
    <n v="1465016400"/>
    <x v="148"/>
    <b v="0"/>
    <b v="1"/>
    <s v="music/indie rock"/>
    <x v="1"/>
    <x v="7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x v="152"/>
    <n v="1270789200"/>
    <x v="149"/>
    <b v="0"/>
    <b v="0"/>
    <s v="theater/plays"/>
    <x v="3"/>
    <x v="3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x v="153"/>
    <n v="1572325200"/>
    <x v="150"/>
    <b v="0"/>
    <b v="0"/>
    <s v="music/rock"/>
    <x v="1"/>
    <x v="1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x v="154"/>
    <n v="1389420000"/>
    <x v="151"/>
    <b v="0"/>
    <b v="0"/>
    <s v="photography/photography books"/>
    <x v="7"/>
    <x v="14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x v="155"/>
    <n v="1449640800"/>
    <x v="152"/>
    <b v="0"/>
    <b v="0"/>
    <s v="music/rock"/>
    <x v="1"/>
    <x v="1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x v="156"/>
    <n v="1555218000"/>
    <x v="153"/>
    <b v="0"/>
    <b v="1"/>
    <s v="theater/plays"/>
    <x v="3"/>
    <x v="3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x v="157"/>
    <n v="1557723600"/>
    <x v="154"/>
    <b v="0"/>
    <b v="0"/>
    <s v="technology/wearables"/>
    <x v="2"/>
    <x v="8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x v="158"/>
    <n v="1443502800"/>
    <x v="155"/>
    <b v="0"/>
    <b v="1"/>
    <s v="technology/web"/>
    <x v="2"/>
    <x v="2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x v="159"/>
    <n v="1546840800"/>
    <x v="156"/>
    <b v="0"/>
    <b v="0"/>
    <s v="music/rock"/>
    <x v="1"/>
    <x v="1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x v="160"/>
    <n v="1512712800"/>
    <x v="157"/>
    <b v="0"/>
    <b v="1"/>
    <s v="photography/photography books"/>
    <x v="7"/>
    <x v="14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x v="161"/>
    <n v="1507525200"/>
    <x v="158"/>
    <b v="0"/>
    <b v="0"/>
    <s v="theater/plays"/>
    <x v="3"/>
    <x v="3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x v="162"/>
    <n v="1504328400"/>
    <x v="159"/>
    <b v="0"/>
    <b v="0"/>
    <s v="technology/web"/>
    <x v="2"/>
    <x v="2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x v="163"/>
    <n v="1293343200"/>
    <x v="160"/>
    <b v="0"/>
    <b v="0"/>
    <s v="photography/photography books"/>
    <x v="7"/>
    <x v="14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x v="164"/>
    <n v="1371704400"/>
    <x v="161"/>
    <b v="0"/>
    <b v="0"/>
    <s v="theater/plays"/>
    <x v="3"/>
    <x v="3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x v="165"/>
    <n v="1552798800"/>
    <x v="162"/>
    <b v="0"/>
    <b v="1"/>
    <s v="music/indie rock"/>
    <x v="1"/>
    <x v="7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x v="166"/>
    <n v="1342328400"/>
    <x v="163"/>
    <b v="0"/>
    <b v="1"/>
    <s v="film &amp; video/shorts"/>
    <x v="4"/>
    <x v="12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x v="167"/>
    <n v="1502341200"/>
    <x v="164"/>
    <b v="0"/>
    <b v="0"/>
    <s v="music/indie rock"/>
    <x v="1"/>
    <x v="7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x v="168"/>
    <n v="1397192400"/>
    <x v="165"/>
    <b v="0"/>
    <b v="0"/>
    <s v="publishing/translations"/>
    <x v="5"/>
    <x v="18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n v="1405746000"/>
    <x v="169"/>
    <n v="1407042000"/>
    <x v="166"/>
    <b v="0"/>
    <b v="1"/>
    <s v="film &amp; video/documentary"/>
    <x v="4"/>
    <x v="4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x v="170"/>
    <n v="1369371600"/>
    <x v="167"/>
    <b v="0"/>
    <b v="0"/>
    <s v="theater/plays"/>
    <x v="3"/>
    <x v="3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x v="171"/>
    <n v="1444107600"/>
    <x v="168"/>
    <b v="0"/>
    <b v="1"/>
    <s v="technology/wearables"/>
    <x v="2"/>
    <x v="8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x v="172"/>
    <n v="1474261200"/>
    <x v="169"/>
    <b v="0"/>
    <b v="0"/>
    <s v="theater/plays"/>
    <x v="3"/>
    <x v="3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x v="173"/>
    <n v="1473656400"/>
    <x v="170"/>
    <b v="0"/>
    <b v="0"/>
    <s v="theater/plays"/>
    <x v="3"/>
    <x v="3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x v="174"/>
    <n v="1291960800"/>
    <x v="171"/>
    <b v="0"/>
    <b v="0"/>
    <s v="theater/plays"/>
    <x v="3"/>
    <x v="3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x v="175"/>
    <n v="1506747600"/>
    <x v="172"/>
    <b v="0"/>
    <b v="0"/>
    <s v="food/food trucks"/>
    <x v="0"/>
    <x v="0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x v="176"/>
    <n v="1363582800"/>
    <x v="173"/>
    <b v="0"/>
    <b v="1"/>
    <s v="theater/plays"/>
    <x v="3"/>
    <x v="3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x v="177"/>
    <n v="1269666000"/>
    <x v="174"/>
    <b v="0"/>
    <b v="0"/>
    <s v="technology/wearables"/>
    <x v="2"/>
    <x v="8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x v="178"/>
    <n v="1508648400"/>
    <x v="175"/>
    <b v="0"/>
    <b v="0"/>
    <s v="technology/web"/>
    <x v="2"/>
    <x v="2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x v="179"/>
    <n v="1561957200"/>
    <x v="176"/>
    <b v="0"/>
    <b v="0"/>
    <s v="theater/plays"/>
    <x v="3"/>
    <x v="3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x v="180"/>
    <n v="1285131600"/>
    <x v="177"/>
    <b v="0"/>
    <b v="0"/>
    <s v="music/rock"/>
    <x v="1"/>
    <x v="1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x v="181"/>
    <n v="1556946000"/>
    <x v="178"/>
    <b v="0"/>
    <b v="0"/>
    <s v="theater/plays"/>
    <x v="3"/>
    <x v="3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x v="182"/>
    <n v="1527138000"/>
    <x v="179"/>
    <b v="0"/>
    <b v="0"/>
    <s v="film &amp; video/television"/>
    <x v="4"/>
    <x v="19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x v="183"/>
    <n v="1402117200"/>
    <x v="180"/>
    <b v="0"/>
    <b v="0"/>
    <s v="theater/plays"/>
    <x v="3"/>
    <x v="3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x v="184"/>
    <n v="1364014800"/>
    <x v="181"/>
    <b v="0"/>
    <b v="1"/>
    <s v="film &amp; video/shorts"/>
    <x v="4"/>
    <x v="12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x v="185"/>
    <n v="1417586400"/>
    <x v="182"/>
    <b v="0"/>
    <b v="0"/>
    <s v="theater/plays"/>
    <x v="3"/>
    <x v="3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x v="186"/>
    <n v="1457071200"/>
    <x v="183"/>
    <b v="0"/>
    <b v="0"/>
    <s v="theater/plays"/>
    <x v="3"/>
    <x v="3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n v="1370322000"/>
    <x v="187"/>
    <n v="1370408400"/>
    <x v="184"/>
    <b v="0"/>
    <b v="1"/>
    <s v="theater/plays"/>
    <x v="3"/>
    <x v="3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x v="188"/>
    <n v="1552626000"/>
    <x v="185"/>
    <b v="0"/>
    <b v="0"/>
    <s v="theater/plays"/>
    <x v="3"/>
    <x v="3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x v="189"/>
    <n v="1404190800"/>
    <x v="186"/>
    <b v="0"/>
    <b v="0"/>
    <s v="music/rock"/>
    <x v="1"/>
    <x v="1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x v="190"/>
    <n v="1523509200"/>
    <x v="187"/>
    <b v="1"/>
    <b v="0"/>
    <s v="music/indie rock"/>
    <x v="1"/>
    <x v="7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x v="191"/>
    <n v="1443589200"/>
    <x v="188"/>
    <b v="0"/>
    <b v="0"/>
    <s v="music/metal"/>
    <x v="1"/>
    <x v="16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x v="192"/>
    <n v="1533445200"/>
    <x v="189"/>
    <b v="0"/>
    <b v="0"/>
    <s v="music/electric music"/>
    <x v="1"/>
    <x v="5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x v="173"/>
    <n v="1474520400"/>
    <x v="190"/>
    <b v="0"/>
    <b v="0"/>
    <s v="technology/wearables"/>
    <x v="2"/>
    <x v="8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x v="193"/>
    <n v="1499403600"/>
    <x v="191"/>
    <b v="0"/>
    <b v="0"/>
    <s v="film &amp; video/drama"/>
    <x v="4"/>
    <x v="6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x v="194"/>
    <n v="1283576400"/>
    <x v="192"/>
    <b v="0"/>
    <b v="0"/>
    <s v="music/electric music"/>
    <x v="1"/>
    <x v="5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x v="195"/>
    <n v="1436590800"/>
    <x v="193"/>
    <b v="0"/>
    <b v="0"/>
    <s v="music/rock"/>
    <x v="1"/>
    <x v="1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x v="152"/>
    <n v="1270443600"/>
    <x v="194"/>
    <b v="0"/>
    <b v="0"/>
    <s v="theater/plays"/>
    <x v="3"/>
    <x v="3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x v="196"/>
    <n v="1407819600"/>
    <x v="195"/>
    <b v="0"/>
    <b v="0"/>
    <s v="technology/web"/>
    <x v="2"/>
    <x v="2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x v="197"/>
    <n v="1317877200"/>
    <x v="196"/>
    <b v="0"/>
    <b v="0"/>
    <s v="food/food trucks"/>
    <x v="0"/>
    <x v="0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x v="198"/>
    <n v="1484805600"/>
    <x v="197"/>
    <b v="0"/>
    <b v="0"/>
    <s v="theater/plays"/>
    <x v="3"/>
    <x v="3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x v="199"/>
    <n v="1302670800"/>
    <x v="198"/>
    <b v="0"/>
    <b v="0"/>
    <s v="music/jazz"/>
    <x v="1"/>
    <x v="17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x v="200"/>
    <n v="1540789200"/>
    <x v="199"/>
    <b v="1"/>
    <b v="0"/>
    <s v="theater/plays"/>
    <x v="3"/>
    <x v="3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x v="201"/>
    <n v="1268028000"/>
    <x v="200"/>
    <b v="0"/>
    <b v="0"/>
    <s v="publishing/fiction"/>
    <x v="5"/>
    <x v="13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x v="202"/>
    <n v="1537160400"/>
    <x v="201"/>
    <b v="0"/>
    <b v="1"/>
    <s v="music/rock"/>
    <x v="1"/>
    <x v="1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x v="203"/>
    <n v="1512280800"/>
    <x v="202"/>
    <b v="0"/>
    <b v="0"/>
    <s v="film &amp; video/documentary"/>
    <x v="4"/>
    <x v="4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x v="204"/>
    <n v="1463115600"/>
    <x v="203"/>
    <b v="0"/>
    <b v="0"/>
    <s v="film &amp; video/documentary"/>
    <x v="4"/>
    <x v="4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x v="205"/>
    <n v="1490850000"/>
    <x v="204"/>
    <b v="0"/>
    <b v="0"/>
    <s v="film &amp; video/science fiction"/>
    <x v="4"/>
    <x v="22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x v="206"/>
    <n v="1379653200"/>
    <x v="205"/>
    <b v="0"/>
    <b v="0"/>
    <s v="theater/plays"/>
    <x v="3"/>
    <x v="3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x v="207"/>
    <n v="1580364000"/>
    <x v="206"/>
    <b v="0"/>
    <b v="0"/>
    <s v="theater/plays"/>
    <x v="3"/>
    <x v="3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x v="208"/>
    <n v="1289714400"/>
    <x v="207"/>
    <b v="0"/>
    <b v="1"/>
    <s v="music/indie rock"/>
    <x v="1"/>
    <x v="7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x v="209"/>
    <n v="1282712400"/>
    <x v="208"/>
    <b v="0"/>
    <b v="0"/>
    <s v="music/rock"/>
    <x v="1"/>
    <x v="1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x v="210"/>
    <n v="1550210400"/>
    <x v="209"/>
    <b v="0"/>
    <b v="0"/>
    <s v="theater/plays"/>
    <x v="3"/>
    <x v="3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x v="211"/>
    <n v="1322114400"/>
    <x v="210"/>
    <b v="0"/>
    <b v="0"/>
    <s v="theater/plays"/>
    <x v="3"/>
    <x v="3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x v="212"/>
    <n v="1557205200"/>
    <x v="211"/>
    <b v="0"/>
    <b v="0"/>
    <s v="film &amp; video/science fiction"/>
    <x v="4"/>
    <x v="22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x v="213"/>
    <n v="1323928800"/>
    <x v="212"/>
    <b v="0"/>
    <b v="1"/>
    <s v="film &amp; video/shorts"/>
    <x v="4"/>
    <x v="12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x v="214"/>
    <n v="1346130000"/>
    <x v="213"/>
    <b v="0"/>
    <b v="0"/>
    <s v="film &amp; video/animation"/>
    <x v="4"/>
    <x v="10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x v="215"/>
    <n v="1311051600"/>
    <x v="214"/>
    <b v="1"/>
    <b v="0"/>
    <s v="theater/plays"/>
    <x v="3"/>
    <x v="3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x v="216"/>
    <n v="1340427600"/>
    <x v="215"/>
    <b v="1"/>
    <b v="0"/>
    <s v="food/food trucks"/>
    <x v="0"/>
    <x v="0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x v="217"/>
    <n v="1412312400"/>
    <x v="216"/>
    <b v="0"/>
    <b v="0"/>
    <s v="photography/photography books"/>
    <x v="7"/>
    <x v="14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x v="218"/>
    <n v="1459314000"/>
    <x v="217"/>
    <b v="0"/>
    <b v="0"/>
    <s v="theater/plays"/>
    <x v="3"/>
    <x v="3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x v="219"/>
    <n v="1415426400"/>
    <x v="218"/>
    <b v="0"/>
    <b v="0"/>
    <s v="film &amp; video/science fiction"/>
    <x v="4"/>
    <x v="22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x v="220"/>
    <n v="1399093200"/>
    <x v="219"/>
    <b v="1"/>
    <b v="0"/>
    <s v="music/rock"/>
    <x v="1"/>
    <x v="1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x v="221"/>
    <n v="1273899600"/>
    <x v="122"/>
    <b v="0"/>
    <b v="0"/>
    <s v="photography/photography books"/>
    <x v="7"/>
    <x v="14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x v="222"/>
    <n v="1432184400"/>
    <x v="220"/>
    <b v="0"/>
    <b v="0"/>
    <s v="games/mobile games"/>
    <x v="6"/>
    <x v="20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x v="172"/>
    <n v="1474779600"/>
    <x v="221"/>
    <b v="0"/>
    <b v="0"/>
    <s v="film &amp; video/animation"/>
    <x v="4"/>
    <x v="10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x v="223"/>
    <n v="1500440400"/>
    <x v="222"/>
    <b v="0"/>
    <b v="1"/>
    <s v="games/mobile games"/>
    <x v="6"/>
    <x v="20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x v="224"/>
    <n v="1575612000"/>
    <x v="223"/>
    <b v="0"/>
    <b v="0"/>
    <s v="games/video games"/>
    <x v="6"/>
    <x v="11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x v="225"/>
    <n v="1374123600"/>
    <x v="224"/>
    <b v="0"/>
    <b v="0"/>
    <s v="theater/plays"/>
    <x v="3"/>
    <x v="3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x v="226"/>
    <n v="1469509200"/>
    <x v="225"/>
    <b v="0"/>
    <b v="0"/>
    <s v="theater/plays"/>
    <x v="3"/>
    <x v="3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x v="227"/>
    <n v="1309237200"/>
    <x v="226"/>
    <b v="0"/>
    <b v="0"/>
    <s v="film &amp; video/animation"/>
    <x v="4"/>
    <x v="10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x v="228"/>
    <n v="1503982800"/>
    <x v="227"/>
    <b v="0"/>
    <b v="1"/>
    <s v="games/video games"/>
    <x v="6"/>
    <x v="11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x v="229"/>
    <n v="1487397600"/>
    <x v="228"/>
    <b v="0"/>
    <b v="0"/>
    <s v="film &amp; video/animation"/>
    <x v="4"/>
    <x v="10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x v="230"/>
    <n v="1562043600"/>
    <x v="229"/>
    <b v="0"/>
    <b v="1"/>
    <s v="music/rock"/>
    <x v="1"/>
    <x v="1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x v="231"/>
    <n v="1398574800"/>
    <x v="230"/>
    <b v="0"/>
    <b v="0"/>
    <s v="film &amp; video/animation"/>
    <x v="4"/>
    <x v="10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x v="232"/>
    <n v="1515391200"/>
    <x v="231"/>
    <b v="0"/>
    <b v="1"/>
    <s v="theater/plays"/>
    <x v="3"/>
    <x v="3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x v="233"/>
    <n v="1441170000"/>
    <x v="232"/>
    <b v="0"/>
    <b v="0"/>
    <s v="technology/wearables"/>
    <x v="2"/>
    <x v="8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x v="194"/>
    <n v="1281157200"/>
    <x v="233"/>
    <b v="0"/>
    <b v="0"/>
    <s v="theater/plays"/>
    <x v="3"/>
    <x v="3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x v="234"/>
    <n v="1398229200"/>
    <x v="234"/>
    <b v="0"/>
    <b v="1"/>
    <s v="publishing/nonfiction"/>
    <x v="5"/>
    <x v="9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x v="235"/>
    <n v="1495256400"/>
    <x v="235"/>
    <b v="0"/>
    <b v="1"/>
    <s v="music/rock"/>
    <x v="1"/>
    <x v="1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x v="236"/>
    <n v="1520402400"/>
    <x v="236"/>
    <b v="0"/>
    <b v="0"/>
    <s v="theater/plays"/>
    <x v="3"/>
    <x v="3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x v="237"/>
    <n v="1409806800"/>
    <x v="237"/>
    <b v="0"/>
    <b v="0"/>
    <s v="theater/plays"/>
    <x v="3"/>
    <x v="3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x v="238"/>
    <n v="1396933200"/>
    <x v="238"/>
    <b v="0"/>
    <b v="0"/>
    <s v="theater/plays"/>
    <x v="3"/>
    <x v="3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x v="239"/>
    <n v="1376024400"/>
    <x v="239"/>
    <b v="0"/>
    <b v="0"/>
    <s v="technology/web"/>
    <x v="2"/>
    <x v="2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x v="240"/>
    <n v="1483682400"/>
    <x v="240"/>
    <b v="0"/>
    <b v="1"/>
    <s v="publishing/fiction"/>
    <x v="5"/>
    <x v="13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x v="241"/>
    <n v="1420437600"/>
    <x v="241"/>
    <b v="0"/>
    <b v="0"/>
    <s v="games/mobile games"/>
    <x v="6"/>
    <x v="20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x v="242"/>
    <n v="1420783200"/>
    <x v="242"/>
    <b v="0"/>
    <b v="0"/>
    <s v="publishing/translations"/>
    <x v="5"/>
    <x v="18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x v="67"/>
    <n v="1267423200"/>
    <x v="243"/>
    <b v="0"/>
    <b v="0"/>
    <s v="music/rock"/>
    <x v="1"/>
    <x v="1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x v="243"/>
    <n v="1355205600"/>
    <x v="244"/>
    <b v="0"/>
    <b v="0"/>
    <s v="theater/plays"/>
    <x v="3"/>
    <x v="3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x v="244"/>
    <n v="1383109200"/>
    <x v="245"/>
    <b v="0"/>
    <b v="0"/>
    <s v="theater/plays"/>
    <x v="3"/>
    <x v="3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x v="245"/>
    <n v="1303275600"/>
    <x v="246"/>
    <b v="0"/>
    <b v="0"/>
    <s v="film &amp; video/drama"/>
    <x v="4"/>
    <x v="6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x v="246"/>
    <n v="1487829600"/>
    <x v="247"/>
    <b v="0"/>
    <b v="0"/>
    <s v="publishing/nonfiction"/>
    <x v="5"/>
    <x v="9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x v="247"/>
    <n v="1298268000"/>
    <x v="248"/>
    <b v="0"/>
    <b v="1"/>
    <s v="music/rock"/>
    <x v="1"/>
    <x v="1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x v="248"/>
    <n v="1456812000"/>
    <x v="249"/>
    <b v="0"/>
    <b v="0"/>
    <s v="music/rock"/>
    <x v="1"/>
    <x v="1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x v="249"/>
    <n v="1363669200"/>
    <x v="250"/>
    <b v="0"/>
    <b v="0"/>
    <s v="theater/plays"/>
    <x v="3"/>
    <x v="3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x v="250"/>
    <n v="1482904800"/>
    <x v="251"/>
    <b v="0"/>
    <b v="1"/>
    <s v="theater/plays"/>
    <x v="3"/>
    <x v="3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x v="251"/>
    <n v="1356588000"/>
    <x v="252"/>
    <b v="1"/>
    <b v="0"/>
    <s v="photography/photography books"/>
    <x v="7"/>
    <x v="14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x v="136"/>
    <n v="1349845200"/>
    <x v="253"/>
    <b v="0"/>
    <b v="0"/>
    <s v="music/rock"/>
    <x v="1"/>
    <x v="1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x v="252"/>
    <n v="1283058000"/>
    <x v="254"/>
    <b v="0"/>
    <b v="1"/>
    <s v="music/rock"/>
    <x v="1"/>
    <x v="1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x v="253"/>
    <n v="1304226000"/>
    <x v="255"/>
    <b v="0"/>
    <b v="1"/>
    <s v="music/indie rock"/>
    <x v="1"/>
    <x v="7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x v="254"/>
    <n v="1263016800"/>
    <x v="256"/>
    <b v="0"/>
    <b v="0"/>
    <s v="photography/photography books"/>
    <x v="7"/>
    <x v="14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x v="255"/>
    <n v="1362031200"/>
    <x v="257"/>
    <b v="0"/>
    <b v="0"/>
    <s v="theater/plays"/>
    <x v="3"/>
    <x v="3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x v="256"/>
    <n v="1455602400"/>
    <x v="258"/>
    <b v="0"/>
    <b v="0"/>
    <s v="theater/plays"/>
    <x v="3"/>
    <x v="3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x v="257"/>
    <n v="1418191200"/>
    <x v="259"/>
    <b v="0"/>
    <b v="1"/>
    <s v="music/jazz"/>
    <x v="1"/>
    <x v="17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x v="258"/>
    <n v="1352440800"/>
    <x v="260"/>
    <b v="0"/>
    <b v="0"/>
    <s v="theater/plays"/>
    <x v="3"/>
    <x v="3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x v="259"/>
    <n v="1353304800"/>
    <x v="261"/>
    <b v="0"/>
    <b v="0"/>
    <s v="film &amp; video/documentary"/>
    <x v="4"/>
    <x v="4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x v="260"/>
    <n v="1550728800"/>
    <x v="262"/>
    <b v="0"/>
    <b v="0"/>
    <s v="film &amp; video/television"/>
    <x v="4"/>
    <x v="19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x v="261"/>
    <n v="1291442400"/>
    <x v="263"/>
    <b v="0"/>
    <b v="0"/>
    <s v="games/video games"/>
    <x v="6"/>
    <x v="11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x v="262"/>
    <n v="1452146400"/>
    <x v="264"/>
    <b v="0"/>
    <b v="0"/>
    <s v="photography/photography books"/>
    <x v="7"/>
    <x v="14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x v="263"/>
    <n v="1564894800"/>
    <x v="265"/>
    <b v="0"/>
    <b v="1"/>
    <s v="theater/plays"/>
    <x v="3"/>
    <x v="3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x v="264"/>
    <n v="1505883600"/>
    <x v="266"/>
    <b v="0"/>
    <b v="0"/>
    <s v="theater/plays"/>
    <x v="3"/>
    <x v="3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x v="265"/>
    <n v="1510380000"/>
    <x v="267"/>
    <b v="0"/>
    <b v="0"/>
    <s v="theater/plays"/>
    <x v="3"/>
    <x v="3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x v="266"/>
    <n v="1555218000"/>
    <x v="153"/>
    <b v="0"/>
    <b v="0"/>
    <s v="publishing/translations"/>
    <x v="5"/>
    <x v="18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x v="267"/>
    <n v="1335243600"/>
    <x v="268"/>
    <b v="0"/>
    <b v="1"/>
    <s v="games/video games"/>
    <x v="6"/>
    <x v="11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x v="268"/>
    <n v="1279688400"/>
    <x v="269"/>
    <b v="0"/>
    <b v="0"/>
    <s v="theater/plays"/>
    <x v="3"/>
    <x v="3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x v="269"/>
    <n v="1356069600"/>
    <x v="270"/>
    <b v="0"/>
    <b v="0"/>
    <s v="technology/web"/>
    <x v="2"/>
    <x v="2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x v="270"/>
    <n v="1536210000"/>
    <x v="271"/>
    <b v="0"/>
    <b v="0"/>
    <s v="theater/plays"/>
    <x v="3"/>
    <x v="3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x v="271"/>
    <n v="1511762400"/>
    <x v="272"/>
    <b v="0"/>
    <b v="0"/>
    <s v="film &amp; video/animation"/>
    <x v="4"/>
    <x v="10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x v="272"/>
    <n v="1333256400"/>
    <x v="273"/>
    <b v="0"/>
    <b v="1"/>
    <s v="theater/plays"/>
    <x v="3"/>
    <x v="3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x v="73"/>
    <n v="1480744800"/>
    <x v="274"/>
    <b v="0"/>
    <b v="1"/>
    <s v="film &amp; video/television"/>
    <x v="4"/>
    <x v="19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x v="273"/>
    <n v="1465016400"/>
    <x v="148"/>
    <b v="0"/>
    <b v="0"/>
    <s v="music/rock"/>
    <x v="1"/>
    <x v="1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x v="274"/>
    <n v="1336280400"/>
    <x v="275"/>
    <b v="0"/>
    <b v="0"/>
    <s v="technology/web"/>
    <x v="2"/>
    <x v="2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x v="275"/>
    <n v="1476766800"/>
    <x v="276"/>
    <b v="0"/>
    <b v="0"/>
    <s v="theater/plays"/>
    <x v="3"/>
    <x v="3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x v="276"/>
    <n v="1480485600"/>
    <x v="72"/>
    <b v="0"/>
    <b v="0"/>
    <s v="theater/plays"/>
    <x v="3"/>
    <x v="3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x v="277"/>
    <n v="1430197200"/>
    <x v="277"/>
    <b v="0"/>
    <b v="0"/>
    <s v="music/electric music"/>
    <x v="1"/>
    <x v="5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x v="278"/>
    <n v="1331787600"/>
    <x v="278"/>
    <b v="0"/>
    <b v="1"/>
    <s v="music/metal"/>
    <x v="1"/>
    <x v="16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x v="279"/>
    <n v="1438837200"/>
    <x v="71"/>
    <b v="0"/>
    <b v="0"/>
    <s v="theater/plays"/>
    <x v="3"/>
    <x v="3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x v="280"/>
    <n v="1370926800"/>
    <x v="279"/>
    <b v="0"/>
    <b v="1"/>
    <s v="film &amp; video/documentary"/>
    <x v="4"/>
    <x v="4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x v="281"/>
    <n v="1319000400"/>
    <x v="280"/>
    <b v="1"/>
    <b v="0"/>
    <s v="technology/web"/>
    <x v="2"/>
    <x v="2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n v="1331874000"/>
    <x v="282"/>
    <n v="1333429200"/>
    <x v="281"/>
    <b v="0"/>
    <b v="0"/>
    <s v="food/food trucks"/>
    <x v="0"/>
    <x v="0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x v="283"/>
    <n v="1287032400"/>
    <x v="282"/>
    <b v="0"/>
    <b v="0"/>
    <s v="theater/plays"/>
    <x v="3"/>
    <x v="3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x v="284"/>
    <n v="1541570400"/>
    <x v="283"/>
    <b v="0"/>
    <b v="0"/>
    <s v="theater/plays"/>
    <x v="3"/>
    <x v="3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x v="285"/>
    <n v="1383976800"/>
    <x v="284"/>
    <b v="0"/>
    <b v="0"/>
    <s v="theater/plays"/>
    <x v="3"/>
    <x v="3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x v="286"/>
    <n v="1550556000"/>
    <x v="285"/>
    <b v="0"/>
    <b v="0"/>
    <s v="theater/plays"/>
    <x v="3"/>
    <x v="3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x v="287"/>
    <n v="1390456800"/>
    <x v="286"/>
    <b v="0"/>
    <b v="1"/>
    <s v="theater/plays"/>
    <x v="3"/>
    <x v="3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x v="288"/>
    <n v="1458018000"/>
    <x v="287"/>
    <b v="0"/>
    <b v="1"/>
    <s v="music/rock"/>
    <x v="1"/>
    <x v="1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x v="289"/>
    <n v="1461819600"/>
    <x v="288"/>
    <b v="0"/>
    <b v="0"/>
    <s v="food/food trucks"/>
    <x v="0"/>
    <x v="0"/>
    <x v="0"/>
    <x v="0"/>
  </r>
  <r>
    <n v="300"/>
    <s v="Cooke PLC"/>
    <s v="Focused executive core"/>
    <n v="100"/>
    <n v="5"/>
    <x v="0"/>
    <n v="0.05"/>
    <n v="1"/>
    <n v="5"/>
    <x v="3"/>
    <s v="DKK"/>
    <n v="1504069200"/>
    <x v="290"/>
    <n v="1504155600"/>
    <x v="289"/>
    <b v="0"/>
    <b v="1"/>
    <s v="publishing/nonfiction"/>
    <x v="5"/>
    <x v="9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x v="291"/>
    <n v="1426395600"/>
    <x v="290"/>
    <b v="0"/>
    <b v="0"/>
    <s v="film &amp; video/documentary"/>
    <x v="4"/>
    <x v="4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x v="292"/>
    <n v="1537074000"/>
    <x v="18"/>
    <b v="0"/>
    <b v="0"/>
    <s v="theater/plays"/>
    <x v="3"/>
    <x v="3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x v="293"/>
    <n v="1452578400"/>
    <x v="291"/>
    <b v="0"/>
    <b v="0"/>
    <s v="music/indie rock"/>
    <x v="1"/>
    <x v="7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x v="294"/>
    <n v="1474088400"/>
    <x v="292"/>
    <b v="0"/>
    <b v="0"/>
    <s v="film &amp; video/documentary"/>
    <x v="4"/>
    <x v="4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x v="295"/>
    <n v="1461906000"/>
    <x v="293"/>
    <b v="0"/>
    <b v="0"/>
    <s v="theater/plays"/>
    <x v="3"/>
    <x v="3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x v="296"/>
    <n v="1500267600"/>
    <x v="294"/>
    <b v="0"/>
    <b v="1"/>
    <s v="theater/plays"/>
    <x v="3"/>
    <x v="3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x v="297"/>
    <n v="1340686800"/>
    <x v="295"/>
    <b v="0"/>
    <b v="1"/>
    <s v="publishing/fiction"/>
    <x v="5"/>
    <x v="13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x v="298"/>
    <n v="1303189200"/>
    <x v="296"/>
    <b v="0"/>
    <b v="0"/>
    <s v="theater/plays"/>
    <x v="3"/>
    <x v="3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x v="299"/>
    <n v="1318309200"/>
    <x v="297"/>
    <b v="0"/>
    <b v="1"/>
    <s v="music/indie rock"/>
    <x v="1"/>
    <x v="7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x v="300"/>
    <n v="1272171600"/>
    <x v="298"/>
    <b v="0"/>
    <b v="0"/>
    <s v="games/video games"/>
    <x v="6"/>
    <x v="11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x v="247"/>
    <n v="1298872800"/>
    <x v="299"/>
    <b v="0"/>
    <b v="0"/>
    <s v="theater/plays"/>
    <x v="3"/>
    <x v="3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x v="244"/>
    <n v="1383282000"/>
    <x v="300"/>
    <b v="0"/>
    <b v="0"/>
    <s v="theater/plays"/>
    <x v="3"/>
    <x v="3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x v="301"/>
    <n v="1330495200"/>
    <x v="301"/>
    <b v="0"/>
    <b v="0"/>
    <s v="music/rock"/>
    <x v="1"/>
    <x v="1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x v="188"/>
    <n v="1552798800"/>
    <x v="162"/>
    <b v="0"/>
    <b v="1"/>
    <s v="film &amp; video/documentary"/>
    <x v="4"/>
    <x v="4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x v="302"/>
    <n v="1403413200"/>
    <x v="302"/>
    <b v="0"/>
    <b v="0"/>
    <s v="theater/plays"/>
    <x v="3"/>
    <x v="3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x v="303"/>
    <n v="1574229600"/>
    <x v="303"/>
    <b v="0"/>
    <b v="1"/>
    <s v="food/food trucks"/>
    <x v="0"/>
    <x v="0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x v="304"/>
    <n v="1495861200"/>
    <x v="304"/>
    <b v="0"/>
    <b v="0"/>
    <s v="theater/plays"/>
    <x v="3"/>
    <x v="3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x v="305"/>
    <n v="1392530400"/>
    <x v="305"/>
    <b v="0"/>
    <b v="0"/>
    <s v="music/rock"/>
    <x v="1"/>
    <x v="1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x v="306"/>
    <n v="1283662800"/>
    <x v="306"/>
    <b v="0"/>
    <b v="0"/>
    <s v="technology/web"/>
    <x v="2"/>
    <x v="2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x v="307"/>
    <n v="1305781200"/>
    <x v="307"/>
    <b v="0"/>
    <b v="0"/>
    <s v="publishing/fiction"/>
    <x v="5"/>
    <x v="13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x v="308"/>
    <n v="1302325200"/>
    <x v="308"/>
    <b v="0"/>
    <b v="0"/>
    <s v="film &amp; video/shorts"/>
    <x v="4"/>
    <x v="12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x v="309"/>
    <n v="1291788000"/>
    <x v="309"/>
    <b v="0"/>
    <b v="0"/>
    <s v="theater/plays"/>
    <x v="3"/>
    <x v="3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x v="310"/>
    <n v="1396069200"/>
    <x v="310"/>
    <b v="0"/>
    <b v="0"/>
    <s v="film &amp; video/documentary"/>
    <x v="4"/>
    <x v="4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x v="311"/>
    <n v="1435899600"/>
    <x v="311"/>
    <b v="0"/>
    <b v="1"/>
    <s v="theater/plays"/>
    <x v="3"/>
    <x v="3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x v="79"/>
    <n v="1531112400"/>
    <x v="312"/>
    <b v="0"/>
    <b v="1"/>
    <s v="theater/plays"/>
    <x v="3"/>
    <x v="3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x v="312"/>
    <n v="1451628000"/>
    <x v="313"/>
    <b v="0"/>
    <b v="0"/>
    <s v="film &amp; video/animation"/>
    <x v="4"/>
    <x v="10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x v="313"/>
    <n v="1567314000"/>
    <x v="314"/>
    <b v="0"/>
    <b v="1"/>
    <s v="theater/plays"/>
    <x v="3"/>
    <x v="3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x v="314"/>
    <n v="1544508000"/>
    <x v="315"/>
    <b v="0"/>
    <b v="0"/>
    <s v="music/rock"/>
    <x v="1"/>
    <x v="1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x v="315"/>
    <n v="1482472800"/>
    <x v="316"/>
    <b v="0"/>
    <b v="0"/>
    <s v="games/video games"/>
    <x v="6"/>
    <x v="11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x v="316"/>
    <n v="1512799200"/>
    <x v="317"/>
    <b v="0"/>
    <b v="0"/>
    <s v="film &amp; video/documentary"/>
    <x v="4"/>
    <x v="4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x v="317"/>
    <n v="1324360800"/>
    <x v="318"/>
    <b v="0"/>
    <b v="0"/>
    <s v="food/food trucks"/>
    <x v="0"/>
    <x v="0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x v="318"/>
    <n v="1364533200"/>
    <x v="319"/>
    <b v="0"/>
    <b v="0"/>
    <s v="technology/wearables"/>
    <x v="2"/>
    <x v="8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x v="319"/>
    <n v="1545112800"/>
    <x v="320"/>
    <b v="0"/>
    <b v="0"/>
    <s v="theater/plays"/>
    <x v="3"/>
    <x v="3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x v="32"/>
    <n v="1516168800"/>
    <x v="321"/>
    <b v="0"/>
    <b v="0"/>
    <s v="music/rock"/>
    <x v="1"/>
    <x v="1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x v="320"/>
    <n v="1574920800"/>
    <x v="322"/>
    <b v="0"/>
    <b v="0"/>
    <s v="music/rock"/>
    <x v="1"/>
    <x v="1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x v="321"/>
    <n v="1292479200"/>
    <x v="323"/>
    <b v="0"/>
    <b v="1"/>
    <s v="music/rock"/>
    <x v="1"/>
    <x v="1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x v="322"/>
    <n v="1573538400"/>
    <x v="324"/>
    <b v="0"/>
    <b v="0"/>
    <s v="theater/plays"/>
    <x v="3"/>
    <x v="3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x v="323"/>
    <n v="1320382800"/>
    <x v="325"/>
    <b v="0"/>
    <b v="0"/>
    <s v="theater/plays"/>
    <x v="3"/>
    <x v="3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x v="324"/>
    <n v="1502859600"/>
    <x v="326"/>
    <b v="0"/>
    <b v="0"/>
    <s v="theater/plays"/>
    <x v="3"/>
    <x v="3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x v="325"/>
    <n v="1323756000"/>
    <x v="327"/>
    <b v="0"/>
    <b v="0"/>
    <s v="photography/photography books"/>
    <x v="7"/>
    <x v="14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x v="326"/>
    <n v="1441342800"/>
    <x v="328"/>
    <b v="0"/>
    <b v="0"/>
    <s v="music/indie rock"/>
    <x v="1"/>
    <x v="7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x v="327"/>
    <n v="1375333200"/>
    <x v="329"/>
    <b v="0"/>
    <b v="0"/>
    <s v="theater/plays"/>
    <x v="3"/>
    <x v="3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x v="328"/>
    <n v="1389420000"/>
    <x v="151"/>
    <b v="0"/>
    <b v="0"/>
    <s v="theater/plays"/>
    <x v="3"/>
    <x v="3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x v="329"/>
    <n v="1520056800"/>
    <x v="330"/>
    <b v="0"/>
    <b v="0"/>
    <s v="games/video games"/>
    <x v="6"/>
    <x v="11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x v="330"/>
    <n v="1436504400"/>
    <x v="331"/>
    <b v="0"/>
    <b v="0"/>
    <s v="film &amp; video/drama"/>
    <x v="4"/>
    <x v="6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n v="1503550800"/>
    <x v="331"/>
    <n v="1508302800"/>
    <x v="332"/>
    <b v="0"/>
    <b v="1"/>
    <s v="music/indie rock"/>
    <x v="1"/>
    <x v="7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x v="332"/>
    <n v="1425708000"/>
    <x v="333"/>
    <b v="0"/>
    <b v="0"/>
    <s v="technology/web"/>
    <x v="2"/>
    <x v="2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x v="333"/>
    <n v="1488348000"/>
    <x v="334"/>
    <b v="0"/>
    <b v="0"/>
    <s v="food/food trucks"/>
    <x v="0"/>
    <x v="0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x v="296"/>
    <n v="1502600400"/>
    <x v="335"/>
    <b v="0"/>
    <b v="0"/>
    <s v="theater/plays"/>
    <x v="3"/>
    <x v="3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x v="334"/>
    <n v="1433653200"/>
    <x v="336"/>
    <b v="0"/>
    <b v="1"/>
    <s v="music/jazz"/>
    <x v="1"/>
    <x v="17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x v="335"/>
    <n v="1441602000"/>
    <x v="337"/>
    <b v="0"/>
    <b v="0"/>
    <s v="music/rock"/>
    <x v="1"/>
    <x v="1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x v="336"/>
    <n v="1447567200"/>
    <x v="338"/>
    <b v="0"/>
    <b v="0"/>
    <s v="theater/plays"/>
    <x v="3"/>
    <x v="3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x v="337"/>
    <n v="1562389200"/>
    <x v="339"/>
    <b v="0"/>
    <b v="0"/>
    <s v="theater/plays"/>
    <x v="3"/>
    <x v="3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x v="338"/>
    <n v="1378789200"/>
    <x v="340"/>
    <b v="0"/>
    <b v="0"/>
    <s v="film &amp; video/documentary"/>
    <x v="4"/>
    <x v="4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x v="339"/>
    <n v="1488520800"/>
    <x v="341"/>
    <b v="0"/>
    <b v="0"/>
    <s v="technology/wearables"/>
    <x v="2"/>
    <x v="8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x v="340"/>
    <n v="1327298400"/>
    <x v="342"/>
    <b v="0"/>
    <b v="0"/>
    <s v="theater/plays"/>
    <x v="3"/>
    <x v="3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x v="341"/>
    <n v="1443416400"/>
    <x v="343"/>
    <b v="0"/>
    <b v="0"/>
    <s v="games/video games"/>
    <x v="6"/>
    <x v="11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x v="342"/>
    <n v="1534136400"/>
    <x v="344"/>
    <b v="1"/>
    <b v="0"/>
    <s v="photography/photography books"/>
    <x v="7"/>
    <x v="14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x v="343"/>
    <n v="1315026000"/>
    <x v="127"/>
    <b v="0"/>
    <b v="0"/>
    <s v="film &amp; video/animation"/>
    <x v="4"/>
    <x v="10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x v="344"/>
    <n v="1295071200"/>
    <x v="345"/>
    <b v="0"/>
    <b v="1"/>
    <s v="theater/plays"/>
    <x v="3"/>
    <x v="3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x v="345"/>
    <n v="1509426000"/>
    <x v="346"/>
    <b v="0"/>
    <b v="0"/>
    <s v="theater/plays"/>
    <x v="3"/>
    <x v="3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x v="65"/>
    <n v="1299391200"/>
    <x v="347"/>
    <b v="0"/>
    <b v="0"/>
    <s v="music/rock"/>
    <x v="1"/>
    <x v="1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x v="346"/>
    <n v="1325052000"/>
    <x v="348"/>
    <b v="0"/>
    <b v="0"/>
    <s v="music/rock"/>
    <x v="1"/>
    <x v="1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x v="347"/>
    <n v="1522818000"/>
    <x v="349"/>
    <b v="0"/>
    <b v="0"/>
    <s v="music/indie rock"/>
    <x v="1"/>
    <x v="7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x v="348"/>
    <n v="1485324000"/>
    <x v="350"/>
    <b v="0"/>
    <b v="0"/>
    <s v="theater/plays"/>
    <x v="3"/>
    <x v="3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x v="349"/>
    <n v="1294120800"/>
    <x v="351"/>
    <b v="0"/>
    <b v="1"/>
    <s v="theater/plays"/>
    <x v="3"/>
    <x v="3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x v="350"/>
    <n v="1415685600"/>
    <x v="33"/>
    <b v="0"/>
    <b v="1"/>
    <s v="theater/plays"/>
    <x v="3"/>
    <x v="3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x v="351"/>
    <n v="1288933200"/>
    <x v="352"/>
    <b v="0"/>
    <b v="1"/>
    <s v="film &amp; video/documentary"/>
    <x v="4"/>
    <x v="4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x v="352"/>
    <n v="1363237200"/>
    <x v="353"/>
    <b v="0"/>
    <b v="1"/>
    <s v="film &amp; video/television"/>
    <x v="4"/>
    <x v="19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x v="353"/>
    <n v="1555822800"/>
    <x v="354"/>
    <b v="0"/>
    <b v="0"/>
    <s v="theater/plays"/>
    <x v="3"/>
    <x v="3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x v="354"/>
    <n v="1427778000"/>
    <x v="355"/>
    <b v="0"/>
    <b v="0"/>
    <s v="theater/plays"/>
    <x v="3"/>
    <x v="3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x v="355"/>
    <n v="1422424800"/>
    <x v="356"/>
    <b v="0"/>
    <b v="1"/>
    <s v="film &amp; video/documentary"/>
    <x v="4"/>
    <x v="4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x v="356"/>
    <n v="1503637200"/>
    <x v="357"/>
    <b v="0"/>
    <b v="0"/>
    <s v="theater/plays"/>
    <x v="3"/>
    <x v="3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x v="357"/>
    <n v="1547618400"/>
    <x v="358"/>
    <b v="0"/>
    <b v="1"/>
    <s v="film &amp; video/documentary"/>
    <x v="4"/>
    <x v="4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x v="358"/>
    <n v="1449900000"/>
    <x v="359"/>
    <b v="0"/>
    <b v="0"/>
    <s v="music/indie rock"/>
    <x v="1"/>
    <x v="7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x v="359"/>
    <n v="1405141200"/>
    <x v="360"/>
    <b v="0"/>
    <b v="0"/>
    <s v="music/rock"/>
    <x v="1"/>
    <x v="1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x v="12"/>
    <n v="1572933600"/>
    <x v="361"/>
    <b v="0"/>
    <b v="0"/>
    <s v="theater/plays"/>
    <x v="3"/>
    <x v="3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x v="360"/>
    <n v="1530162000"/>
    <x v="362"/>
    <b v="0"/>
    <b v="0"/>
    <s v="film &amp; video/documentary"/>
    <x v="4"/>
    <x v="4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x v="361"/>
    <n v="1320904800"/>
    <x v="363"/>
    <b v="0"/>
    <b v="0"/>
    <s v="theater/plays"/>
    <x v="3"/>
    <x v="3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x v="362"/>
    <n v="1372395600"/>
    <x v="364"/>
    <b v="0"/>
    <b v="0"/>
    <s v="theater/plays"/>
    <x v="3"/>
    <x v="3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x v="363"/>
    <n v="1437714000"/>
    <x v="365"/>
    <b v="0"/>
    <b v="0"/>
    <s v="theater/plays"/>
    <x v="3"/>
    <x v="3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x v="364"/>
    <n v="1509771600"/>
    <x v="366"/>
    <b v="0"/>
    <b v="0"/>
    <s v="photography/photography books"/>
    <x v="7"/>
    <x v="14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x v="210"/>
    <n v="1550556000"/>
    <x v="285"/>
    <b v="0"/>
    <b v="1"/>
    <s v="food/food trucks"/>
    <x v="0"/>
    <x v="0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x v="365"/>
    <n v="1489039200"/>
    <x v="367"/>
    <b v="1"/>
    <b v="1"/>
    <s v="film &amp; video/documentary"/>
    <x v="4"/>
    <x v="4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x v="366"/>
    <n v="1556600400"/>
    <x v="368"/>
    <b v="0"/>
    <b v="0"/>
    <s v="publishing/nonfiction"/>
    <x v="5"/>
    <x v="9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x v="367"/>
    <n v="1278565200"/>
    <x v="369"/>
    <b v="0"/>
    <b v="0"/>
    <s v="theater/plays"/>
    <x v="3"/>
    <x v="3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x v="368"/>
    <n v="1339909200"/>
    <x v="370"/>
    <b v="0"/>
    <b v="0"/>
    <s v="technology/wearables"/>
    <x v="2"/>
    <x v="8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x v="369"/>
    <n v="1325829600"/>
    <x v="371"/>
    <b v="0"/>
    <b v="0"/>
    <s v="music/indie rock"/>
    <x v="1"/>
    <x v="7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x v="370"/>
    <n v="1290578400"/>
    <x v="372"/>
    <b v="0"/>
    <b v="0"/>
    <s v="theater/plays"/>
    <x v="3"/>
    <x v="3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n v="1379048400"/>
    <x v="371"/>
    <n v="1380344400"/>
    <x v="373"/>
    <b v="0"/>
    <b v="0"/>
    <s v="photography/photography books"/>
    <x v="7"/>
    <x v="14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x v="287"/>
    <n v="1389852000"/>
    <x v="374"/>
    <b v="0"/>
    <b v="0"/>
    <s v="publishing/nonfiction"/>
    <x v="5"/>
    <x v="9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x v="372"/>
    <n v="1294466400"/>
    <x v="375"/>
    <b v="0"/>
    <b v="0"/>
    <s v="technology/wearables"/>
    <x v="2"/>
    <x v="8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x v="373"/>
    <n v="1500354000"/>
    <x v="376"/>
    <b v="0"/>
    <b v="0"/>
    <s v="music/jazz"/>
    <x v="1"/>
    <x v="17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x v="374"/>
    <n v="1375938000"/>
    <x v="377"/>
    <b v="0"/>
    <b v="1"/>
    <s v="film &amp; video/documentary"/>
    <x v="4"/>
    <x v="4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x v="375"/>
    <n v="1323410400"/>
    <x v="378"/>
    <b v="1"/>
    <b v="0"/>
    <s v="theater/plays"/>
    <x v="3"/>
    <x v="3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x v="376"/>
    <n v="1539406800"/>
    <x v="379"/>
    <b v="0"/>
    <b v="0"/>
    <s v="film &amp; video/drama"/>
    <x v="4"/>
    <x v="6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x v="377"/>
    <n v="1369803600"/>
    <x v="380"/>
    <b v="0"/>
    <b v="0"/>
    <s v="music/rock"/>
    <x v="1"/>
    <x v="1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x v="378"/>
    <n v="1525928400"/>
    <x v="103"/>
    <b v="0"/>
    <b v="1"/>
    <s v="film &amp; video/animation"/>
    <x v="4"/>
    <x v="10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x v="379"/>
    <n v="1297231200"/>
    <x v="381"/>
    <b v="0"/>
    <b v="0"/>
    <s v="music/indie rock"/>
    <x v="1"/>
    <x v="7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x v="380"/>
    <n v="1378530000"/>
    <x v="382"/>
    <b v="0"/>
    <b v="1"/>
    <s v="photography/photography books"/>
    <x v="7"/>
    <x v="14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x v="381"/>
    <n v="1572152400"/>
    <x v="383"/>
    <b v="0"/>
    <b v="0"/>
    <s v="theater/plays"/>
    <x v="3"/>
    <x v="3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x v="382"/>
    <n v="1329890400"/>
    <x v="384"/>
    <b v="0"/>
    <b v="1"/>
    <s v="film &amp; video/shorts"/>
    <x v="4"/>
    <x v="12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x v="125"/>
    <n v="1276750800"/>
    <x v="385"/>
    <b v="0"/>
    <b v="1"/>
    <s v="theater/plays"/>
    <x v="3"/>
    <x v="3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x v="383"/>
    <n v="1510898400"/>
    <x v="386"/>
    <b v="0"/>
    <b v="0"/>
    <s v="theater/plays"/>
    <x v="3"/>
    <x v="3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x v="384"/>
    <n v="1532408400"/>
    <x v="387"/>
    <b v="0"/>
    <b v="0"/>
    <s v="theater/plays"/>
    <x v="3"/>
    <x v="3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x v="385"/>
    <n v="1360562400"/>
    <x v="388"/>
    <b v="1"/>
    <b v="0"/>
    <s v="film &amp; video/documentary"/>
    <x v="4"/>
    <x v="4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x v="386"/>
    <n v="1571547600"/>
    <x v="389"/>
    <b v="0"/>
    <b v="0"/>
    <s v="theater/plays"/>
    <x v="3"/>
    <x v="3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x v="387"/>
    <n v="1468126800"/>
    <x v="390"/>
    <b v="0"/>
    <b v="0"/>
    <s v="film &amp; video/documentary"/>
    <x v="4"/>
    <x v="4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x v="388"/>
    <n v="1492837200"/>
    <x v="391"/>
    <b v="0"/>
    <b v="0"/>
    <s v="music/rock"/>
    <x v="1"/>
    <x v="1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x v="277"/>
    <n v="1430197200"/>
    <x v="277"/>
    <b v="0"/>
    <b v="0"/>
    <s v="games/mobile games"/>
    <x v="6"/>
    <x v="20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x v="389"/>
    <n v="1496206800"/>
    <x v="392"/>
    <b v="0"/>
    <b v="0"/>
    <s v="theater/plays"/>
    <x v="3"/>
    <x v="3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x v="390"/>
    <n v="1389592800"/>
    <x v="393"/>
    <b v="0"/>
    <b v="0"/>
    <s v="publishing/fiction"/>
    <x v="5"/>
    <x v="13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x v="391"/>
    <n v="1545631200"/>
    <x v="394"/>
    <b v="0"/>
    <b v="0"/>
    <s v="film &amp; video/animation"/>
    <x v="4"/>
    <x v="10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x v="392"/>
    <n v="1272430800"/>
    <x v="395"/>
    <b v="0"/>
    <b v="1"/>
    <s v="food/food trucks"/>
    <x v="0"/>
    <x v="0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x v="393"/>
    <n v="1327903200"/>
    <x v="396"/>
    <b v="0"/>
    <b v="0"/>
    <s v="theater/plays"/>
    <x v="3"/>
    <x v="3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x v="394"/>
    <n v="1296021600"/>
    <x v="397"/>
    <b v="0"/>
    <b v="1"/>
    <s v="film &amp; video/documentary"/>
    <x v="4"/>
    <x v="4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x v="395"/>
    <n v="1543298400"/>
    <x v="398"/>
    <b v="0"/>
    <b v="0"/>
    <s v="theater/plays"/>
    <x v="3"/>
    <x v="3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x v="396"/>
    <n v="1336366800"/>
    <x v="399"/>
    <b v="0"/>
    <b v="0"/>
    <s v="film &amp; video/documentary"/>
    <x v="4"/>
    <x v="4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x v="397"/>
    <n v="1325052000"/>
    <x v="348"/>
    <b v="0"/>
    <b v="0"/>
    <s v="technology/web"/>
    <x v="2"/>
    <x v="2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x v="398"/>
    <n v="1499576400"/>
    <x v="400"/>
    <b v="0"/>
    <b v="0"/>
    <s v="theater/plays"/>
    <x v="3"/>
    <x v="3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x v="399"/>
    <n v="1501304400"/>
    <x v="401"/>
    <b v="0"/>
    <b v="1"/>
    <s v="technology/wearables"/>
    <x v="2"/>
    <x v="8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x v="400"/>
    <n v="1273208400"/>
    <x v="402"/>
    <b v="0"/>
    <b v="1"/>
    <s v="theater/plays"/>
    <x v="3"/>
    <x v="3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x v="116"/>
    <n v="1316840400"/>
    <x v="403"/>
    <b v="0"/>
    <b v="1"/>
    <s v="food/food trucks"/>
    <x v="0"/>
    <x v="0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x v="401"/>
    <n v="1524546000"/>
    <x v="404"/>
    <b v="0"/>
    <b v="0"/>
    <s v="music/indie rock"/>
    <x v="1"/>
    <x v="7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x v="402"/>
    <n v="1438578000"/>
    <x v="405"/>
    <b v="0"/>
    <b v="0"/>
    <s v="photography/photography books"/>
    <x v="7"/>
    <x v="14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x v="403"/>
    <n v="1362549600"/>
    <x v="406"/>
    <b v="0"/>
    <b v="0"/>
    <s v="theater/plays"/>
    <x v="3"/>
    <x v="3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x v="404"/>
    <n v="1413349200"/>
    <x v="407"/>
    <b v="0"/>
    <b v="1"/>
    <s v="theater/plays"/>
    <x v="3"/>
    <x v="3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x v="405"/>
    <n v="1298008800"/>
    <x v="408"/>
    <b v="0"/>
    <b v="0"/>
    <s v="film &amp; video/animation"/>
    <x v="4"/>
    <x v="10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x v="406"/>
    <n v="1394427600"/>
    <x v="409"/>
    <b v="0"/>
    <b v="1"/>
    <s v="photography/photography books"/>
    <x v="7"/>
    <x v="14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x v="407"/>
    <n v="1572670800"/>
    <x v="410"/>
    <b v="0"/>
    <b v="0"/>
    <s v="theater/plays"/>
    <x v="3"/>
    <x v="3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x v="408"/>
    <n v="1531112400"/>
    <x v="312"/>
    <b v="1"/>
    <b v="0"/>
    <s v="theater/plays"/>
    <x v="3"/>
    <x v="3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x v="409"/>
    <n v="1400734800"/>
    <x v="411"/>
    <b v="0"/>
    <b v="0"/>
    <s v="theater/plays"/>
    <x v="3"/>
    <x v="3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x v="410"/>
    <n v="1386741600"/>
    <x v="412"/>
    <b v="0"/>
    <b v="1"/>
    <s v="film &amp; video/documentary"/>
    <x v="4"/>
    <x v="4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n v="1480572000"/>
    <x v="411"/>
    <n v="1481781600"/>
    <x v="413"/>
    <b v="1"/>
    <b v="0"/>
    <s v="theater/plays"/>
    <x v="3"/>
    <x v="3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x v="412"/>
    <n v="1419660000"/>
    <x v="414"/>
    <b v="0"/>
    <b v="1"/>
    <s v="theater/plays"/>
    <x v="3"/>
    <x v="3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x v="413"/>
    <n v="1555822800"/>
    <x v="354"/>
    <b v="0"/>
    <b v="0"/>
    <s v="music/jazz"/>
    <x v="1"/>
    <x v="17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x v="414"/>
    <n v="1442379600"/>
    <x v="415"/>
    <b v="0"/>
    <b v="1"/>
    <s v="film &amp; video/animation"/>
    <x v="4"/>
    <x v="10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x v="415"/>
    <n v="1364965200"/>
    <x v="416"/>
    <b v="0"/>
    <b v="0"/>
    <s v="theater/plays"/>
    <x v="3"/>
    <x v="3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x v="416"/>
    <n v="1479016800"/>
    <x v="417"/>
    <b v="0"/>
    <b v="0"/>
    <s v="film &amp; video/science fiction"/>
    <x v="4"/>
    <x v="22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x v="417"/>
    <n v="1499662800"/>
    <x v="418"/>
    <b v="0"/>
    <b v="0"/>
    <s v="film &amp; video/television"/>
    <x v="4"/>
    <x v="19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x v="418"/>
    <n v="1337835600"/>
    <x v="419"/>
    <b v="0"/>
    <b v="0"/>
    <s v="technology/wearables"/>
    <x v="2"/>
    <x v="8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x v="419"/>
    <n v="1505710800"/>
    <x v="420"/>
    <b v="0"/>
    <b v="0"/>
    <s v="theater/plays"/>
    <x v="3"/>
    <x v="3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x v="420"/>
    <n v="1287464400"/>
    <x v="421"/>
    <b v="0"/>
    <b v="0"/>
    <s v="theater/plays"/>
    <x v="3"/>
    <x v="3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x v="421"/>
    <n v="1311656400"/>
    <x v="422"/>
    <b v="0"/>
    <b v="1"/>
    <s v="music/indie rock"/>
    <x v="1"/>
    <x v="7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x v="422"/>
    <n v="1293170400"/>
    <x v="423"/>
    <b v="0"/>
    <b v="1"/>
    <s v="theater/plays"/>
    <x v="3"/>
    <x v="3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x v="423"/>
    <n v="1355983200"/>
    <x v="424"/>
    <b v="0"/>
    <b v="0"/>
    <s v="technology/wearables"/>
    <x v="2"/>
    <x v="8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x v="424"/>
    <n v="1515045600"/>
    <x v="425"/>
    <b v="0"/>
    <b v="0"/>
    <s v="film &amp; video/television"/>
    <x v="4"/>
    <x v="19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x v="425"/>
    <n v="1366088400"/>
    <x v="426"/>
    <b v="0"/>
    <b v="1"/>
    <s v="games/video games"/>
    <x v="6"/>
    <x v="11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x v="426"/>
    <n v="1553317200"/>
    <x v="427"/>
    <b v="0"/>
    <b v="0"/>
    <s v="games/video games"/>
    <x v="6"/>
    <x v="11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x v="427"/>
    <n v="1542088800"/>
    <x v="428"/>
    <b v="0"/>
    <b v="0"/>
    <s v="film &amp; video/animation"/>
    <x v="4"/>
    <x v="10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x v="428"/>
    <n v="1503118800"/>
    <x v="429"/>
    <b v="0"/>
    <b v="0"/>
    <s v="music/rock"/>
    <x v="1"/>
    <x v="1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x v="429"/>
    <n v="1278478800"/>
    <x v="430"/>
    <b v="0"/>
    <b v="0"/>
    <s v="film &amp; video/drama"/>
    <x v="4"/>
    <x v="6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x v="411"/>
    <n v="1484114400"/>
    <x v="431"/>
    <b v="0"/>
    <b v="0"/>
    <s v="film &amp; video/science fiction"/>
    <x v="4"/>
    <x v="22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x v="430"/>
    <n v="1385445600"/>
    <x v="432"/>
    <b v="0"/>
    <b v="1"/>
    <s v="film &amp; video/drama"/>
    <x v="4"/>
    <x v="6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x v="431"/>
    <n v="1318741200"/>
    <x v="433"/>
    <b v="0"/>
    <b v="0"/>
    <s v="theater/plays"/>
    <x v="3"/>
    <x v="3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x v="432"/>
    <n v="1518242400"/>
    <x v="434"/>
    <b v="0"/>
    <b v="1"/>
    <s v="music/indie rock"/>
    <x v="1"/>
    <x v="7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x v="433"/>
    <n v="1476594000"/>
    <x v="435"/>
    <b v="0"/>
    <b v="0"/>
    <s v="theater/plays"/>
    <x v="3"/>
    <x v="3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x v="434"/>
    <n v="1273554000"/>
    <x v="436"/>
    <b v="0"/>
    <b v="0"/>
    <s v="theater/plays"/>
    <x v="3"/>
    <x v="3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x v="435"/>
    <n v="1421906400"/>
    <x v="437"/>
    <b v="0"/>
    <b v="0"/>
    <s v="film &amp; video/documentary"/>
    <x v="4"/>
    <x v="4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x v="8"/>
    <n v="1281589200"/>
    <x v="438"/>
    <b v="0"/>
    <b v="0"/>
    <s v="theater/plays"/>
    <x v="3"/>
    <x v="3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x v="436"/>
    <n v="1400389200"/>
    <x v="439"/>
    <b v="0"/>
    <b v="0"/>
    <s v="film &amp; video/drama"/>
    <x v="4"/>
    <x v="6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x v="385"/>
    <n v="1362808800"/>
    <x v="440"/>
    <b v="0"/>
    <b v="0"/>
    <s v="games/mobile games"/>
    <x v="6"/>
    <x v="20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x v="437"/>
    <n v="1388815200"/>
    <x v="441"/>
    <b v="0"/>
    <b v="0"/>
    <s v="film &amp; video/animation"/>
    <x v="4"/>
    <x v="10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x v="438"/>
    <n v="1519538400"/>
    <x v="442"/>
    <b v="0"/>
    <b v="0"/>
    <s v="theater/plays"/>
    <x v="3"/>
    <x v="3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x v="439"/>
    <n v="1517810400"/>
    <x v="443"/>
    <b v="0"/>
    <b v="0"/>
    <s v="publishing/translations"/>
    <x v="5"/>
    <x v="18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x v="440"/>
    <n v="1370581200"/>
    <x v="444"/>
    <b v="0"/>
    <b v="1"/>
    <s v="technology/wearables"/>
    <x v="2"/>
    <x v="8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x v="441"/>
    <n v="1448863200"/>
    <x v="445"/>
    <b v="0"/>
    <b v="1"/>
    <s v="technology/web"/>
    <x v="2"/>
    <x v="2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x v="442"/>
    <n v="1556600400"/>
    <x v="368"/>
    <b v="0"/>
    <b v="0"/>
    <s v="theater/plays"/>
    <x v="3"/>
    <x v="3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x v="443"/>
    <n v="1432098000"/>
    <x v="446"/>
    <b v="0"/>
    <b v="0"/>
    <s v="film &amp; video/drama"/>
    <x v="4"/>
    <x v="6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x v="315"/>
    <n v="1482127200"/>
    <x v="447"/>
    <b v="0"/>
    <b v="0"/>
    <s v="technology/wearables"/>
    <x v="2"/>
    <x v="8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x v="444"/>
    <n v="1335934800"/>
    <x v="448"/>
    <b v="0"/>
    <b v="1"/>
    <s v="food/food trucks"/>
    <x v="0"/>
    <x v="0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x v="445"/>
    <n v="1556946000"/>
    <x v="178"/>
    <b v="0"/>
    <b v="0"/>
    <s v="music/rock"/>
    <x v="1"/>
    <x v="1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x v="446"/>
    <n v="1530075600"/>
    <x v="449"/>
    <b v="0"/>
    <b v="0"/>
    <s v="music/electric music"/>
    <x v="1"/>
    <x v="5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x v="447"/>
    <n v="1418796000"/>
    <x v="450"/>
    <b v="0"/>
    <b v="0"/>
    <s v="film &amp; video/television"/>
    <x v="4"/>
    <x v="19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x v="448"/>
    <n v="1372482000"/>
    <x v="451"/>
    <b v="0"/>
    <b v="1"/>
    <s v="publishing/translations"/>
    <x v="5"/>
    <x v="18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x v="342"/>
    <n v="1534395600"/>
    <x v="452"/>
    <b v="0"/>
    <b v="0"/>
    <s v="publishing/fiction"/>
    <x v="5"/>
    <x v="13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x v="449"/>
    <n v="1311397200"/>
    <x v="453"/>
    <b v="0"/>
    <b v="0"/>
    <s v="film &amp; video/science fiction"/>
    <x v="4"/>
    <x v="22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x v="450"/>
    <n v="1426914000"/>
    <x v="454"/>
    <b v="0"/>
    <b v="0"/>
    <s v="technology/wearables"/>
    <x v="2"/>
    <x v="8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x v="451"/>
    <n v="1501477200"/>
    <x v="455"/>
    <b v="0"/>
    <b v="0"/>
    <s v="food/food trucks"/>
    <x v="0"/>
    <x v="0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x v="452"/>
    <n v="1269061200"/>
    <x v="456"/>
    <b v="0"/>
    <b v="1"/>
    <s v="photography/photography books"/>
    <x v="7"/>
    <x v="14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x v="453"/>
    <n v="1415772000"/>
    <x v="457"/>
    <b v="0"/>
    <b v="1"/>
    <s v="theater/plays"/>
    <x v="3"/>
    <x v="3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x v="454"/>
    <n v="1331013600"/>
    <x v="458"/>
    <b v="0"/>
    <b v="1"/>
    <s v="publishing/fiction"/>
    <x v="5"/>
    <x v="13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x v="455"/>
    <n v="1576735200"/>
    <x v="459"/>
    <b v="0"/>
    <b v="0"/>
    <s v="theater/plays"/>
    <x v="3"/>
    <x v="3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x v="456"/>
    <n v="1411362000"/>
    <x v="460"/>
    <b v="0"/>
    <b v="1"/>
    <s v="food/food trucks"/>
    <x v="0"/>
    <x v="0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x v="457"/>
    <n v="1563685200"/>
    <x v="461"/>
    <b v="0"/>
    <b v="0"/>
    <s v="theater/plays"/>
    <x v="3"/>
    <x v="3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x v="458"/>
    <n v="1521867600"/>
    <x v="462"/>
    <b v="0"/>
    <b v="1"/>
    <s v="publishing/translations"/>
    <x v="5"/>
    <x v="18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x v="459"/>
    <n v="1495515600"/>
    <x v="463"/>
    <b v="0"/>
    <b v="0"/>
    <s v="theater/plays"/>
    <x v="3"/>
    <x v="3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x v="460"/>
    <n v="1455948000"/>
    <x v="464"/>
    <b v="0"/>
    <b v="0"/>
    <s v="theater/plays"/>
    <x v="3"/>
    <x v="3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x v="461"/>
    <n v="1282366800"/>
    <x v="465"/>
    <b v="0"/>
    <b v="0"/>
    <s v="technology/wearables"/>
    <x v="2"/>
    <x v="8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x v="462"/>
    <n v="1574575200"/>
    <x v="466"/>
    <b v="0"/>
    <b v="0"/>
    <s v="journalism/audio"/>
    <x v="8"/>
    <x v="23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x v="463"/>
    <n v="1374901200"/>
    <x v="467"/>
    <b v="0"/>
    <b v="1"/>
    <s v="food/food trucks"/>
    <x v="0"/>
    <x v="0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x v="464"/>
    <n v="1278910800"/>
    <x v="468"/>
    <b v="1"/>
    <b v="1"/>
    <s v="film &amp; video/shorts"/>
    <x v="4"/>
    <x v="12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x v="465"/>
    <n v="1562907600"/>
    <x v="469"/>
    <b v="0"/>
    <b v="0"/>
    <s v="photography/photography books"/>
    <x v="7"/>
    <x v="14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x v="466"/>
    <n v="1332478800"/>
    <x v="470"/>
    <b v="0"/>
    <b v="0"/>
    <s v="technology/wearables"/>
    <x v="2"/>
    <x v="8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x v="467"/>
    <n v="1402722000"/>
    <x v="471"/>
    <b v="0"/>
    <b v="0"/>
    <s v="theater/plays"/>
    <x v="3"/>
    <x v="3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x v="468"/>
    <n v="1496811600"/>
    <x v="472"/>
    <b v="0"/>
    <b v="0"/>
    <s v="film &amp; video/animation"/>
    <x v="4"/>
    <x v="10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x v="469"/>
    <n v="1482213600"/>
    <x v="473"/>
    <b v="0"/>
    <b v="1"/>
    <s v="technology/wearables"/>
    <x v="2"/>
    <x v="8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x v="470"/>
    <n v="1420264800"/>
    <x v="474"/>
    <b v="0"/>
    <b v="0"/>
    <s v="technology/web"/>
    <x v="2"/>
    <x v="2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x v="471"/>
    <n v="1458450000"/>
    <x v="475"/>
    <b v="0"/>
    <b v="1"/>
    <s v="film &amp; video/documentary"/>
    <x v="4"/>
    <x v="4"/>
    <x v="4"/>
    <x v="4"/>
  </r>
  <r>
    <n v="500"/>
    <s v="Valdez Ltd"/>
    <s v="Team-oriented clear-thinking matrix"/>
    <n v="100"/>
    <n v="0"/>
    <x v="0"/>
    <n v="0"/>
    <n v="0"/>
    <e v="#DIV/0!"/>
    <x v="1"/>
    <s v="USD"/>
    <n v="1367384400"/>
    <x v="472"/>
    <n v="1369803600"/>
    <x v="380"/>
    <b v="0"/>
    <b v="1"/>
    <s v="theater/plays"/>
    <x v="3"/>
    <x v="3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x v="473"/>
    <n v="1363237200"/>
    <x v="353"/>
    <b v="0"/>
    <b v="0"/>
    <s v="film &amp; video/documentary"/>
    <x v="4"/>
    <x v="4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x v="474"/>
    <n v="1345870800"/>
    <x v="476"/>
    <b v="0"/>
    <b v="1"/>
    <s v="games/video games"/>
    <x v="6"/>
    <x v="11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x v="72"/>
    <n v="1437454800"/>
    <x v="477"/>
    <b v="0"/>
    <b v="0"/>
    <s v="film &amp; video/drama"/>
    <x v="4"/>
    <x v="6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x v="443"/>
    <n v="1432011600"/>
    <x v="478"/>
    <b v="0"/>
    <b v="0"/>
    <s v="music/rock"/>
    <x v="1"/>
    <x v="1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x v="475"/>
    <n v="1366347600"/>
    <x v="479"/>
    <b v="0"/>
    <b v="1"/>
    <s v="publishing/radio &amp; podcasts"/>
    <x v="5"/>
    <x v="15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x v="81"/>
    <n v="1512885600"/>
    <x v="480"/>
    <b v="0"/>
    <b v="1"/>
    <s v="theater/plays"/>
    <x v="3"/>
    <x v="3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x v="476"/>
    <n v="1369717200"/>
    <x v="481"/>
    <b v="0"/>
    <b v="1"/>
    <s v="technology/web"/>
    <x v="2"/>
    <x v="2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x v="192"/>
    <n v="1534654800"/>
    <x v="482"/>
    <b v="0"/>
    <b v="0"/>
    <s v="theater/plays"/>
    <x v="3"/>
    <x v="3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x v="477"/>
    <n v="1337058000"/>
    <x v="483"/>
    <b v="0"/>
    <b v="0"/>
    <s v="theater/plays"/>
    <x v="3"/>
    <x v="3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x v="478"/>
    <n v="1529816400"/>
    <x v="484"/>
    <b v="0"/>
    <b v="0"/>
    <s v="film &amp; video/drama"/>
    <x v="4"/>
    <x v="6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x v="479"/>
    <n v="1564894800"/>
    <x v="265"/>
    <b v="0"/>
    <b v="0"/>
    <s v="theater/plays"/>
    <x v="3"/>
    <x v="3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x v="480"/>
    <n v="1404622800"/>
    <x v="485"/>
    <b v="0"/>
    <b v="1"/>
    <s v="games/video games"/>
    <x v="6"/>
    <x v="11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x v="180"/>
    <n v="1284181200"/>
    <x v="486"/>
    <b v="0"/>
    <b v="0"/>
    <s v="film &amp; video/television"/>
    <x v="4"/>
    <x v="19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x v="481"/>
    <n v="1386741600"/>
    <x v="412"/>
    <b v="0"/>
    <b v="1"/>
    <s v="music/rock"/>
    <x v="1"/>
    <x v="1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x v="482"/>
    <n v="1324792800"/>
    <x v="487"/>
    <b v="0"/>
    <b v="1"/>
    <s v="theater/plays"/>
    <x v="3"/>
    <x v="3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x v="194"/>
    <n v="1284354000"/>
    <x v="488"/>
    <b v="0"/>
    <b v="0"/>
    <s v="publishing/nonfiction"/>
    <x v="5"/>
    <x v="9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x v="483"/>
    <n v="1494392400"/>
    <x v="489"/>
    <b v="0"/>
    <b v="0"/>
    <s v="food/food trucks"/>
    <x v="0"/>
    <x v="0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x v="484"/>
    <n v="1519538400"/>
    <x v="442"/>
    <b v="0"/>
    <b v="1"/>
    <s v="film &amp; video/animation"/>
    <x v="4"/>
    <x v="10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x v="355"/>
    <n v="1421906400"/>
    <x v="437"/>
    <b v="0"/>
    <b v="1"/>
    <s v="music/rock"/>
    <x v="1"/>
    <x v="1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x v="485"/>
    <n v="1555909200"/>
    <x v="490"/>
    <b v="0"/>
    <b v="0"/>
    <s v="theater/plays"/>
    <x v="3"/>
    <x v="3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x v="486"/>
    <n v="1472446800"/>
    <x v="491"/>
    <b v="0"/>
    <b v="1"/>
    <s v="film &amp; video/drama"/>
    <x v="4"/>
    <x v="6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x v="487"/>
    <n v="1342328400"/>
    <x v="163"/>
    <b v="0"/>
    <b v="0"/>
    <s v="film &amp; video/shorts"/>
    <x v="4"/>
    <x v="12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x v="488"/>
    <n v="1268114400"/>
    <x v="492"/>
    <b v="0"/>
    <b v="0"/>
    <s v="film &amp; video/shorts"/>
    <x v="4"/>
    <x v="12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x v="489"/>
    <n v="1273381200"/>
    <x v="493"/>
    <b v="0"/>
    <b v="0"/>
    <s v="theater/plays"/>
    <x v="3"/>
    <x v="3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x v="490"/>
    <n v="1290837600"/>
    <x v="494"/>
    <b v="0"/>
    <b v="0"/>
    <s v="technology/wearables"/>
    <x v="2"/>
    <x v="8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x v="312"/>
    <n v="1454306400"/>
    <x v="495"/>
    <b v="0"/>
    <b v="1"/>
    <s v="theater/plays"/>
    <x v="3"/>
    <x v="3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x v="491"/>
    <n v="1457762400"/>
    <x v="496"/>
    <b v="0"/>
    <b v="0"/>
    <s v="film &amp; video/animation"/>
    <x v="4"/>
    <x v="10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x v="492"/>
    <n v="1389074400"/>
    <x v="497"/>
    <b v="0"/>
    <b v="0"/>
    <s v="music/indie rock"/>
    <x v="1"/>
    <x v="7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x v="493"/>
    <n v="1402117200"/>
    <x v="180"/>
    <b v="0"/>
    <b v="0"/>
    <s v="games/video games"/>
    <x v="6"/>
    <x v="11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x v="494"/>
    <n v="1284440400"/>
    <x v="498"/>
    <b v="0"/>
    <b v="1"/>
    <s v="publishing/fiction"/>
    <x v="5"/>
    <x v="13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x v="495"/>
    <n v="1388988000"/>
    <x v="499"/>
    <b v="0"/>
    <b v="0"/>
    <s v="games/video games"/>
    <x v="6"/>
    <x v="11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x v="496"/>
    <n v="1516946400"/>
    <x v="500"/>
    <b v="0"/>
    <b v="0"/>
    <s v="theater/plays"/>
    <x v="3"/>
    <x v="3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x v="497"/>
    <n v="1377752400"/>
    <x v="50"/>
    <b v="0"/>
    <b v="0"/>
    <s v="music/indie rock"/>
    <x v="1"/>
    <x v="7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x v="498"/>
    <n v="1534568400"/>
    <x v="501"/>
    <b v="0"/>
    <b v="1"/>
    <s v="film &amp; video/drama"/>
    <x v="4"/>
    <x v="6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x v="499"/>
    <n v="1528606800"/>
    <x v="502"/>
    <b v="0"/>
    <b v="1"/>
    <s v="theater/plays"/>
    <x v="3"/>
    <x v="3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x v="500"/>
    <n v="1284872400"/>
    <x v="52"/>
    <b v="0"/>
    <b v="0"/>
    <s v="publishing/fiction"/>
    <x v="5"/>
    <x v="13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x v="501"/>
    <n v="1537592400"/>
    <x v="503"/>
    <b v="1"/>
    <b v="1"/>
    <s v="film &amp; video/documentary"/>
    <x v="4"/>
    <x v="4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x v="502"/>
    <n v="1381208400"/>
    <x v="504"/>
    <b v="0"/>
    <b v="0"/>
    <s v="games/mobile games"/>
    <x v="6"/>
    <x v="20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x v="503"/>
    <n v="1562475600"/>
    <x v="505"/>
    <b v="0"/>
    <b v="1"/>
    <s v="food/food trucks"/>
    <x v="0"/>
    <x v="0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x v="504"/>
    <n v="1527397200"/>
    <x v="506"/>
    <b v="0"/>
    <b v="0"/>
    <s v="photography/photography books"/>
    <x v="7"/>
    <x v="14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x v="505"/>
    <n v="1436158800"/>
    <x v="507"/>
    <b v="0"/>
    <b v="0"/>
    <s v="games/mobile games"/>
    <x v="6"/>
    <x v="20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x v="506"/>
    <n v="1456034400"/>
    <x v="508"/>
    <b v="0"/>
    <b v="0"/>
    <s v="music/indie rock"/>
    <x v="1"/>
    <x v="7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x v="507"/>
    <n v="1380171600"/>
    <x v="509"/>
    <b v="0"/>
    <b v="0"/>
    <s v="games/video games"/>
    <x v="6"/>
    <x v="11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x v="508"/>
    <n v="1453356000"/>
    <x v="510"/>
    <b v="0"/>
    <b v="0"/>
    <s v="music/rock"/>
    <x v="1"/>
    <x v="1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x v="509"/>
    <n v="1578981600"/>
    <x v="511"/>
    <b v="0"/>
    <b v="0"/>
    <s v="theater/plays"/>
    <x v="3"/>
    <x v="3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x v="510"/>
    <n v="1537419600"/>
    <x v="512"/>
    <b v="0"/>
    <b v="1"/>
    <s v="theater/plays"/>
    <x v="3"/>
    <x v="3"/>
    <x v="3"/>
    <x v="3"/>
  </r>
  <r>
    <n v="547"/>
    <s v="Hardin-Dixon"/>
    <s v="Focused solution-oriented matrix"/>
    <n v="1300"/>
    <n v="12597"/>
    <x v="1"/>
    <n v="9.69"/>
    <n v="156"/>
    <n v="80.75"/>
    <x v="1"/>
    <s v="USD"/>
    <n v="1422165600"/>
    <x v="511"/>
    <n v="1423202400"/>
    <x v="513"/>
    <b v="0"/>
    <b v="0"/>
    <s v="film &amp; video/drama"/>
    <x v="4"/>
    <x v="6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x v="512"/>
    <n v="1460610000"/>
    <x v="514"/>
    <b v="0"/>
    <b v="0"/>
    <s v="theater/plays"/>
    <x v="3"/>
    <x v="3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x v="513"/>
    <n v="1370494800"/>
    <x v="515"/>
    <b v="0"/>
    <b v="0"/>
    <s v="technology/wearables"/>
    <x v="2"/>
    <x v="8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x v="514"/>
    <n v="1332306000"/>
    <x v="516"/>
    <b v="0"/>
    <b v="0"/>
    <s v="music/indie rock"/>
    <x v="1"/>
    <x v="7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x v="515"/>
    <n v="1422511200"/>
    <x v="517"/>
    <b v="0"/>
    <b v="1"/>
    <s v="technology/web"/>
    <x v="2"/>
    <x v="2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x v="516"/>
    <n v="1480312800"/>
    <x v="518"/>
    <b v="0"/>
    <b v="0"/>
    <s v="theater/plays"/>
    <x v="3"/>
    <x v="3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x v="517"/>
    <n v="1294034400"/>
    <x v="519"/>
    <b v="0"/>
    <b v="0"/>
    <s v="music/rock"/>
    <x v="1"/>
    <x v="1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x v="518"/>
    <n v="1482645600"/>
    <x v="520"/>
    <b v="0"/>
    <b v="0"/>
    <s v="music/indie rock"/>
    <x v="1"/>
    <x v="7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x v="519"/>
    <n v="1399093200"/>
    <x v="219"/>
    <b v="0"/>
    <b v="0"/>
    <s v="music/rock"/>
    <x v="1"/>
    <x v="1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x v="520"/>
    <n v="1315890000"/>
    <x v="521"/>
    <b v="0"/>
    <b v="1"/>
    <s v="publishing/translations"/>
    <x v="5"/>
    <x v="18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x v="521"/>
    <n v="1444021200"/>
    <x v="522"/>
    <b v="0"/>
    <b v="1"/>
    <s v="film &amp; video/science fiction"/>
    <x v="4"/>
    <x v="22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x v="522"/>
    <n v="1460005200"/>
    <x v="523"/>
    <b v="0"/>
    <b v="0"/>
    <s v="theater/plays"/>
    <x v="3"/>
    <x v="3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x v="523"/>
    <n v="1470718800"/>
    <x v="524"/>
    <b v="0"/>
    <b v="0"/>
    <s v="theater/plays"/>
    <x v="3"/>
    <x v="3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x v="524"/>
    <n v="1325052000"/>
    <x v="348"/>
    <b v="0"/>
    <b v="0"/>
    <s v="film &amp; video/animation"/>
    <x v="4"/>
    <x v="10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x v="525"/>
    <n v="1319000400"/>
    <x v="280"/>
    <b v="0"/>
    <b v="0"/>
    <s v="theater/plays"/>
    <x v="3"/>
    <x v="3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x v="188"/>
    <n v="1552539600"/>
    <x v="525"/>
    <b v="0"/>
    <b v="0"/>
    <s v="music/rock"/>
    <x v="1"/>
    <x v="1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x v="526"/>
    <n v="1543816800"/>
    <x v="526"/>
    <b v="0"/>
    <b v="0"/>
    <s v="film &amp; video/documentary"/>
    <x v="4"/>
    <x v="4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x v="527"/>
    <n v="1427086800"/>
    <x v="527"/>
    <b v="0"/>
    <b v="0"/>
    <s v="theater/plays"/>
    <x v="3"/>
    <x v="3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x v="528"/>
    <n v="1323064800"/>
    <x v="528"/>
    <b v="0"/>
    <b v="0"/>
    <s v="theater/plays"/>
    <x v="3"/>
    <x v="3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x v="522"/>
    <n v="1458277200"/>
    <x v="529"/>
    <b v="0"/>
    <b v="1"/>
    <s v="music/electric music"/>
    <x v="1"/>
    <x v="5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x v="529"/>
    <n v="1405141200"/>
    <x v="360"/>
    <b v="0"/>
    <b v="0"/>
    <s v="music/rock"/>
    <x v="1"/>
    <x v="1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x v="530"/>
    <n v="1283058000"/>
    <x v="254"/>
    <b v="0"/>
    <b v="0"/>
    <s v="theater/plays"/>
    <x v="3"/>
    <x v="3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x v="531"/>
    <n v="1295762400"/>
    <x v="530"/>
    <b v="0"/>
    <b v="0"/>
    <s v="film &amp; video/animation"/>
    <x v="4"/>
    <x v="10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x v="515"/>
    <n v="1419573600"/>
    <x v="531"/>
    <b v="0"/>
    <b v="1"/>
    <s v="music/rock"/>
    <x v="1"/>
    <x v="1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x v="532"/>
    <n v="1438750800"/>
    <x v="532"/>
    <b v="0"/>
    <b v="0"/>
    <s v="film &amp; video/shorts"/>
    <x v="4"/>
    <x v="12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x v="533"/>
    <n v="1444798800"/>
    <x v="533"/>
    <b v="0"/>
    <b v="1"/>
    <s v="music/rock"/>
    <x v="1"/>
    <x v="1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x v="409"/>
    <n v="1399179600"/>
    <x v="534"/>
    <b v="0"/>
    <b v="0"/>
    <s v="journalism/audio"/>
    <x v="8"/>
    <x v="23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x v="534"/>
    <n v="1576562400"/>
    <x v="535"/>
    <b v="0"/>
    <b v="1"/>
    <s v="food/food trucks"/>
    <x v="0"/>
    <x v="0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x v="53"/>
    <n v="1400821200"/>
    <x v="536"/>
    <b v="0"/>
    <b v="1"/>
    <s v="theater/plays"/>
    <x v="3"/>
    <x v="3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x v="535"/>
    <n v="1510984800"/>
    <x v="537"/>
    <b v="0"/>
    <b v="0"/>
    <s v="theater/plays"/>
    <x v="3"/>
    <x v="3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x v="536"/>
    <n v="1302066000"/>
    <x v="538"/>
    <b v="0"/>
    <b v="0"/>
    <s v="music/jazz"/>
    <x v="1"/>
    <x v="17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x v="537"/>
    <n v="1322978400"/>
    <x v="539"/>
    <b v="0"/>
    <b v="0"/>
    <s v="film &amp; video/science fiction"/>
    <x v="4"/>
    <x v="22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x v="538"/>
    <n v="1313730000"/>
    <x v="540"/>
    <b v="0"/>
    <b v="0"/>
    <s v="music/jazz"/>
    <x v="1"/>
    <x v="17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x v="539"/>
    <n v="1394085600"/>
    <x v="541"/>
    <b v="0"/>
    <b v="0"/>
    <s v="theater/plays"/>
    <x v="3"/>
    <x v="3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x v="540"/>
    <n v="1305349200"/>
    <x v="542"/>
    <b v="0"/>
    <b v="0"/>
    <s v="technology/web"/>
    <x v="2"/>
    <x v="2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x v="505"/>
    <n v="1434344400"/>
    <x v="543"/>
    <b v="0"/>
    <b v="1"/>
    <s v="games/video games"/>
    <x v="6"/>
    <x v="11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x v="541"/>
    <n v="1331186400"/>
    <x v="544"/>
    <b v="0"/>
    <b v="0"/>
    <s v="film &amp; video/documentary"/>
    <x v="4"/>
    <x v="4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x v="542"/>
    <n v="1336539600"/>
    <x v="545"/>
    <b v="0"/>
    <b v="0"/>
    <s v="technology/web"/>
    <x v="2"/>
    <x v="2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x v="543"/>
    <n v="1269752400"/>
    <x v="546"/>
    <b v="0"/>
    <b v="0"/>
    <s v="publishing/translations"/>
    <x v="5"/>
    <x v="18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x v="544"/>
    <n v="1291615200"/>
    <x v="547"/>
    <b v="0"/>
    <b v="0"/>
    <s v="music/rock"/>
    <x v="1"/>
    <x v="1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x v="35"/>
    <n v="1552366800"/>
    <x v="548"/>
    <b v="0"/>
    <b v="1"/>
    <s v="food/food trucks"/>
    <x v="0"/>
    <x v="0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x v="152"/>
    <n v="1272171600"/>
    <x v="298"/>
    <b v="0"/>
    <b v="0"/>
    <s v="theater/plays"/>
    <x v="3"/>
    <x v="3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x v="545"/>
    <n v="1436677200"/>
    <x v="549"/>
    <b v="0"/>
    <b v="0"/>
    <s v="film &amp; video/documentary"/>
    <x v="4"/>
    <x v="4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x v="546"/>
    <n v="1420092000"/>
    <x v="550"/>
    <b v="0"/>
    <b v="0"/>
    <s v="publishing/radio &amp; podcasts"/>
    <x v="5"/>
    <x v="15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x v="547"/>
    <n v="1279947600"/>
    <x v="551"/>
    <b v="0"/>
    <b v="0"/>
    <s v="games/video games"/>
    <x v="6"/>
    <x v="11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x v="548"/>
    <n v="1402203600"/>
    <x v="552"/>
    <b v="0"/>
    <b v="0"/>
    <s v="theater/plays"/>
    <x v="3"/>
    <x v="3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x v="549"/>
    <n v="1396933200"/>
    <x v="238"/>
    <b v="0"/>
    <b v="0"/>
    <s v="film &amp; video/animation"/>
    <x v="4"/>
    <x v="10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x v="550"/>
    <n v="1467262800"/>
    <x v="553"/>
    <b v="0"/>
    <b v="1"/>
    <s v="theater/plays"/>
    <x v="3"/>
    <x v="3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x v="551"/>
    <n v="1270530000"/>
    <x v="554"/>
    <b v="0"/>
    <b v="1"/>
    <s v="theater/plays"/>
    <x v="3"/>
    <x v="3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x v="552"/>
    <n v="1457762400"/>
    <x v="496"/>
    <b v="0"/>
    <b v="1"/>
    <s v="film &amp; video/drama"/>
    <x v="4"/>
    <x v="6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x v="462"/>
    <n v="1575525600"/>
    <x v="555"/>
    <b v="0"/>
    <b v="0"/>
    <s v="theater/plays"/>
    <x v="3"/>
    <x v="3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x v="553"/>
    <n v="1279083600"/>
    <x v="556"/>
    <b v="0"/>
    <b v="0"/>
    <s v="music/rock"/>
    <x v="1"/>
    <x v="1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x v="554"/>
    <n v="1424412000"/>
    <x v="557"/>
    <b v="0"/>
    <b v="0"/>
    <s v="film &amp; video/documentary"/>
    <x v="4"/>
    <x v="4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x v="555"/>
    <n v="1376197200"/>
    <x v="558"/>
    <b v="0"/>
    <b v="0"/>
    <s v="food/food trucks"/>
    <x v="0"/>
    <x v="0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x v="548"/>
    <n v="1402894800"/>
    <x v="559"/>
    <b v="1"/>
    <b v="0"/>
    <s v="technology/wearables"/>
    <x v="2"/>
    <x v="8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x v="62"/>
    <n v="1434430800"/>
    <x v="560"/>
    <b v="0"/>
    <b v="0"/>
    <s v="theater/plays"/>
    <x v="3"/>
    <x v="3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x v="556"/>
    <n v="1557896400"/>
    <x v="561"/>
    <b v="0"/>
    <b v="0"/>
    <s v="theater/plays"/>
    <x v="3"/>
    <x v="3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x v="557"/>
    <n v="1297490400"/>
    <x v="562"/>
    <b v="0"/>
    <b v="0"/>
    <s v="theater/plays"/>
    <x v="3"/>
    <x v="3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x v="27"/>
    <n v="1447394400"/>
    <x v="563"/>
    <b v="0"/>
    <b v="0"/>
    <s v="publishing/nonfiction"/>
    <x v="5"/>
    <x v="9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x v="558"/>
    <n v="1458277200"/>
    <x v="529"/>
    <b v="0"/>
    <b v="0"/>
    <s v="music/rock"/>
    <x v="1"/>
    <x v="1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x v="559"/>
    <n v="1395723600"/>
    <x v="564"/>
    <b v="0"/>
    <b v="0"/>
    <s v="food/food trucks"/>
    <x v="0"/>
    <x v="0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x v="426"/>
    <n v="1552197600"/>
    <x v="565"/>
    <b v="0"/>
    <b v="1"/>
    <s v="music/jazz"/>
    <x v="1"/>
    <x v="17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x v="560"/>
    <n v="1549087200"/>
    <x v="566"/>
    <b v="0"/>
    <b v="0"/>
    <s v="film &amp; video/science fiction"/>
    <x v="4"/>
    <x v="22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x v="561"/>
    <n v="1356847200"/>
    <x v="567"/>
    <b v="0"/>
    <b v="0"/>
    <s v="theater/plays"/>
    <x v="3"/>
    <x v="3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x v="562"/>
    <n v="1375765200"/>
    <x v="568"/>
    <b v="0"/>
    <b v="0"/>
    <s v="theater/plays"/>
    <x v="3"/>
    <x v="3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x v="563"/>
    <n v="1289800800"/>
    <x v="569"/>
    <b v="0"/>
    <b v="0"/>
    <s v="music/electric music"/>
    <x v="1"/>
    <x v="5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x v="564"/>
    <n v="1504501200"/>
    <x v="570"/>
    <b v="0"/>
    <b v="0"/>
    <s v="theater/plays"/>
    <x v="3"/>
    <x v="3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x v="565"/>
    <n v="1485669600"/>
    <x v="571"/>
    <b v="0"/>
    <b v="0"/>
    <s v="theater/plays"/>
    <x v="3"/>
    <x v="3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x v="566"/>
    <n v="1462770000"/>
    <x v="572"/>
    <b v="0"/>
    <b v="0"/>
    <s v="theater/plays"/>
    <x v="3"/>
    <x v="3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x v="567"/>
    <n v="1379739600"/>
    <x v="573"/>
    <b v="0"/>
    <b v="1"/>
    <s v="music/indie rock"/>
    <x v="1"/>
    <x v="7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x v="568"/>
    <n v="1402722000"/>
    <x v="471"/>
    <b v="0"/>
    <b v="0"/>
    <s v="theater/plays"/>
    <x v="3"/>
    <x v="3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x v="569"/>
    <n v="1369285200"/>
    <x v="574"/>
    <b v="0"/>
    <b v="0"/>
    <s v="publishing/nonfiction"/>
    <x v="5"/>
    <x v="9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x v="570"/>
    <n v="1304744400"/>
    <x v="575"/>
    <b v="1"/>
    <b v="1"/>
    <s v="theater/plays"/>
    <x v="3"/>
    <x v="3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x v="571"/>
    <n v="1468299600"/>
    <x v="576"/>
    <b v="0"/>
    <b v="0"/>
    <s v="photography/photography books"/>
    <x v="7"/>
    <x v="14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x v="572"/>
    <n v="1474174800"/>
    <x v="577"/>
    <b v="0"/>
    <b v="0"/>
    <s v="theater/plays"/>
    <x v="3"/>
    <x v="3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x v="573"/>
    <n v="1526014800"/>
    <x v="578"/>
    <b v="0"/>
    <b v="0"/>
    <s v="music/indie rock"/>
    <x v="1"/>
    <x v="7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x v="574"/>
    <n v="1437454800"/>
    <x v="477"/>
    <b v="0"/>
    <b v="0"/>
    <s v="theater/plays"/>
    <x v="3"/>
    <x v="3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x v="511"/>
    <n v="1422684000"/>
    <x v="579"/>
    <b v="0"/>
    <b v="0"/>
    <s v="photography/photography books"/>
    <x v="7"/>
    <x v="14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x v="575"/>
    <n v="1581314400"/>
    <x v="580"/>
    <b v="0"/>
    <b v="0"/>
    <s v="theater/plays"/>
    <x v="3"/>
    <x v="3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x v="576"/>
    <n v="1286427600"/>
    <x v="581"/>
    <b v="0"/>
    <b v="1"/>
    <s v="theater/plays"/>
    <x v="3"/>
    <x v="3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x v="577"/>
    <n v="1278738000"/>
    <x v="582"/>
    <b v="1"/>
    <b v="0"/>
    <s v="food/food trucks"/>
    <x v="0"/>
    <x v="0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x v="578"/>
    <n v="1286427600"/>
    <x v="581"/>
    <b v="0"/>
    <b v="0"/>
    <s v="music/indie rock"/>
    <x v="1"/>
    <x v="7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x v="579"/>
    <n v="1467954000"/>
    <x v="583"/>
    <b v="0"/>
    <b v="1"/>
    <s v="theater/plays"/>
    <x v="3"/>
    <x v="3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x v="580"/>
    <n v="1557637200"/>
    <x v="584"/>
    <b v="0"/>
    <b v="1"/>
    <s v="theater/plays"/>
    <x v="3"/>
    <x v="3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x v="581"/>
    <n v="1553922000"/>
    <x v="585"/>
    <b v="0"/>
    <b v="0"/>
    <s v="theater/plays"/>
    <x v="3"/>
    <x v="3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x v="582"/>
    <n v="1416463200"/>
    <x v="586"/>
    <b v="0"/>
    <b v="0"/>
    <s v="theater/plays"/>
    <x v="3"/>
    <x v="3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x v="336"/>
    <n v="1447221600"/>
    <x v="587"/>
    <b v="0"/>
    <b v="0"/>
    <s v="film &amp; video/animation"/>
    <x v="4"/>
    <x v="10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x v="583"/>
    <n v="1491627600"/>
    <x v="588"/>
    <b v="0"/>
    <b v="0"/>
    <s v="film &amp; video/television"/>
    <x v="4"/>
    <x v="19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x v="584"/>
    <n v="1363150800"/>
    <x v="589"/>
    <b v="0"/>
    <b v="0"/>
    <s v="film &amp; video/television"/>
    <x v="4"/>
    <x v="19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x v="585"/>
    <n v="1330754400"/>
    <x v="590"/>
    <b v="0"/>
    <b v="1"/>
    <s v="film &amp; video/animation"/>
    <x v="4"/>
    <x v="10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x v="586"/>
    <n v="1479794400"/>
    <x v="591"/>
    <b v="0"/>
    <b v="0"/>
    <s v="theater/plays"/>
    <x v="3"/>
    <x v="3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x v="587"/>
    <n v="1281243600"/>
    <x v="592"/>
    <b v="0"/>
    <b v="1"/>
    <s v="theater/plays"/>
    <x v="3"/>
    <x v="3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x v="588"/>
    <n v="1532754000"/>
    <x v="593"/>
    <b v="0"/>
    <b v="1"/>
    <s v="film &amp; video/drama"/>
    <x v="4"/>
    <x v="6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x v="589"/>
    <n v="1453356000"/>
    <x v="510"/>
    <b v="0"/>
    <b v="0"/>
    <s v="theater/plays"/>
    <x v="3"/>
    <x v="3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x v="590"/>
    <n v="1489986000"/>
    <x v="594"/>
    <b v="0"/>
    <b v="0"/>
    <s v="theater/plays"/>
    <x v="3"/>
    <x v="3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x v="591"/>
    <n v="1545804000"/>
    <x v="595"/>
    <b v="0"/>
    <b v="0"/>
    <s v="technology/wearables"/>
    <x v="2"/>
    <x v="8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x v="592"/>
    <n v="1489899600"/>
    <x v="596"/>
    <b v="0"/>
    <b v="0"/>
    <s v="theater/plays"/>
    <x v="3"/>
    <x v="3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x v="593"/>
    <n v="1546495200"/>
    <x v="597"/>
    <b v="0"/>
    <b v="0"/>
    <s v="theater/plays"/>
    <x v="3"/>
    <x v="3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x v="594"/>
    <n v="1539752400"/>
    <x v="598"/>
    <b v="0"/>
    <b v="1"/>
    <s v="music/rock"/>
    <x v="1"/>
    <x v="1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x v="595"/>
    <n v="1364101200"/>
    <x v="599"/>
    <b v="0"/>
    <b v="0"/>
    <s v="games/video games"/>
    <x v="6"/>
    <x v="11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x v="596"/>
    <n v="1525323600"/>
    <x v="600"/>
    <b v="0"/>
    <b v="0"/>
    <s v="publishing/translations"/>
    <x v="5"/>
    <x v="18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x v="597"/>
    <n v="1500872400"/>
    <x v="601"/>
    <b v="1"/>
    <b v="0"/>
    <s v="food/food trucks"/>
    <x v="0"/>
    <x v="0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x v="598"/>
    <n v="1288501200"/>
    <x v="602"/>
    <b v="1"/>
    <b v="1"/>
    <s v="theater/plays"/>
    <x v="3"/>
    <x v="3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x v="599"/>
    <n v="1407128400"/>
    <x v="603"/>
    <b v="0"/>
    <b v="0"/>
    <s v="music/jazz"/>
    <x v="1"/>
    <x v="17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x v="600"/>
    <n v="1394344800"/>
    <x v="604"/>
    <b v="0"/>
    <b v="0"/>
    <s v="film &amp; video/shorts"/>
    <x v="4"/>
    <x v="12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x v="601"/>
    <n v="1474088400"/>
    <x v="292"/>
    <b v="0"/>
    <b v="0"/>
    <s v="technology/web"/>
    <x v="2"/>
    <x v="2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x v="602"/>
    <n v="1460264400"/>
    <x v="605"/>
    <b v="0"/>
    <b v="0"/>
    <s v="technology/web"/>
    <x v="2"/>
    <x v="2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x v="335"/>
    <n v="1440824400"/>
    <x v="606"/>
    <b v="0"/>
    <b v="0"/>
    <s v="music/metal"/>
    <x v="1"/>
    <x v="16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x v="603"/>
    <n v="1489554000"/>
    <x v="607"/>
    <b v="1"/>
    <b v="0"/>
    <s v="photography/photography books"/>
    <x v="7"/>
    <x v="14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x v="604"/>
    <n v="1514872800"/>
    <x v="608"/>
    <b v="0"/>
    <b v="0"/>
    <s v="food/food trucks"/>
    <x v="0"/>
    <x v="0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x v="605"/>
    <n v="1515736800"/>
    <x v="609"/>
    <b v="0"/>
    <b v="0"/>
    <s v="film &amp; video/science fiction"/>
    <x v="4"/>
    <x v="22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x v="606"/>
    <n v="1442898000"/>
    <x v="610"/>
    <b v="0"/>
    <b v="0"/>
    <s v="music/rock"/>
    <x v="1"/>
    <x v="1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x v="65"/>
    <n v="1296194400"/>
    <x v="611"/>
    <b v="0"/>
    <b v="0"/>
    <s v="film &amp; video/documentary"/>
    <x v="4"/>
    <x v="4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x v="607"/>
    <n v="1440910800"/>
    <x v="612"/>
    <b v="1"/>
    <b v="0"/>
    <s v="theater/plays"/>
    <x v="3"/>
    <x v="3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x v="608"/>
    <n v="1335502800"/>
    <x v="613"/>
    <b v="0"/>
    <b v="0"/>
    <s v="music/jazz"/>
    <x v="1"/>
    <x v="17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x v="609"/>
    <n v="1544680800"/>
    <x v="614"/>
    <b v="0"/>
    <b v="0"/>
    <s v="theater/plays"/>
    <x v="3"/>
    <x v="3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x v="610"/>
    <n v="1288414800"/>
    <x v="615"/>
    <b v="0"/>
    <b v="0"/>
    <s v="theater/plays"/>
    <x v="3"/>
    <x v="3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x v="541"/>
    <n v="1330581600"/>
    <x v="616"/>
    <b v="0"/>
    <b v="0"/>
    <s v="music/jazz"/>
    <x v="1"/>
    <x v="17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x v="611"/>
    <n v="1311397200"/>
    <x v="453"/>
    <b v="0"/>
    <b v="1"/>
    <s v="film &amp; video/documentary"/>
    <x v="4"/>
    <x v="4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x v="612"/>
    <n v="1378357200"/>
    <x v="617"/>
    <b v="0"/>
    <b v="1"/>
    <s v="theater/plays"/>
    <x v="3"/>
    <x v="3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x v="613"/>
    <n v="1411102800"/>
    <x v="618"/>
    <b v="0"/>
    <b v="0"/>
    <s v="journalism/audio"/>
    <x v="8"/>
    <x v="23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x v="614"/>
    <n v="1344834000"/>
    <x v="619"/>
    <b v="0"/>
    <b v="0"/>
    <s v="theater/plays"/>
    <x v="3"/>
    <x v="3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x v="615"/>
    <n v="1499230800"/>
    <x v="620"/>
    <b v="0"/>
    <b v="0"/>
    <s v="theater/plays"/>
    <x v="3"/>
    <x v="3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x v="90"/>
    <n v="1457416800"/>
    <x v="621"/>
    <b v="0"/>
    <b v="0"/>
    <s v="music/indie rock"/>
    <x v="1"/>
    <x v="7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x v="616"/>
    <n v="1280898000"/>
    <x v="622"/>
    <b v="0"/>
    <b v="1"/>
    <s v="theater/plays"/>
    <x v="3"/>
    <x v="3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x v="617"/>
    <n v="1522472400"/>
    <x v="623"/>
    <b v="0"/>
    <b v="0"/>
    <s v="theater/plays"/>
    <x v="3"/>
    <x v="3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x v="618"/>
    <n v="1462510800"/>
    <x v="624"/>
    <b v="0"/>
    <b v="0"/>
    <s v="music/indie rock"/>
    <x v="1"/>
    <x v="7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x v="619"/>
    <n v="1317790800"/>
    <x v="625"/>
    <b v="0"/>
    <b v="0"/>
    <s v="photography/photography books"/>
    <x v="7"/>
    <x v="14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x v="620"/>
    <n v="1568782800"/>
    <x v="626"/>
    <b v="0"/>
    <b v="0"/>
    <s v="journalism/audio"/>
    <x v="8"/>
    <x v="23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x v="621"/>
    <n v="1349413200"/>
    <x v="627"/>
    <b v="0"/>
    <b v="0"/>
    <s v="photography/photography books"/>
    <x v="7"/>
    <x v="14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x v="622"/>
    <n v="1472446800"/>
    <x v="491"/>
    <b v="0"/>
    <b v="0"/>
    <s v="publishing/fiction"/>
    <x v="5"/>
    <x v="13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x v="35"/>
    <n v="1548050400"/>
    <x v="628"/>
    <b v="0"/>
    <b v="0"/>
    <s v="film &amp; video/drama"/>
    <x v="4"/>
    <x v="6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x v="623"/>
    <n v="1571806800"/>
    <x v="629"/>
    <b v="0"/>
    <b v="1"/>
    <s v="food/food trucks"/>
    <x v="0"/>
    <x v="0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x v="624"/>
    <n v="1576476000"/>
    <x v="630"/>
    <b v="0"/>
    <b v="1"/>
    <s v="games/mobile games"/>
    <x v="6"/>
    <x v="20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x v="625"/>
    <n v="1324965600"/>
    <x v="631"/>
    <b v="0"/>
    <b v="0"/>
    <s v="theater/plays"/>
    <x v="3"/>
    <x v="3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x v="626"/>
    <n v="1387519200"/>
    <x v="632"/>
    <b v="0"/>
    <b v="0"/>
    <s v="theater/plays"/>
    <x v="3"/>
    <x v="3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x v="627"/>
    <n v="1537246800"/>
    <x v="633"/>
    <b v="0"/>
    <b v="0"/>
    <s v="theater/plays"/>
    <x v="3"/>
    <x v="3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x v="628"/>
    <n v="1279515600"/>
    <x v="634"/>
    <b v="0"/>
    <b v="0"/>
    <s v="publishing/nonfiction"/>
    <x v="5"/>
    <x v="9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x v="629"/>
    <n v="1442379600"/>
    <x v="415"/>
    <b v="0"/>
    <b v="0"/>
    <s v="theater/plays"/>
    <x v="3"/>
    <x v="3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x v="630"/>
    <n v="1523077200"/>
    <x v="635"/>
    <b v="0"/>
    <b v="0"/>
    <s v="technology/wearables"/>
    <x v="2"/>
    <x v="8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x v="631"/>
    <n v="1489554000"/>
    <x v="607"/>
    <b v="0"/>
    <b v="0"/>
    <s v="theater/plays"/>
    <x v="3"/>
    <x v="3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x v="632"/>
    <n v="1548482400"/>
    <x v="636"/>
    <b v="0"/>
    <b v="1"/>
    <s v="film &amp; video/television"/>
    <x v="4"/>
    <x v="19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x v="633"/>
    <n v="1384063200"/>
    <x v="637"/>
    <b v="0"/>
    <b v="0"/>
    <s v="technology/web"/>
    <x v="2"/>
    <x v="2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x v="634"/>
    <n v="1322892000"/>
    <x v="638"/>
    <b v="0"/>
    <b v="1"/>
    <s v="film &amp; video/documentary"/>
    <x v="4"/>
    <x v="4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x v="635"/>
    <n v="1350709200"/>
    <x v="639"/>
    <b v="1"/>
    <b v="1"/>
    <s v="film &amp; video/documentary"/>
    <x v="4"/>
    <x v="4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x v="636"/>
    <n v="1564203600"/>
    <x v="640"/>
    <b v="0"/>
    <b v="0"/>
    <s v="music/rock"/>
    <x v="1"/>
    <x v="1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x v="637"/>
    <n v="1509685200"/>
    <x v="641"/>
    <b v="0"/>
    <b v="0"/>
    <s v="theater/plays"/>
    <x v="3"/>
    <x v="3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x v="638"/>
    <n v="1514959200"/>
    <x v="642"/>
    <b v="0"/>
    <b v="0"/>
    <s v="theater/plays"/>
    <x v="3"/>
    <x v="3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x v="639"/>
    <n v="1448863200"/>
    <x v="445"/>
    <b v="1"/>
    <b v="0"/>
    <s v="music/rock"/>
    <x v="1"/>
    <x v="1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x v="640"/>
    <n v="1429592400"/>
    <x v="116"/>
    <b v="0"/>
    <b v="1"/>
    <s v="theater/plays"/>
    <x v="3"/>
    <x v="3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x v="641"/>
    <n v="1522645200"/>
    <x v="643"/>
    <b v="0"/>
    <b v="0"/>
    <s v="music/electric music"/>
    <x v="1"/>
    <x v="5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x v="642"/>
    <n v="1323324000"/>
    <x v="644"/>
    <b v="0"/>
    <b v="0"/>
    <s v="technology/wearables"/>
    <x v="2"/>
    <x v="8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x v="230"/>
    <n v="1561525200"/>
    <x v="645"/>
    <b v="0"/>
    <b v="0"/>
    <s v="film &amp; video/drama"/>
    <x v="4"/>
    <x v="6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x v="67"/>
    <n v="1265695200"/>
    <x v="646"/>
    <b v="0"/>
    <b v="0"/>
    <s v="technology/wearables"/>
    <x v="2"/>
    <x v="8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x v="643"/>
    <n v="1301806800"/>
    <x v="647"/>
    <b v="1"/>
    <b v="0"/>
    <s v="theater/plays"/>
    <x v="3"/>
    <x v="3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x v="644"/>
    <n v="1374901200"/>
    <x v="467"/>
    <b v="0"/>
    <b v="0"/>
    <s v="technology/wearables"/>
    <x v="2"/>
    <x v="8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x v="645"/>
    <n v="1336453200"/>
    <x v="648"/>
    <b v="1"/>
    <b v="1"/>
    <s v="publishing/translations"/>
    <x v="5"/>
    <x v="18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x v="646"/>
    <n v="1468904400"/>
    <x v="649"/>
    <b v="0"/>
    <b v="0"/>
    <s v="film &amp; video/animation"/>
    <x v="4"/>
    <x v="10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x v="626"/>
    <n v="1387087200"/>
    <x v="650"/>
    <b v="0"/>
    <b v="0"/>
    <s v="publishing/nonfiction"/>
    <x v="5"/>
    <x v="9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x v="647"/>
    <n v="1547445600"/>
    <x v="651"/>
    <b v="0"/>
    <b v="1"/>
    <s v="technology/web"/>
    <x v="2"/>
    <x v="2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x v="159"/>
    <n v="1547359200"/>
    <x v="652"/>
    <b v="0"/>
    <b v="0"/>
    <s v="film &amp; video/drama"/>
    <x v="4"/>
    <x v="6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x v="648"/>
    <n v="1496293200"/>
    <x v="653"/>
    <b v="0"/>
    <b v="0"/>
    <s v="theater/plays"/>
    <x v="3"/>
    <x v="3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x v="267"/>
    <n v="1335416400"/>
    <x v="654"/>
    <b v="0"/>
    <b v="0"/>
    <s v="theater/plays"/>
    <x v="3"/>
    <x v="3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x v="649"/>
    <n v="1532149200"/>
    <x v="655"/>
    <b v="0"/>
    <b v="1"/>
    <s v="theater/plays"/>
    <x v="3"/>
    <x v="3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x v="248"/>
    <n v="1453788000"/>
    <x v="656"/>
    <b v="1"/>
    <b v="1"/>
    <s v="theater/plays"/>
    <x v="3"/>
    <x v="3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x v="571"/>
    <n v="1471496400"/>
    <x v="657"/>
    <b v="0"/>
    <b v="0"/>
    <s v="theater/plays"/>
    <x v="3"/>
    <x v="3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x v="650"/>
    <n v="1472878800"/>
    <x v="89"/>
    <b v="0"/>
    <b v="0"/>
    <s v="publishing/radio &amp; podcasts"/>
    <x v="5"/>
    <x v="15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x v="1"/>
    <n v="1408510800"/>
    <x v="658"/>
    <b v="0"/>
    <b v="0"/>
    <s v="music/rock"/>
    <x v="1"/>
    <x v="1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x v="651"/>
    <n v="1281589200"/>
    <x v="438"/>
    <b v="0"/>
    <b v="0"/>
    <s v="games/mobile games"/>
    <x v="6"/>
    <x v="20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x v="652"/>
    <n v="1375851600"/>
    <x v="659"/>
    <b v="0"/>
    <b v="1"/>
    <s v="theater/plays"/>
    <x v="3"/>
    <x v="3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x v="653"/>
    <n v="1315803600"/>
    <x v="660"/>
    <b v="0"/>
    <b v="0"/>
    <s v="film &amp; video/documentary"/>
    <x v="4"/>
    <x v="4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x v="654"/>
    <n v="1373691600"/>
    <x v="661"/>
    <b v="0"/>
    <b v="0"/>
    <s v="technology/wearables"/>
    <x v="2"/>
    <x v="8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x v="655"/>
    <n v="1339218000"/>
    <x v="662"/>
    <b v="0"/>
    <b v="0"/>
    <s v="publishing/fiction"/>
    <x v="5"/>
    <x v="13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x v="656"/>
    <n v="1520402400"/>
    <x v="236"/>
    <b v="0"/>
    <b v="1"/>
    <s v="theater/plays"/>
    <x v="3"/>
    <x v="3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x v="657"/>
    <n v="1523336400"/>
    <x v="663"/>
    <b v="0"/>
    <b v="0"/>
    <s v="music/rock"/>
    <x v="1"/>
    <x v="1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x v="265"/>
    <n v="1512280800"/>
    <x v="202"/>
    <b v="0"/>
    <b v="0"/>
    <s v="film &amp; video/documentary"/>
    <x v="4"/>
    <x v="4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x v="658"/>
    <n v="1458709200"/>
    <x v="664"/>
    <b v="0"/>
    <b v="0"/>
    <s v="theater/plays"/>
    <x v="3"/>
    <x v="3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x v="659"/>
    <n v="1414126800"/>
    <x v="665"/>
    <b v="0"/>
    <b v="1"/>
    <s v="theater/plays"/>
    <x v="3"/>
    <x v="3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x v="660"/>
    <n v="1416204000"/>
    <x v="666"/>
    <b v="0"/>
    <b v="0"/>
    <s v="games/mobile games"/>
    <x v="6"/>
    <x v="20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x v="661"/>
    <n v="1288501200"/>
    <x v="602"/>
    <b v="0"/>
    <b v="1"/>
    <s v="theater/plays"/>
    <x v="3"/>
    <x v="3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x v="4"/>
    <n v="1552971600"/>
    <x v="667"/>
    <b v="0"/>
    <b v="0"/>
    <s v="technology/web"/>
    <x v="2"/>
    <x v="2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x v="662"/>
    <n v="1465102800"/>
    <x v="668"/>
    <b v="0"/>
    <b v="0"/>
    <s v="theater/plays"/>
    <x v="3"/>
    <x v="3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x v="663"/>
    <n v="1360130400"/>
    <x v="669"/>
    <b v="0"/>
    <b v="0"/>
    <s v="film &amp; video/drama"/>
    <x v="4"/>
    <x v="6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x v="664"/>
    <n v="1432875600"/>
    <x v="670"/>
    <b v="0"/>
    <b v="0"/>
    <s v="technology/wearables"/>
    <x v="2"/>
    <x v="8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x v="665"/>
    <n v="1500872400"/>
    <x v="601"/>
    <b v="0"/>
    <b v="0"/>
    <s v="technology/web"/>
    <x v="2"/>
    <x v="2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x v="666"/>
    <n v="1492146000"/>
    <x v="671"/>
    <b v="0"/>
    <b v="1"/>
    <s v="music/rock"/>
    <x v="1"/>
    <x v="1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x v="43"/>
    <n v="1407301200"/>
    <x v="672"/>
    <b v="0"/>
    <b v="0"/>
    <s v="music/metal"/>
    <x v="1"/>
    <x v="16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x v="667"/>
    <n v="1486620000"/>
    <x v="673"/>
    <b v="0"/>
    <b v="1"/>
    <s v="theater/plays"/>
    <x v="3"/>
    <x v="3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x v="668"/>
    <n v="1459918800"/>
    <x v="674"/>
    <b v="0"/>
    <b v="0"/>
    <s v="photography/photography books"/>
    <x v="7"/>
    <x v="14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x v="669"/>
    <n v="1424757600"/>
    <x v="675"/>
    <b v="0"/>
    <b v="0"/>
    <s v="publishing/nonfiction"/>
    <x v="5"/>
    <x v="9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x v="670"/>
    <n v="1479880800"/>
    <x v="676"/>
    <b v="0"/>
    <b v="0"/>
    <s v="music/indie rock"/>
    <x v="1"/>
    <x v="7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x v="671"/>
    <n v="1418018400"/>
    <x v="677"/>
    <b v="0"/>
    <b v="1"/>
    <s v="theater/plays"/>
    <x v="3"/>
    <x v="3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x v="672"/>
    <n v="1341032400"/>
    <x v="678"/>
    <b v="0"/>
    <b v="0"/>
    <s v="music/indie rock"/>
    <x v="1"/>
    <x v="7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x v="673"/>
    <n v="1486360800"/>
    <x v="679"/>
    <b v="0"/>
    <b v="0"/>
    <s v="theater/plays"/>
    <x v="3"/>
    <x v="3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x v="674"/>
    <n v="1274677200"/>
    <x v="680"/>
    <b v="0"/>
    <b v="0"/>
    <s v="theater/plays"/>
    <x v="3"/>
    <x v="3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x v="675"/>
    <n v="1267509600"/>
    <x v="681"/>
    <b v="0"/>
    <b v="0"/>
    <s v="music/electric music"/>
    <x v="1"/>
    <x v="5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x v="676"/>
    <n v="1445922000"/>
    <x v="682"/>
    <b v="0"/>
    <b v="1"/>
    <s v="theater/plays"/>
    <x v="3"/>
    <x v="3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x v="342"/>
    <n v="1534050000"/>
    <x v="683"/>
    <b v="0"/>
    <b v="1"/>
    <s v="theater/plays"/>
    <x v="3"/>
    <x v="3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x v="677"/>
    <n v="1277528400"/>
    <x v="684"/>
    <b v="0"/>
    <b v="0"/>
    <s v="technology/wearables"/>
    <x v="2"/>
    <x v="8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x v="678"/>
    <n v="1318568400"/>
    <x v="685"/>
    <b v="0"/>
    <b v="0"/>
    <s v="technology/web"/>
    <x v="2"/>
    <x v="2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x v="679"/>
    <n v="1284354000"/>
    <x v="488"/>
    <b v="0"/>
    <b v="0"/>
    <s v="theater/plays"/>
    <x v="3"/>
    <x v="3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x v="680"/>
    <n v="1269579600"/>
    <x v="686"/>
    <b v="0"/>
    <b v="1"/>
    <s v="film &amp; video/animation"/>
    <x v="4"/>
    <x v="10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x v="681"/>
    <n v="1413781200"/>
    <x v="687"/>
    <b v="0"/>
    <b v="1"/>
    <s v="technology/wearables"/>
    <x v="2"/>
    <x v="8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x v="682"/>
    <n v="1280120400"/>
    <x v="688"/>
    <b v="0"/>
    <b v="0"/>
    <s v="music/electric music"/>
    <x v="1"/>
    <x v="5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x v="683"/>
    <n v="1459486800"/>
    <x v="689"/>
    <b v="1"/>
    <b v="1"/>
    <s v="publishing/nonfiction"/>
    <x v="5"/>
    <x v="9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x v="684"/>
    <n v="1282539600"/>
    <x v="690"/>
    <b v="0"/>
    <b v="1"/>
    <s v="theater/plays"/>
    <x v="3"/>
    <x v="3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x v="674"/>
    <n v="1275886800"/>
    <x v="691"/>
    <b v="0"/>
    <b v="0"/>
    <s v="photography/photography books"/>
    <x v="7"/>
    <x v="14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x v="685"/>
    <n v="1355983200"/>
    <x v="424"/>
    <b v="0"/>
    <b v="0"/>
    <s v="theater/plays"/>
    <x v="3"/>
    <x v="3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x v="605"/>
    <n v="1515391200"/>
    <x v="231"/>
    <b v="0"/>
    <b v="1"/>
    <s v="theater/plays"/>
    <x v="3"/>
    <x v="3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x v="686"/>
    <n v="1422252000"/>
    <x v="692"/>
    <b v="0"/>
    <b v="0"/>
    <s v="theater/plays"/>
    <x v="3"/>
    <x v="3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x v="687"/>
    <n v="1305522000"/>
    <x v="693"/>
    <b v="0"/>
    <b v="0"/>
    <s v="film &amp; video/drama"/>
    <x v="4"/>
    <x v="6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x v="688"/>
    <n v="1414904400"/>
    <x v="694"/>
    <b v="0"/>
    <b v="0"/>
    <s v="music/rock"/>
    <x v="1"/>
    <x v="1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x v="689"/>
    <n v="1520402400"/>
    <x v="236"/>
    <b v="0"/>
    <b v="0"/>
    <s v="music/electric music"/>
    <x v="1"/>
    <x v="5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x v="690"/>
    <n v="1567141200"/>
    <x v="695"/>
    <b v="0"/>
    <b v="1"/>
    <s v="games/video games"/>
    <x v="6"/>
    <x v="11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x v="691"/>
    <n v="1501131600"/>
    <x v="696"/>
    <b v="0"/>
    <b v="0"/>
    <s v="music/rock"/>
    <x v="1"/>
    <x v="1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x v="692"/>
    <n v="1355032800"/>
    <x v="697"/>
    <b v="0"/>
    <b v="0"/>
    <s v="music/jazz"/>
    <x v="1"/>
    <x v="17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x v="693"/>
    <n v="1339477200"/>
    <x v="698"/>
    <b v="0"/>
    <b v="1"/>
    <s v="theater/plays"/>
    <x v="3"/>
    <x v="3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x v="694"/>
    <n v="1305954000"/>
    <x v="699"/>
    <b v="0"/>
    <b v="0"/>
    <s v="music/rock"/>
    <x v="1"/>
    <x v="1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x v="695"/>
    <n v="1494392400"/>
    <x v="489"/>
    <b v="1"/>
    <b v="1"/>
    <s v="music/indie rock"/>
    <x v="1"/>
    <x v="7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x v="123"/>
    <n v="1537419600"/>
    <x v="512"/>
    <b v="0"/>
    <b v="0"/>
    <s v="film &amp; video/science fiction"/>
    <x v="4"/>
    <x v="22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x v="696"/>
    <n v="1447999200"/>
    <x v="700"/>
    <b v="0"/>
    <b v="0"/>
    <s v="publishing/translations"/>
    <x v="5"/>
    <x v="18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x v="626"/>
    <n v="1388037600"/>
    <x v="701"/>
    <b v="0"/>
    <b v="0"/>
    <s v="theater/plays"/>
    <x v="3"/>
    <x v="3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x v="697"/>
    <n v="1378789200"/>
    <x v="340"/>
    <b v="0"/>
    <b v="0"/>
    <s v="games/video games"/>
    <x v="6"/>
    <x v="11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x v="698"/>
    <n v="1398056400"/>
    <x v="702"/>
    <b v="0"/>
    <b v="1"/>
    <s v="theater/plays"/>
    <x v="3"/>
    <x v="3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x v="699"/>
    <n v="1550815200"/>
    <x v="703"/>
    <b v="0"/>
    <b v="0"/>
    <s v="theater/plays"/>
    <x v="3"/>
    <x v="3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x v="700"/>
    <n v="1550037600"/>
    <x v="704"/>
    <b v="0"/>
    <b v="0"/>
    <s v="music/indie rock"/>
    <x v="1"/>
    <x v="7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x v="701"/>
    <n v="1492923600"/>
    <x v="705"/>
    <b v="0"/>
    <b v="0"/>
    <s v="theater/plays"/>
    <x v="3"/>
    <x v="3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x v="702"/>
    <n v="1467522000"/>
    <x v="706"/>
    <b v="0"/>
    <b v="0"/>
    <s v="technology/web"/>
    <x v="2"/>
    <x v="2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x v="703"/>
    <n v="1416117600"/>
    <x v="707"/>
    <b v="0"/>
    <b v="0"/>
    <s v="music/rock"/>
    <x v="1"/>
    <x v="1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x v="704"/>
    <n v="1563771600"/>
    <x v="708"/>
    <b v="0"/>
    <b v="0"/>
    <s v="theater/plays"/>
    <x v="3"/>
    <x v="3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x v="431"/>
    <n v="1319259600"/>
    <x v="709"/>
    <b v="0"/>
    <b v="0"/>
    <s v="theater/plays"/>
    <x v="3"/>
    <x v="3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x v="705"/>
    <n v="1313643600"/>
    <x v="710"/>
    <b v="0"/>
    <b v="0"/>
    <s v="film &amp; video/animation"/>
    <x v="4"/>
    <x v="10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x v="706"/>
    <n v="1440306000"/>
    <x v="711"/>
    <b v="0"/>
    <b v="1"/>
    <s v="theater/plays"/>
    <x v="3"/>
    <x v="3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x v="707"/>
    <n v="1470805200"/>
    <x v="712"/>
    <b v="0"/>
    <b v="1"/>
    <s v="film &amp; video/drama"/>
    <x v="4"/>
    <x v="6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x v="708"/>
    <n v="1292911200"/>
    <x v="70"/>
    <b v="0"/>
    <b v="0"/>
    <s v="theater/plays"/>
    <x v="3"/>
    <x v="3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x v="709"/>
    <n v="1301374800"/>
    <x v="713"/>
    <b v="0"/>
    <b v="1"/>
    <s v="film &amp; video/animation"/>
    <x v="4"/>
    <x v="10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x v="710"/>
    <n v="1387864800"/>
    <x v="714"/>
    <b v="0"/>
    <b v="0"/>
    <s v="music/rock"/>
    <x v="1"/>
    <x v="1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x v="711"/>
    <n v="1458190800"/>
    <x v="715"/>
    <b v="0"/>
    <b v="0"/>
    <s v="technology/web"/>
    <x v="2"/>
    <x v="2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x v="157"/>
    <n v="1559278800"/>
    <x v="716"/>
    <b v="0"/>
    <b v="1"/>
    <s v="film &amp; video/animation"/>
    <x v="4"/>
    <x v="10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x v="630"/>
    <n v="1522731600"/>
    <x v="717"/>
    <b v="0"/>
    <b v="1"/>
    <s v="music/jazz"/>
    <x v="1"/>
    <x v="17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x v="712"/>
    <n v="1306731600"/>
    <x v="718"/>
    <b v="0"/>
    <b v="0"/>
    <s v="music/rock"/>
    <x v="1"/>
    <x v="1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x v="93"/>
    <n v="1352527200"/>
    <x v="719"/>
    <b v="0"/>
    <b v="0"/>
    <s v="film &amp; video/animation"/>
    <x v="4"/>
    <x v="10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x v="713"/>
    <n v="1404363600"/>
    <x v="115"/>
    <b v="0"/>
    <b v="0"/>
    <s v="theater/plays"/>
    <x v="3"/>
    <x v="3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x v="714"/>
    <n v="1266645600"/>
    <x v="720"/>
    <b v="0"/>
    <b v="0"/>
    <s v="theater/plays"/>
    <x v="3"/>
    <x v="3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x v="715"/>
    <n v="1482818400"/>
    <x v="721"/>
    <b v="0"/>
    <b v="0"/>
    <s v="food/food trucks"/>
    <x v="0"/>
    <x v="0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x v="716"/>
    <n v="1374642000"/>
    <x v="722"/>
    <b v="0"/>
    <b v="1"/>
    <s v="theater/plays"/>
    <x v="3"/>
    <x v="3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x v="448"/>
    <n v="1372482000"/>
    <x v="451"/>
    <b v="0"/>
    <b v="0"/>
    <s v="publishing/nonfiction"/>
    <x v="5"/>
    <x v="9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x v="717"/>
    <n v="1514959200"/>
    <x v="642"/>
    <b v="0"/>
    <b v="0"/>
    <s v="music/rock"/>
    <x v="1"/>
    <x v="1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x v="718"/>
    <n v="1478235600"/>
    <x v="723"/>
    <b v="0"/>
    <b v="0"/>
    <s v="film &amp; video/drama"/>
    <x v="4"/>
    <x v="6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x v="719"/>
    <n v="1408078800"/>
    <x v="724"/>
    <b v="0"/>
    <b v="1"/>
    <s v="games/mobile games"/>
    <x v="6"/>
    <x v="20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x v="720"/>
    <n v="1548136800"/>
    <x v="725"/>
    <b v="0"/>
    <b v="0"/>
    <s v="technology/web"/>
    <x v="2"/>
    <x v="2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x v="721"/>
    <n v="1340859600"/>
    <x v="726"/>
    <b v="0"/>
    <b v="1"/>
    <s v="theater/plays"/>
    <x v="3"/>
    <x v="3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x v="722"/>
    <n v="1454479200"/>
    <x v="727"/>
    <b v="0"/>
    <b v="0"/>
    <s v="theater/plays"/>
    <x v="3"/>
    <x v="3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x v="139"/>
    <n v="1434430800"/>
    <x v="560"/>
    <b v="0"/>
    <b v="0"/>
    <s v="music/rock"/>
    <x v="1"/>
    <x v="1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x v="723"/>
    <n v="1579672800"/>
    <x v="728"/>
    <b v="0"/>
    <b v="1"/>
    <s v="photography/photography books"/>
    <x v="7"/>
    <x v="14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x v="704"/>
    <n v="1562389200"/>
    <x v="339"/>
    <b v="0"/>
    <b v="0"/>
    <s v="photography/photography books"/>
    <x v="7"/>
    <x v="14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x v="724"/>
    <n v="1551506400"/>
    <x v="35"/>
    <b v="0"/>
    <b v="0"/>
    <s v="theater/plays"/>
    <x v="3"/>
    <x v="3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x v="725"/>
    <n v="1516600800"/>
    <x v="729"/>
    <b v="0"/>
    <b v="0"/>
    <s v="music/rock"/>
    <x v="1"/>
    <x v="1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x v="660"/>
    <n v="1420437600"/>
    <x v="241"/>
    <b v="0"/>
    <b v="0"/>
    <s v="film &amp; video/documentary"/>
    <x v="4"/>
    <x v="4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x v="726"/>
    <n v="1332997200"/>
    <x v="730"/>
    <b v="0"/>
    <b v="1"/>
    <s v="film &amp; video/drama"/>
    <x v="4"/>
    <x v="6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n v="1571115600"/>
    <x v="727"/>
    <n v="1574920800"/>
    <x v="322"/>
    <b v="0"/>
    <b v="1"/>
    <s v="theater/plays"/>
    <x v="3"/>
    <x v="3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x v="728"/>
    <n v="1464930000"/>
    <x v="731"/>
    <b v="0"/>
    <b v="0"/>
    <s v="food/food trucks"/>
    <x v="0"/>
    <x v="0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x v="729"/>
    <n v="1345006800"/>
    <x v="732"/>
    <b v="0"/>
    <b v="0"/>
    <s v="film &amp; video/documentary"/>
    <x v="4"/>
    <x v="4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x v="730"/>
    <n v="1512712800"/>
    <x v="157"/>
    <b v="0"/>
    <b v="1"/>
    <s v="theater/plays"/>
    <x v="3"/>
    <x v="3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x v="731"/>
    <n v="1452492000"/>
    <x v="733"/>
    <b v="0"/>
    <b v="1"/>
    <s v="games/video games"/>
    <x v="6"/>
    <x v="11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x v="78"/>
    <n v="1524286800"/>
    <x v="734"/>
    <b v="0"/>
    <b v="0"/>
    <s v="publishing/nonfiction"/>
    <x v="5"/>
    <x v="9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x v="732"/>
    <n v="1346907600"/>
    <x v="735"/>
    <b v="0"/>
    <b v="0"/>
    <s v="games/video games"/>
    <x v="6"/>
    <x v="11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x v="733"/>
    <n v="1464498000"/>
    <x v="736"/>
    <b v="0"/>
    <b v="1"/>
    <s v="music/rock"/>
    <x v="1"/>
    <x v="1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x v="734"/>
    <n v="1514181600"/>
    <x v="737"/>
    <b v="0"/>
    <b v="0"/>
    <s v="music/rock"/>
    <x v="1"/>
    <x v="1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x v="406"/>
    <n v="1392184800"/>
    <x v="738"/>
    <b v="1"/>
    <b v="1"/>
    <s v="theater/plays"/>
    <x v="3"/>
    <x v="3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x v="735"/>
    <n v="1559365200"/>
    <x v="739"/>
    <b v="0"/>
    <b v="1"/>
    <s v="publishing/nonfiction"/>
    <x v="5"/>
    <x v="9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x v="736"/>
    <n v="1549173600"/>
    <x v="740"/>
    <b v="0"/>
    <b v="1"/>
    <s v="theater/plays"/>
    <x v="3"/>
    <x v="3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x v="737"/>
    <n v="1355032800"/>
    <x v="697"/>
    <b v="1"/>
    <b v="0"/>
    <s v="games/video games"/>
    <x v="6"/>
    <x v="11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x v="192"/>
    <n v="1533963600"/>
    <x v="741"/>
    <b v="0"/>
    <b v="1"/>
    <s v="music/rock"/>
    <x v="1"/>
    <x v="1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x v="738"/>
    <n v="1489381200"/>
    <x v="742"/>
    <b v="0"/>
    <b v="0"/>
    <s v="film &amp; video/documentary"/>
    <x v="4"/>
    <x v="4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x v="739"/>
    <n v="1395032400"/>
    <x v="743"/>
    <b v="0"/>
    <b v="0"/>
    <s v="music/rock"/>
    <x v="1"/>
    <x v="1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x v="613"/>
    <n v="1412485200"/>
    <x v="744"/>
    <b v="1"/>
    <b v="1"/>
    <s v="music/rock"/>
    <x v="1"/>
    <x v="1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x v="740"/>
    <n v="1279688400"/>
    <x v="269"/>
    <b v="0"/>
    <b v="1"/>
    <s v="publishing/nonfiction"/>
    <x v="5"/>
    <x v="9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x v="145"/>
    <n v="1501995600"/>
    <x v="745"/>
    <b v="0"/>
    <b v="0"/>
    <s v="film &amp; video/shorts"/>
    <x v="4"/>
    <x v="12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x v="741"/>
    <n v="1294639200"/>
    <x v="746"/>
    <b v="0"/>
    <b v="1"/>
    <s v="theater/plays"/>
    <x v="3"/>
    <x v="3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x v="742"/>
    <n v="1305435600"/>
    <x v="747"/>
    <b v="0"/>
    <b v="1"/>
    <s v="film &amp; video/drama"/>
    <x v="4"/>
    <x v="6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x v="202"/>
    <n v="1537592400"/>
    <x v="503"/>
    <b v="0"/>
    <b v="0"/>
    <s v="theater/plays"/>
    <x v="3"/>
    <x v="3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x v="743"/>
    <n v="1435122000"/>
    <x v="748"/>
    <b v="0"/>
    <b v="0"/>
    <s v="theater/plays"/>
    <x v="3"/>
    <x v="3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x v="744"/>
    <n v="1520056800"/>
    <x v="330"/>
    <b v="0"/>
    <b v="0"/>
    <s v="theater/plays"/>
    <x v="3"/>
    <x v="3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x v="745"/>
    <n v="1335675600"/>
    <x v="749"/>
    <b v="0"/>
    <b v="0"/>
    <s v="photography/photography books"/>
    <x v="7"/>
    <x v="14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x v="746"/>
    <n v="1448431200"/>
    <x v="750"/>
    <b v="1"/>
    <b v="0"/>
    <s v="publishing/translations"/>
    <x v="5"/>
    <x v="18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x v="747"/>
    <n v="1298613600"/>
    <x v="751"/>
    <b v="0"/>
    <b v="0"/>
    <s v="publishing/translations"/>
    <x v="5"/>
    <x v="18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x v="362"/>
    <n v="1372482000"/>
    <x v="451"/>
    <b v="0"/>
    <b v="0"/>
    <s v="theater/plays"/>
    <x v="3"/>
    <x v="3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x v="748"/>
    <n v="1425621600"/>
    <x v="752"/>
    <b v="0"/>
    <b v="0"/>
    <s v="technology/web"/>
    <x v="2"/>
    <x v="2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x v="749"/>
    <n v="1266300000"/>
    <x v="753"/>
    <b v="0"/>
    <b v="0"/>
    <s v="music/indie rock"/>
    <x v="1"/>
    <x v="7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x v="643"/>
    <n v="1305867600"/>
    <x v="754"/>
    <b v="0"/>
    <b v="0"/>
    <s v="music/jazz"/>
    <x v="1"/>
    <x v="17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x v="750"/>
    <n v="1538802000"/>
    <x v="755"/>
    <b v="0"/>
    <b v="0"/>
    <s v="theater/plays"/>
    <x v="3"/>
    <x v="3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x v="751"/>
    <n v="1398920400"/>
    <x v="756"/>
    <b v="0"/>
    <b v="1"/>
    <s v="film &amp; video/documentary"/>
    <x v="4"/>
    <x v="4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x v="752"/>
    <n v="1405659600"/>
    <x v="757"/>
    <b v="0"/>
    <b v="1"/>
    <s v="theater/plays"/>
    <x v="3"/>
    <x v="3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x v="753"/>
    <n v="1457244000"/>
    <x v="758"/>
    <b v="0"/>
    <b v="0"/>
    <s v="technology/web"/>
    <x v="2"/>
    <x v="2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x v="754"/>
    <n v="1529298000"/>
    <x v="759"/>
    <b v="0"/>
    <b v="0"/>
    <s v="technology/wearables"/>
    <x v="2"/>
    <x v="8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x v="755"/>
    <n v="1535778000"/>
    <x v="760"/>
    <b v="0"/>
    <b v="0"/>
    <s v="photography/photography books"/>
    <x v="7"/>
    <x v="14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x v="756"/>
    <n v="1327471200"/>
    <x v="761"/>
    <b v="0"/>
    <b v="0"/>
    <s v="film &amp; video/documentary"/>
    <x v="4"/>
    <x v="4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x v="757"/>
    <n v="1529557200"/>
    <x v="78"/>
    <b v="0"/>
    <b v="0"/>
    <s v="technology/web"/>
    <x v="2"/>
    <x v="2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x v="758"/>
    <n v="1535259600"/>
    <x v="762"/>
    <b v="1"/>
    <b v="1"/>
    <s v="technology/web"/>
    <x v="2"/>
    <x v="2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x v="759"/>
    <n v="1515564000"/>
    <x v="763"/>
    <b v="0"/>
    <b v="0"/>
    <s v="food/food trucks"/>
    <x v="0"/>
    <x v="0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x v="760"/>
    <n v="1277096400"/>
    <x v="764"/>
    <b v="0"/>
    <b v="0"/>
    <s v="film &amp; video/drama"/>
    <x v="4"/>
    <x v="6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x v="761"/>
    <n v="1329026400"/>
    <x v="765"/>
    <b v="0"/>
    <b v="1"/>
    <s v="music/indie rock"/>
    <x v="1"/>
    <x v="7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x v="762"/>
    <n v="1322978400"/>
    <x v="539"/>
    <b v="1"/>
    <b v="0"/>
    <s v="music/rock"/>
    <x v="1"/>
    <x v="1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x v="444"/>
    <n v="1338786000"/>
    <x v="766"/>
    <b v="0"/>
    <b v="0"/>
    <s v="music/electric music"/>
    <x v="1"/>
    <x v="5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x v="763"/>
    <n v="1311656400"/>
    <x v="422"/>
    <b v="0"/>
    <b v="1"/>
    <s v="games/video games"/>
    <x v="6"/>
    <x v="11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x v="764"/>
    <n v="1308978000"/>
    <x v="767"/>
    <b v="0"/>
    <b v="1"/>
    <s v="music/indie rock"/>
    <x v="1"/>
    <x v="7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x v="765"/>
    <n v="1576389600"/>
    <x v="768"/>
    <b v="0"/>
    <b v="0"/>
    <s v="publishing/fiction"/>
    <x v="5"/>
    <x v="13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x v="766"/>
    <n v="1311051600"/>
    <x v="214"/>
    <b v="0"/>
    <b v="0"/>
    <s v="theater/plays"/>
    <x v="3"/>
    <x v="3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x v="767"/>
    <n v="1336712400"/>
    <x v="769"/>
    <b v="0"/>
    <b v="0"/>
    <s v="food/food trucks"/>
    <x v="0"/>
    <x v="0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x v="768"/>
    <n v="1330408800"/>
    <x v="770"/>
    <b v="1"/>
    <b v="0"/>
    <s v="film &amp; video/shorts"/>
    <x v="4"/>
    <x v="12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x v="769"/>
    <n v="1524891600"/>
    <x v="771"/>
    <b v="1"/>
    <b v="0"/>
    <s v="food/food trucks"/>
    <x v="0"/>
    <x v="0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x v="770"/>
    <n v="1363669200"/>
    <x v="250"/>
    <b v="0"/>
    <b v="1"/>
    <s v="theater/plays"/>
    <x v="3"/>
    <x v="3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x v="771"/>
    <n v="1551420000"/>
    <x v="772"/>
    <b v="0"/>
    <b v="1"/>
    <s v="technology/wearables"/>
    <x v="2"/>
    <x v="8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x v="772"/>
    <n v="1269838800"/>
    <x v="773"/>
    <b v="0"/>
    <b v="0"/>
    <s v="theater/plays"/>
    <x v="3"/>
    <x v="3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x v="773"/>
    <n v="1312520400"/>
    <x v="774"/>
    <b v="0"/>
    <b v="0"/>
    <s v="theater/plays"/>
    <x v="3"/>
    <x v="3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x v="774"/>
    <n v="1436504400"/>
    <x v="331"/>
    <b v="0"/>
    <b v="1"/>
    <s v="film &amp; video/television"/>
    <x v="4"/>
    <x v="19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x v="775"/>
    <n v="1472014800"/>
    <x v="775"/>
    <b v="0"/>
    <b v="0"/>
    <s v="film &amp; video/shorts"/>
    <x v="4"/>
    <x v="12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x v="776"/>
    <n v="1411534800"/>
    <x v="776"/>
    <b v="0"/>
    <b v="0"/>
    <s v="theater/plays"/>
    <x v="3"/>
    <x v="3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x v="777"/>
    <n v="1304917200"/>
    <x v="777"/>
    <b v="0"/>
    <b v="0"/>
    <s v="photography/photography books"/>
    <x v="7"/>
    <x v="14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x v="778"/>
    <n v="1539579600"/>
    <x v="778"/>
    <b v="0"/>
    <b v="0"/>
    <s v="food/food trucks"/>
    <x v="0"/>
    <x v="0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x v="779"/>
    <n v="1382504400"/>
    <x v="779"/>
    <b v="0"/>
    <b v="0"/>
    <s v="theater/plays"/>
    <x v="3"/>
    <x v="3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x v="780"/>
    <n v="1278306000"/>
    <x v="780"/>
    <b v="0"/>
    <b v="0"/>
    <s v="film &amp; video/drama"/>
    <x v="4"/>
    <x v="6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x v="335"/>
    <n v="1442552400"/>
    <x v="781"/>
    <b v="0"/>
    <b v="0"/>
    <s v="theater/plays"/>
    <x v="3"/>
    <x v="3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x v="535"/>
    <n v="1511071200"/>
    <x v="782"/>
    <b v="0"/>
    <b v="1"/>
    <s v="theater/plays"/>
    <x v="3"/>
    <x v="3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x v="270"/>
    <n v="1536382800"/>
    <x v="783"/>
    <b v="0"/>
    <b v="0"/>
    <s v="film &amp; video/science fiction"/>
    <x v="4"/>
    <x v="22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x v="781"/>
    <n v="1389592800"/>
    <x v="393"/>
    <b v="0"/>
    <b v="0"/>
    <s v="photography/photography books"/>
    <x v="7"/>
    <x v="14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x v="782"/>
    <n v="1275282000"/>
    <x v="784"/>
    <b v="0"/>
    <b v="1"/>
    <s v="photography/photography books"/>
    <x v="7"/>
    <x v="14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x v="783"/>
    <n v="1294984800"/>
    <x v="785"/>
    <b v="0"/>
    <b v="0"/>
    <s v="music/rock"/>
    <x v="1"/>
    <x v="1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x v="784"/>
    <n v="1562043600"/>
    <x v="229"/>
    <b v="0"/>
    <b v="0"/>
    <s v="photography/photography books"/>
    <x v="7"/>
    <x v="14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x v="785"/>
    <n v="1469595600"/>
    <x v="786"/>
    <b v="0"/>
    <b v="0"/>
    <s v="food/food trucks"/>
    <x v="0"/>
    <x v="0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x v="786"/>
    <n v="1581141600"/>
    <x v="787"/>
    <b v="0"/>
    <b v="0"/>
    <s v="music/metal"/>
    <x v="1"/>
    <x v="16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x v="787"/>
    <n v="1488520800"/>
    <x v="341"/>
    <b v="0"/>
    <b v="0"/>
    <s v="publishing/nonfiction"/>
    <x v="5"/>
    <x v="9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x v="788"/>
    <n v="1563858000"/>
    <x v="788"/>
    <b v="0"/>
    <b v="0"/>
    <s v="music/electric music"/>
    <x v="1"/>
    <x v="5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x v="330"/>
    <n v="1438923600"/>
    <x v="789"/>
    <b v="0"/>
    <b v="1"/>
    <s v="theater/plays"/>
    <x v="3"/>
    <x v="3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x v="789"/>
    <n v="1422165600"/>
    <x v="790"/>
    <b v="0"/>
    <b v="0"/>
    <s v="theater/plays"/>
    <x v="3"/>
    <x v="3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x v="790"/>
    <n v="1277874000"/>
    <x v="791"/>
    <b v="0"/>
    <b v="0"/>
    <s v="film &amp; video/shorts"/>
    <x v="4"/>
    <x v="12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x v="791"/>
    <n v="1399352400"/>
    <x v="792"/>
    <b v="0"/>
    <b v="1"/>
    <s v="theater/plays"/>
    <x v="3"/>
    <x v="3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x v="792"/>
    <n v="1279083600"/>
    <x v="556"/>
    <b v="0"/>
    <b v="0"/>
    <s v="theater/plays"/>
    <x v="3"/>
    <x v="3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x v="793"/>
    <n v="1284354000"/>
    <x v="488"/>
    <b v="0"/>
    <b v="0"/>
    <s v="music/indie rock"/>
    <x v="1"/>
    <x v="7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x v="794"/>
    <n v="1441170000"/>
    <x v="232"/>
    <b v="0"/>
    <b v="1"/>
    <s v="theater/plays"/>
    <x v="3"/>
    <x v="3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x v="795"/>
    <n v="1493528400"/>
    <x v="793"/>
    <b v="0"/>
    <b v="0"/>
    <s v="theater/plays"/>
    <x v="3"/>
    <x v="3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x v="796"/>
    <n v="1395205200"/>
    <x v="794"/>
    <b v="0"/>
    <b v="1"/>
    <s v="music/electric music"/>
    <x v="1"/>
    <x v="5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x v="797"/>
    <n v="1561438800"/>
    <x v="138"/>
    <b v="0"/>
    <b v="0"/>
    <s v="music/indie rock"/>
    <x v="1"/>
    <x v="7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x v="798"/>
    <n v="1326693600"/>
    <x v="795"/>
    <b v="0"/>
    <b v="0"/>
    <s v="film &amp; video/documentary"/>
    <x v="4"/>
    <x v="4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x v="799"/>
    <n v="1277960400"/>
    <x v="796"/>
    <b v="0"/>
    <b v="0"/>
    <s v="publishing/translations"/>
    <x v="5"/>
    <x v="18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x v="800"/>
    <n v="1434690000"/>
    <x v="797"/>
    <b v="0"/>
    <b v="1"/>
    <s v="film &amp; video/documentary"/>
    <x v="4"/>
    <x v="4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x v="801"/>
    <n v="1376110800"/>
    <x v="798"/>
    <b v="0"/>
    <b v="1"/>
    <s v="film &amp; video/television"/>
    <x v="4"/>
    <x v="19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x v="802"/>
    <n v="1518415200"/>
    <x v="799"/>
    <b v="0"/>
    <b v="0"/>
    <s v="theater/plays"/>
    <x v="3"/>
    <x v="3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x v="803"/>
    <n v="1310878800"/>
    <x v="800"/>
    <b v="0"/>
    <b v="1"/>
    <s v="food/food trucks"/>
    <x v="0"/>
    <x v="0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x v="212"/>
    <n v="1556600400"/>
    <x v="368"/>
    <b v="0"/>
    <b v="0"/>
    <s v="theater/plays"/>
    <x v="3"/>
    <x v="3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x v="804"/>
    <n v="1576994400"/>
    <x v="801"/>
    <b v="0"/>
    <b v="0"/>
    <s v="film &amp; video/documentary"/>
    <x v="4"/>
    <x v="4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x v="805"/>
    <n v="1382677200"/>
    <x v="802"/>
    <b v="0"/>
    <b v="0"/>
    <s v="music/jazz"/>
    <x v="1"/>
    <x v="17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x v="806"/>
    <n v="1411189200"/>
    <x v="803"/>
    <b v="0"/>
    <b v="1"/>
    <s v="technology/web"/>
    <x v="2"/>
    <x v="2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x v="807"/>
    <n v="1534654800"/>
    <x v="482"/>
    <b v="0"/>
    <b v="1"/>
    <s v="music/rock"/>
    <x v="1"/>
    <x v="1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x v="722"/>
    <n v="1457762400"/>
    <x v="496"/>
    <b v="0"/>
    <b v="0"/>
    <s v="technology/web"/>
    <x v="2"/>
    <x v="2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x v="477"/>
    <n v="1337490000"/>
    <x v="804"/>
    <b v="0"/>
    <b v="1"/>
    <s v="publishing/nonfiction"/>
    <x v="5"/>
    <x v="9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x v="259"/>
    <n v="1349672400"/>
    <x v="805"/>
    <b v="0"/>
    <b v="0"/>
    <s v="publishing/radio &amp; podcasts"/>
    <x v="5"/>
    <x v="15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x v="9"/>
    <n v="1379826000"/>
    <x v="806"/>
    <b v="0"/>
    <b v="0"/>
    <s v="theater/plays"/>
    <x v="3"/>
    <x v="3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x v="808"/>
    <n v="1497762000"/>
    <x v="807"/>
    <b v="1"/>
    <b v="1"/>
    <s v="film &amp; video/documentary"/>
    <x v="4"/>
    <x v="4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x v="809"/>
    <n v="1304485200"/>
    <x v="808"/>
    <b v="0"/>
    <b v="0"/>
    <s v="theater/plays"/>
    <x v="3"/>
    <x v="3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x v="444"/>
    <n v="1336885200"/>
    <x v="104"/>
    <b v="0"/>
    <b v="0"/>
    <s v="games/video games"/>
    <x v="6"/>
    <x v="11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x v="384"/>
    <n v="1530421200"/>
    <x v="809"/>
    <b v="0"/>
    <b v="1"/>
    <s v="theater/plays"/>
    <x v="3"/>
    <x v="3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x v="810"/>
    <n v="1421992800"/>
    <x v="810"/>
    <b v="0"/>
    <b v="0"/>
    <s v="theater/plays"/>
    <x v="3"/>
    <x v="3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x v="811"/>
    <n v="1568178000"/>
    <x v="811"/>
    <b v="1"/>
    <b v="0"/>
    <s v="technology/web"/>
    <x v="2"/>
    <x v="2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x v="812"/>
    <n v="1347944400"/>
    <x v="812"/>
    <b v="1"/>
    <b v="0"/>
    <s v="film &amp; video/drama"/>
    <x v="4"/>
    <x v="6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x v="813"/>
    <n v="1558760400"/>
    <x v="813"/>
    <b v="0"/>
    <b v="0"/>
    <s v="film &amp; video/drama"/>
    <x v="4"/>
    <x v="6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x v="814"/>
    <n v="1376629200"/>
    <x v="814"/>
    <b v="0"/>
    <b v="0"/>
    <s v="theater/plays"/>
    <x v="3"/>
    <x v="3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x v="80"/>
    <n v="1504760400"/>
    <x v="815"/>
    <b v="0"/>
    <b v="0"/>
    <s v="film &amp; video/television"/>
    <x v="4"/>
    <x v="19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x v="815"/>
    <n v="1419660000"/>
    <x v="414"/>
    <b v="0"/>
    <b v="0"/>
    <s v="photography/photography books"/>
    <x v="7"/>
    <x v="14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x v="816"/>
    <n v="1311310800"/>
    <x v="816"/>
    <b v="0"/>
    <b v="1"/>
    <s v="film &amp; video/shorts"/>
    <x v="4"/>
    <x v="12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x v="474"/>
    <n v="1344315600"/>
    <x v="82"/>
    <b v="0"/>
    <b v="0"/>
    <s v="publishing/radio &amp; podcasts"/>
    <x v="5"/>
    <x v="15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x v="817"/>
    <n v="1510725600"/>
    <x v="817"/>
    <b v="0"/>
    <b v="1"/>
    <s v="theater/plays"/>
    <x v="3"/>
    <x v="3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x v="818"/>
    <n v="1551247200"/>
    <x v="818"/>
    <b v="1"/>
    <b v="0"/>
    <s v="film &amp; video/animation"/>
    <x v="4"/>
    <x v="10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x v="819"/>
    <n v="1330236000"/>
    <x v="819"/>
    <b v="0"/>
    <b v="0"/>
    <s v="technology/web"/>
    <x v="2"/>
    <x v="2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x v="609"/>
    <n v="1545112800"/>
    <x v="320"/>
    <b v="0"/>
    <b v="1"/>
    <s v="music/world music"/>
    <x v="1"/>
    <x v="21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x v="547"/>
    <n v="1279170000"/>
    <x v="820"/>
    <b v="0"/>
    <b v="0"/>
    <s v="theater/plays"/>
    <x v="3"/>
    <x v="3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x v="820"/>
    <n v="1573452000"/>
    <x v="821"/>
    <b v="0"/>
    <b v="0"/>
    <s v="theater/plays"/>
    <x v="3"/>
    <x v="3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x v="821"/>
    <n v="1507093200"/>
    <x v="822"/>
    <b v="0"/>
    <b v="0"/>
    <s v="theater/plays"/>
    <x v="3"/>
    <x v="3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x v="151"/>
    <n v="1463374800"/>
    <x v="823"/>
    <b v="0"/>
    <b v="0"/>
    <s v="food/food trucks"/>
    <x v="0"/>
    <x v="0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x v="822"/>
    <n v="1344574800"/>
    <x v="824"/>
    <b v="0"/>
    <b v="0"/>
    <s v="theater/plays"/>
    <x v="3"/>
    <x v="3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x v="823"/>
    <n v="1389074400"/>
    <x v="497"/>
    <b v="0"/>
    <b v="0"/>
    <s v="technology/web"/>
    <x v="2"/>
    <x v="2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x v="824"/>
    <n v="1494997200"/>
    <x v="825"/>
    <b v="0"/>
    <b v="0"/>
    <s v="theater/plays"/>
    <x v="3"/>
    <x v="3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x v="825"/>
    <n v="1425448800"/>
    <x v="826"/>
    <b v="0"/>
    <b v="1"/>
    <s v="theater/plays"/>
    <x v="3"/>
    <x v="3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x v="826"/>
    <n v="1404104400"/>
    <x v="827"/>
    <b v="0"/>
    <b v="1"/>
    <s v="theater/plays"/>
    <x v="3"/>
    <x v="3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x v="827"/>
    <n v="1394773200"/>
    <x v="828"/>
    <b v="0"/>
    <b v="0"/>
    <s v="music/rock"/>
    <x v="1"/>
    <x v="1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x v="828"/>
    <n v="1366520400"/>
    <x v="829"/>
    <b v="0"/>
    <b v="0"/>
    <s v="theater/plays"/>
    <x v="3"/>
    <x v="3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x v="829"/>
    <n v="1456639200"/>
    <x v="830"/>
    <b v="0"/>
    <b v="0"/>
    <s v="theater/plays"/>
    <x v="3"/>
    <x v="3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x v="830"/>
    <n v="1438318800"/>
    <x v="94"/>
    <b v="0"/>
    <b v="0"/>
    <s v="theater/plays"/>
    <x v="3"/>
    <x v="3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x v="831"/>
    <n v="1564030800"/>
    <x v="831"/>
    <b v="1"/>
    <b v="0"/>
    <s v="theater/plays"/>
    <x v="3"/>
    <x v="3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x v="832"/>
    <n v="1449295200"/>
    <x v="832"/>
    <b v="0"/>
    <b v="0"/>
    <s v="film &amp; video/documentary"/>
    <x v="4"/>
    <x v="4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x v="833"/>
    <n v="1531890000"/>
    <x v="833"/>
    <b v="0"/>
    <b v="1"/>
    <s v="publishing/fiction"/>
    <x v="5"/>
    <x v="13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x v="834"/>
    <n v="1306213200"/>
    <x v="834"/>
    <b v="0"/>
    <b v="1"/>
    <s v="games/video games"/>
    <x v="6"/>
    <x v="11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x v="835"/>
    <n v="1356242400"/>
    <x v="835"/>
    <b v="0"/>
    <b v="0"/>
    <s v="technology/web"/>
    <x v="2"/>
    <x v="2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x v="836"/>
    <n v="1297576800"/>
    <x v="836"/>
    <b v="1"/>
    <b v="0"/>
    <s v="theater/plays"/>
    <x v="3"/>
    <x v="3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x v="837"/>
    <n v="1296194400"/>
    <x v="611"/>
    <b v="0"/>
    <b v="0"/>
    <s v="theater/plays"/>
    <x v="3"/>
    <x v="3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x v="219"/>
    <n v="1414558800"/>
    <x v="837"/>
    <b v="0"/>
    <b v="0"/>
    <s v="food/food trucks"/>
    <x v="0"/>
    <x v="0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x v="365"/>
    <n v="1488348000"/>
    <x v="334"/>
    <b v="0"/>
    <b v="0"/>
    <s v="photography/photography books"/>
    <x v="7"/>
    <x v="14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x v="838"/>
    <n v="1334898000"/>
    <x v="838"/>
    <b v="1"/>
    <b v="0"/>
    <s v="photography/photography books"/>
    <x v="7"/>
    <x v="14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x v="839"/>
    <n v="1308373200"/>
    <x v="839"/>
    <b v="0"/>
    <b v="0"/>
    <s v="theater/plays"/>
    <x v="3"/>
    <x v="3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x v="840"/>
    <n v="1412312400"/>
    <x v="216"/>
    <b v="0"/>
    <b v="0"/>
    <s v="theater/plays"/>
    <x v="3"/>
    <x v="3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x v="841"/>
    <n v="1419228000"/>
    <x v="840"/>
    <b v="1"/>
    <b v="1"/>
    <s v="film &amp; video/documentary"/>
    <x v="4"/>
    <x v="4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x v="842"/>
    <n v="1430974800"/>
    <x v="133"/>
    <b v="0"/>
    <b v="0"/>
    <s v="technology/web"/>
    <x v="2"/>
    <x v="2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x v="843"/>
    <n v="1555822800"/>
    <x v="354"/>
    <b v="0"/>
    <b v="1"/>
    <s v="theater/plays"/>
    <x v="3"/>
    <x v="3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x v="844"/>
    <n v="1482818400"/>
    <x v="721"/>
    <b v="0"/>
    <b v="1"/>
    <s v="music/rock"/>
    <x v="1"/>
    <x v="1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x v="845"/>
    <n v="1471928400"/>
    <x v="841"/>
    <b v="0"/>
    <b v="0"/>
    <s v="film &amp; video/documentary"/>
    <x v="4"/>
    <x v="4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x v="846"/>
    <n v="1453701600"/>
    <x v="842"/>
    <b v="0"/>
    <b v="1"/>
    <s v="film &amp; video/science fiction"/>
    <x v="4"/>
    <x v="22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x v="110"/>
    <n v="1350363600"/>
    <x v="843"/>
    <b v="0"/>
    <b v="0"/>
    <s v="technology/web"/>
    <x v="2"/>
    <x v="2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x v="847"/>
    <n v="1353996000"/>
    <x v="844"/>
    <b v="0"/>
    <b v="0"/>
    <s v="theater/plays"/>
    <x v="3"/>
    <x v="3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x v="848"/>
    <n v="1451109600"/>
    <x v="845"/>
    <b v="0"/>
    <b v="0"/>
    <s v="film &amp; video/science fiction"/>
    <x v="4"/>
    <x v="22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x v="849"/>
    <n v="1329631200"/>
    <x v="846"/>
    <b v="0"/>
    <b v="0"/>
    <s v="theater/plays"/>
    <x v="3"/>
    <x v="3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x v="780"/>
    <n v="1278997200"/>
    <x v="847"/>
    <b v="0"/>
    <b v="0"/>
    <s v="film &amp; video/animation"/>
    <x v="4"/>
    <x v="10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x v="140"/>
    <n v="1280120400"/>
    <x v="688"/>
    <b v="0"/>
    <b v="0"/>
    <s v="publishing/translations"/>
    <x v="5"/>
    <x v="18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x v="850"/>
    <n v="1458104400"/>
    <x v="848"/>
    <b v="0"/>
    <b v="0"/>
    <s v="technology/web"/>
    <x v="2"/>
    <x v="2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x v="851"/>
    <n v="1298268000"/>
    <x v="248"/>
    <b v="0"/>
    <b v="0"/>
    <s v="publishing/translations"/>
    <x v="5"/>
    <x v="18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x v="852"/>
    <n v="1386223200"/>
    <x v="849"/>
    <b v="0"/>
    <b v="0"/>
    <s v="food/food trucks"/>
    <x v="0"/>
    <x v="0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x v="853"/>
    <n v="1299823200"/>
    <x v="850"/>
    <b v="0"/>
    <b v="1"/>
    <s v="photography/photography books"/>
    <x v="7"/>
    <x v="14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x v="854"/>
    <n v="1431752400"/>
    <x v="851"/>
    <b v="0"/>
    <b v="0"/>
    <s v="theater/plays"/>
    <x v="3"/>
    <x v="3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x v="67"/>
    <n v="1267855200"/>
    <x v="852"/>
    <b v="0"/>
    <b v="0"/>
    <s v="music/rock"/>
    <x v="1"/>
    <x v="1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x v="855"/>
    <n v="1497675600"/>
    <x v="853"/>
    <b v="0"/>
    <b v="0"/>
    <s v="theater/plays"/>
    <x v="3"/>
    <x v="3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x v="107"/>
    <n v="1336885200"/>
    <x v="104"/>
    <b v="0"/>
    <b v="0"/>
    <s v="music/world music"/>
    <x v="1"/>
    <x v="21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x v="344"/>
    <n v="1295157600"/>
    <x v="854"/>
    <b v="0"/>
    <b v="0"/>
    <s v="food/food trucks"/>
    <x v="0"/>
    <x v="0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x v="856"/>
    <n v="1577599200"/>
    <x v="855"/>
    <b v="0"/>
    <b v="0"/>
    <s v="theater/plays"/>
    <x v="3"/>
    <x v="3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x v="857"/>
    <n v="1305003600"/>
    <x v="856"/>
    <b v="0"/>
    <b v="0"/>
    <s v="theater/plays"/>
    <x v="3"/>
    <x v="3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x v="858"/>
    <n v="1381726800"/>
    <x v="857"/>
    <b v="0"/>
    <b v="0"/>
    <s v="film &amp; video/television"/>
    <x v="4"/>
    <x v="19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x v="859"/>
    <n v="1402462800"/>
    <x v="858"/>
    <b v="0"/>
    <b v="1"/>
    <s v="technology/web"/>
    <x v="2"/>
    <x v="2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x v="860"/>
    <n v="1292133600"/>
    <x v="859"/>
    <b v="0"/>
    <b v="1"/>
    <s v="theater/plays"/>
    <x v="3"/>
    <x v="3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x v="170"/>
    <n v="1368939600"/>
    <x v="860"/>
    <b v="0"/>
    <b v="0"/>
    <s v="music/indie rock"/>
    <x v="1"/>
    <x v="7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x v="861"/>
    <n v="1452146400"/>
    <x v="264"/>
    <b v="0"/>
    <b v="1"/>
    <s v="theater/plays"/>
    <x v="3"/>
    <x v="3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x v="862"/>
    <n v="1296712800"/>
    <x v="65"/>
    <b v="0"/>
    <b v="1"/>
    <s v="theater/plays"/>
    <x v="3"/>
    <x v="3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x v="863"/>
    <n v="1520748000"/>
    <x v="861"/>
    <b v="0"/>
    <b v="0"/>
    <s v="food/food trucks"/>
    <x v="0"/>
    <x v="0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x v="864"/>
    <n v="1480831200"/>
    <x v="862"/>
    <b v="0"/>
    <b v="0"/>
    <s v="games/video games"/>
    <x v="6"/>
    <x v="11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x v="527"/>
    <n v="1426914000"/>
    <x v="454"/>
    <b v="0"/>
    <b v="0"/>
    <s v="theater/plays"/>
    <x v="3"/>
    <x v="3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x v="865"/>
    <n v="1446616800"/>
    <x v="863"/>
    <b v="1"/>
    <b v="0"/>
    <s v="publishing/nonfiction"/>
    <x v="5"/>
    <x v="9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x v="866"/>
    <n v="1517032800"/>
    <x v="864"/>
    <b v="0"/>
    <b v="0"/>
    <s v="technology/web"/>
    <x v="2"/>
    <x v="2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x v="867"/>
    <n v="1311224400"/>
    <x v="865"/>
    <b v="0"/>
    <b v="1"/>
    <s v="film &amp; video/documentary"/>
    <x v="4"/>
    <x v="4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x v="868"/>
    <n v="1566190800"/>
    <x v="866"/>
    <b v="0"/>
    <b v="0"/>
    <s v="film &amp; video/documentary"/>
    <x v="4"/>
    <x v="4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x v="105"/>
    <n v="1570165200"/>
    <x v="867"/>
    <b v="0"/>
    <b v="0"/>
    <s v="theater/plays"/>
    <x v="3"/>
    <x v="3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x v="481"/>
    <n v="1388556000"/>
    <x v="868"/>
    <b v="0"/>
    <b v="1"/>
    <s v="music/rock"/>
    <x v="1"/>
    <x v="1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x v="253"/>
    <n v="1303189200"/>
    <x v="296"/>
    <b v="0"/>
    <b v="0"/>
    <s v="music/rock"/>
    <x v="1"/>
    <x v="1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x v="869"/>
    <n v="1494478800"/>
    <x v="869"/>
    <b v="0"/>
    <b v="0"/>
    <s v="film &amp; video/documentary"/>
    <x v="4"/>
    <x v="4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x v="864"/>
    <n v="1480744800"/>
    <x v="274"/>
    <b v="0"/>
    <b v="0"/>
    <s v="publishing/radio &amp; podcasts"/>
    <x v="5"/>
    <x v="15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x v="843"/>
    <n v="1555822800"/>
    <x v="354"/>
    <b v="0"/>
    <b v="0"/>
    <s v="publishing/translations"/>
    <x v="5"/>
    <x v="18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x v="289"/>
    <n v="1458882000"/>
    <x v="870"/>
    <b v="0"/>
    <b v="1"/>
    <s v="film &amp; video/drama"/>
    <x v="4"/>
    <x v="6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x v="870"/>
    <n v="1411966800"/>
    <x v="871"/>
    <b v="0"/>
    <b v="1"/>
    <s v="music/rock"/>
    <x v="1"/>
    <x v="1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x v="871"/>
    <n v="1526878800"/>
    <x v="98"/>
    <b v="0"/>
    <b v="1"/>
    <s v="film &amp; video/drama"/>
    <x v="4"/>
    <x v="6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x v="872"/>
    <n v="1452405600"/>
    <x v="872"/>
    <b v="0"/>
    <b v="1"/>
    <s v="photography/photography books"/>
    <x v="7"/>
    <x v="14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x v="873"/>
    <n v="1414040400"/>
    <x v="873"/>
    <b v="0"/>
    <b v="1"/>
    <s v="publishing/translations"/>
    <x v="5"/>
    <x v="18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x v="874"/>
    <n v="1543816800"/>
    <x v="526"/>
    <b v="0"/>
    <b v="1"/>
    <s v="food/food trucks"/>
    <x v="0"/>
    <x v="0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x v="875"/>
    <n v="1359698400"/>
    <x v="874"/>
    <b v="0"/>
    <b v="0"/>
    <s v="theater/plays"/>
    <x v="3"/>
    <x v="3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x v="876"/>
    <n v="1390629600"/>
    <x v="875"/>
    <b v="0"/>
    <b v="0"/>
    <s v="theater/plays"/>
    <x v="3"/>
    <x v="3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x v="877"/>
    <n v="1267077600"/>
    <x v="876"/>
    <b v="0"/>
    <b v="1"/>
    <s v="music/indie rock"/>
    <x v="1"/>
    <x v="7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n v="1467176400"/>
    <x v="878"/>
    <n v="1467781200"/>
    <x v="877"/>
    <b v="0"/>
    <b v="0"/>
    <s v="food/food trucks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CDC21C-EFF0-4301-8AA5-2CFA5B3081B3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7:F53" firstHeaderRow="1" firstDataRow="2" firstDataCol="1" rowPageCount="2" colPageCount="1"/>
  <pivotFields count="2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axis="axisPage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1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DB3BC-D8A4-46AD-9539-92494B5C82FB}" name="PivotTable4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5" firstHeaderRow="1" firstDataRow="2" firstDataCol="1" rowPageCount="2" colPageCount="1"/>
  <pivotFields count="2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0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801498-9E08-4C90-8F62-3C85CA83ECE3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9"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20" baseItem="1"/>
  </dataFields>
  <chartFormats count="6">
    <chartFormat chart="0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E683-F587-49FB-8043-E7E6B4DF9315}">
  <dimension ref="A1:M566"/>
  <sheetViews>
    <sheetView tabSelected="1" workbookViewId="0">
      <selection activeCell="C6" sqref="C6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16.375" customWidth="1"/>
    <col min="4" max="4" width="7.875" bestFit="1" customWidth="1"/>
    <col min="5" max="5" width="11.875" bestFit="1" customWidth="1"/>
    <col min="6" max="6" width="8.5" bestFit="1" customWidth="1"/>
    <col min="7" max="7" width="13.5" bestFit="1" customWidth="1"/>
    <col min="8" max="8" width="16.375" bestFit="1" customWidth="1"/>
    <col min="9" max="9" width="6.875" bestFit="1" customWidth="1"/>
    <col min="10" max="10" width="8.5" bestFit="1" customWidth="1"/>
    <col min="11" max="11" width="13.5" bestFit="1" customWidth="1"/>
    <col min="12" max="12" width="16.375" bestFit="1" customWidth="1"/>
    <col min="13" max="13" width="11.875" bestFit="1" customWidth="1"/>
    <col min="14" max="14" width="8.5" bestFit="1" customWidth="1"/>
    <col min="15" max="15" width="13.5" bestFit="1" customWidth="1"/>
    <col min="16" max="16" width="16.375" bestFit="1" customWidth="1"/>
    <col min="17" max="17" width="6.875" bestFit="1" customWidth="1"/>
  </cols>
  <sheetData>
    <row r="1" spans="1:13" x14ac:dyDescent="0.25">
      <c r="A1" s="1" t="s">
        <v>4</v>
      </c>
      <c r="B1" s="1" t="s">
        <v>5</v>
      </c>
      <c r="C1" s="13" t="s">
        <v>2113</v>
      </c>
      <c r="D1" s="13"/>
      <c r="F1" s="1" t="s">
        <v>4</v>
      </c>
      <c r="G1" s="1" t="s">
        <v>5</v>
      </c>
      <c r="H1" s="13" t="s">
        <v>2112</v>
      </c>
      <c r="I1" s="13"/>
      <c r="J1" s="1"/>
      <c r="K1" s="1"/>
      <c r="L1" s="1"/>
      <c r="M1" s="1"/>
    </row>
    <row r="2" spans="1:13" x14ac:dyDescent="0.25">
      <c r="A2" s="16" t="s">
        <v>20</v>
      </c>
      <c r="B2" s="10">
        <v>16</v>
      </c>
      <c r="C2" t="s">
        <v>2106</v>
      </c>
      <c r="D2" s="12">
        <f>AVERAGE(B2:B566)</f>
        <v>851.14690265486729</v>
      </c>
      <c r="F2" s="17" t="s">
        <v>14</v>
      </c>
      <c r="G2" s="10">
        <v>0</v>
      </c>
      <c r="H2" t="s">
        <v>2106</v>
      </c>
      <c r="I2" s="12">
        <f>AVERAGE(Faileccnt)</f>
        <v>585.61538461538464</v>
      </c>
      <c r="J2" s="1"/>
      <c r="K2" s="1"/>
      <c r="L2" s="1"/>
      <c r="M2" s="1"/>
    </row>
    <row r="3" spans="1:13" x14ac:dyDescent="0.25">
      <c r="A3" s="14" t="s">
        <v>20</v>
      </c>
      <c r="B3" s="10">
        <v>26</v>
      </c>
      <c r="C3" t="s">
        <v>2107</v>
      </c>
      <c r="D3" s="12">
        <f>MEDIAN(B2:B566)</f>
        <v>201</v>
      </c>
      <c r="F3" s="17" t="s">
        <v>14</v>
      </c>
      <c r="G3" s="10">
        <v>0</v>
      </c>
      <c r="H3" t="s">
        <v>2107</v>
      </c>
      <c r="I3" s="12">
        <f>+MEDIAN(Faileccnt)</f>
        <v>114.5</v>
      </c>
      <c r="J3" s="1"/>
      <c r="K3" s="1"/>
      <c r="L3" s="1"/>
      <c r="M3" s="1"/>
    </row>
    <row r="4" spans="1:13" x14ac:dyDescent="0.25">
      <c r="A4" s="16" t="s">
        <v>20</v>
      </c>
      <c r="B4" s="10">
        <v>27</v>
      </c>
      <c r="C4" t="s">
        <v>2108</v>
      </c>
      <c r="D4" s="12">
        <f>MIN(B2:B566)</f>
        <v>16</v>
      </c>
      <c r="F4" s="17" t="s">
        <v>14</v>
      </c>
      <c r="G4" s="10">
        <v>1</v>
      </c>
      <c r="H4" t="s">
        <v>2108</v>
      </c>
      <c r="I4" s="12">
        <f>MIN(G2:G365)</f>
        <v>0</v>
      </c>
      <c r="J4" s="1"/>
      <c r="K4" s="1"/>
      <c r="L4" s="1"/>
      <c r="M4" s="1"/>
    </row>
    <row r="5" spans="1:13" x14ac:dyDescent="0.25">
      <c r="A5" s="14" t="s">
        <v>20</v>
      </c>
      <c r="B5" s="10">
        <v>32</v>
      </c>
      <c r="C5" t="s">
        <v>2109</v>
      </c>
      <c r="D5" s="12">
        <f>MAX(B2:B566)</f>
        <v>7295</v>
      </c>
      <c r="F5" s="17" t="s">
        <v>14</v>
      </c>
      <c r="G5" s="10">
        <v>1</v>
      </c>
      <c r="H5" t="s">
        <v>2109</v>
      </c>
      <c r="I5" s="12">
        <f>MAX(Faileccnt)</f>
        <v>6080</v>
      </c>
      <c r="J5" s="1"/>
      <c r="K5" s="1"/>
      <c r="L5" s="1"/>
      <c r="M5" s="1"/>
    </row>
    <row r="6" spans="1:13" x14ac:dyDescent="0.25">
      <c r="A6" s="14" t="s">
        <v>20</v>
      </c>
      <c r="B6" s="10">
        <v>32</v>
      </c>
      <c r="C6" t="s">
        <v>2110</v>
      </c>
      <c r="D6" s="12">
        <f>_xlfn.VAR.P(B2:B566)</f>
        <v>1603373.7324019109</v>
      </c>
      <c r="F6" s="17" t="s">
        <v>14</v>
      </c>
      <c r="G6" s="10">
        <v>1</v>
      </c>
      <c r="H6" t="s">
        <v>2110</v>
      </c>
      <c r="I6" s="12">
        <f>_xlfn.VAR.P(Faileccnt)</f>
        <v>921574.68174133555</v>
      </c>
      <c r="J6" s="1"/>
      <c r="K6" s="1"/>
      <c r="L6" s="1"/>
      <c r="M6" s="1"/>
    </row>
    <row r="7" spans="1:13" x14ac:dyDescent="0.25">
      <c r="A7" s="14" t="s">
        <v>20</v>
      </c>
      <c r="B7" s="10">
        <v>34</v>
      </c>
      <c r="C7" t="s">
        <v>2111</v>
      </c>
      <c r="D7" s="12">
        <f>+_xlfn.STDEV.P(B2:B566)</f>
        <v>1266.2439466397898</v>
      </c>
      <c r="F7" s="17" t="s">
        <v>14</v>
      </c>
      <c r="G7" s="10">
        <v>1</v>
      </c>
      <c r="H7" t="s">
        <v>2111</v>
      </c>
      <c r="I7" s="12">
        <f>_xlfn.STDEV.P(Faileccnt)</f>
        <v>959.98681331637863</v>
      </c>
      <c r="J7" s="1"/>
      <c r="K7" s="1"/>
      <c r="L7" s="1"/>
      <c r="M7" s="1"/>
    </row>
    <row r="8" spans="1:13" x14ac:dyDescent="0.25">
      <c r="A8" s="14" t="s">
        <v>20</v>
      </c>
      <c r="B8" s="10">
        <v>40</v>
      </c>
      <c r="F8" s="17" t="s">
        <v>14</v>
      </c>
      <c r="G8" s="10">
        <v>1</v>
      </c>
      <c r="J8" s="1"/>
      <c r="K8" s="1"/>
      <c r="L8" s="1"/>
      <c r="M8" s="1"/>
    </row>
    <row r="9" spans="1:13" x14ac:dyDescent="0.25">
      <c r="A9" s="16" t="s">
        <v>20</v>
      </c>
      <c r="B9" s="10">
        <v>41</v>
      </c>
      <c r="F9" s="17" t="s">
        <v>14</v>
      </c>
      <c r="G9" s="10">
        <v>1</v>
      </c>
      <c r="H9" s="1"/>
      <c r="I9" s="1"/>
      <c r="J9" s="1"/>
      <c r="K9" s="1"/>
      <c r="L9" s="1"/>
      <c r="M9" s="1"/>
    </row>
    <row r="10" spans="1:13" x14ac:dyDescent="0.25">
      <c r="A10" s="14" t="s">
        <v>20</v>
      </c>
      <c r="B10" s="10">
        <v>41</v>
      </c>
      <c r="F10" s="17" t="s">
        <v>14</v>
      </c>
      <c r="G10" s="10">
        <v>1</v>
      </c>
      <c r="H10" s="1"/>
      <c r="I10" s="1"/>
      <c r="J10" s="1"/>
      <c r="K10" s="1"/>
      <c r="L10" s="1"/>
      <c r="M10" s="1"/>
    </row>
    <row r="11" spans="1:13" x14ac:dyDescent="0.25">
      <c r="A11" s="14" t="s">
        <v>20</v>
      </c>
      <c r="B11" s="10">
        <v>42</v>
      </c>
      <c r="F11" s="17" t="s">
        <v>14</v>
      </c>
      <c r="G11" s="10">
        <v>1</v>
      </c>
      <c r="H11" s="1"/>
      <c r="I11" s="1"/>
      <c r="J11" s="1"/>
      <c r="K11" s="1"/>
      <c r="L11" s="1"/>
      <c r="M11" s="1"/>
    </row>
    <row r="12" spans="1:13" x14ac:dyDescent="0.25">
      <c r="A12" s="16" t="s">
        <v>20</v>
      </c>
      <c r="B12" s="10">
        <v>43</v>
      </c>
      <c r="F12" s="17" t="s">
        <v>14</v>
      </c>
      <c r="G12" s="10">
        <v>1</v>
      </c>
      <c r="H12" s="1"/>
      <c r="I12" s="1"/>
      <c r="J12" s="1"/>
      <c r="K12" s="1"/>
      <c r="L12" s="1"/>
      <c r="M12" s="1"/>
    </row>
    <row r="13" spans="1:13" x14ac:dyDescent="0.25">
      <c r="A13" s="14" t="s">
        <v>20</v>
      </c>
      <c r="B13" s="10">
        <v>43</v>
      </c>
      <c r="F13" s="17" t="s">
        <v>14</v>
      </c>
      <c r="G13" s="10">
        <v>1</v>
      </c>
      <c r="H13" s="1"/>
      <c r="I13" s="1"/>
      <c r="J13" s="1"/>
      <c r="K13" s="1"/>
      <c r="L13" s="1"/>
      <c r="M13" s="1"/>
    </row>
    <row r="14" spans="1:13" x14ac:dyDescent="0.25">
      <c r="A14" s="16" t="s">
        <v>20</v>
      </c>
      <c r="B14" s="10">
        <v>48</v>
      </c>
      <c r="F14" s="17" t="s">
        <v>14</v>
      </c>
      <c r="G14" s="10">
        <v>1</v>
      </c>
      <c r="H14" s="1"/>
      <c r="I14" s="1"/>
      <c r="J14" s="1"/>
      <c r="K14" s="1"/>
      <c r="L14" s="1"/>
      <c r="M14" s="1"/>
    </row>
    <row r="15" spans="1:13" x14ac:dyDescent="0.25">
      <c r="A15" s="16" t="s">
        <v>20</v>
      </c>
      <c r="B15" s="10">
        <v>48</v>
      </c>
      <c r="F15" s="17" t="s">
        <v>14</v>
      </c>
      <c r="G15" s="10">
        <v>1</v>
      </c>
      <c r="H15" s="1"/>
      <c r="I15" s="1"/>
      <c r="J15" s="1"/>
      <c r="K15" s="1"/>
      <c r="L15" s="1"/>
      <c r="M15" s="1"/>
    </row>
    <row r="16" spans="1:13" x14ac:dyDescent="0.25">
      <c r="A16" s="14" t="s">
        <v>20</v>
      </c>
      <c r="B16" s="10">
        <v>48</v>
      </c>
      <c r="F16" s="17" t="s">
        <v>14</v>
      </c>
      <c r="G16" s="10">
        <v>1</v>
      </c>
      <c r="H16" s="1"/>
      <c r="I16" s="1"/>
      <c r="J16" s="1"/>
      <c r="K16" s="1"/>
      <c r="L16" s="1"/>
      <c r="M16" s="1"/>
    </row>
    <row r="17" spans="1:13" x14ac:dyDescent="0.25">
      <c r="A17" s="16" t="s">
        <v>20</v>
      </c>
      <c r="B17" s="10">
        <v>50</v>
      </c>
      <c r="F17" s="17" t="s">
        <v>14</v>
      </c>
      <c r="G17" s="10">
        <v>1</v>
      </c>
      <c r="H17" s="1"/>
      <c r="I17" s="1"/>
      <c r="J17" s="1"/>
      <c r="K17" s="1"/>
      <c r="L17" s="1"/>
      <c r="M17" s="1"/>
    </row>
    <row r="18" spans="1:13" x14ac:dyDescent="0.25">
      <c r="A18" s="14" t="s">
        <v>20</v>
      </c>
      <c r="B18" s="10">
        <v>50</v>
      </c>
      <c r="F18" s="17" t="s">
        <v>14</v>
      </c>
      <c r="G18" s="10">
        <v>1</v>
      </c>
      <c r="H18" s="1"/>
      <c r="I18" s="1"/>
      <c r="J18" s="1"/>
      <c r="K18" s="1"/>
      <c r="L18" s="1"/>
      <c r="M18" s="1"/>
    </row>
    <row r="19" spans="1:13" x14ac:dyDescent="0.25">
      <c r="A19" s="14" t="s">
        <v>20</v>
      </c>
      <c r="B19" s="10">
        <v>50</v>
      </c>
      <c r="F19" s="17" t="s">
        <v>14</v>
      </c>
      <c r="G19" s="10">
        <v>1</v>
      </c>
      <c r="H19" s="1"/>
      <c r="I19" s="1"/>
      <c r="J19" s="1"/>
      <c r="K19" s="1"/>
      <c r="L19" s="1"/>
      <c r="M19" s="1"/>
    </row>
    <row r="20" spans="1:13" x14ac:dyDescent="0.25">
      <c r="A20" s="14" t="s">
        <v>20</v>
      </c>
      <c r="B20" s="10">
        <v>52</v>
      </c>
      <c r="F20" s="17" t="s">
        <v>14</v>
      </c>
      <c r="G20" s="10">
        <v>1</v>
      </c>
      <c r="H20" s="1"/>
      <c r="I20" s="1"/>
      <c r="J20" s="1"/>
      <c r="K20" s="1"/>
      <c r="L20" s="1"/>
      <c r="M20" s="1"/>
    </row>
    <row r="21" spans="1:13" x14ac:dyDescent="0.25">
      <c r="A21" s="16" t="s">
        <v>20</v>
      </c>
      <c r="B21" s="10">
        <v>53</v>
      </c>
      <c r="F21" s="17" t="s">
        <v>14</v>
      </c>
      <c r="G21" s="10">
        <v>5</v>
      </c>
      <c r="H21" s="1"/>
      <c r="I21" s="1"/>
      <c r="J21" s="1"/>
      <c r="K21" s="1"/>
      <c r="L21" s="1"/>
      <c r="M21" s="1"/>
    </row>
    <row r="22" spans="1:13" x14ac:dyDescent="0.25">
      <c r="A22" s="14" t="s">
        <v>20</v>
      </c>
      <c r="B22" s="10">
        <v>53</v>
      </c>
      <c r="F22" s="17" t="s">
        <v>14</v>
      </c>
      <c r="G22" s="10">
        <v>5</v>
      </c>
      <c r="H22" s="1"/>
      <c r="I22" s="1"/>
      <c r="J22" s="1"/>
      <c r="K22" s="1"/>
      <c r="L22" s="1"/>
      <c r="M22" s="1"/>
    </row>
    <row r="23" spans="1:13" x14ac:dyDescent="0.25">
      <c r="A23" s="16" t="s">
        <v>20</v>
      </c>
      <c r="B23" s="10">
        <v>54</v>
      </c>
      <c r="F23" s="17" t="s">
        <v>14</v>
      </c>
      <c r="G23" s="10">
        <v>6</v>
      </c>
      <c r="H23" s="1"/>
      <c r="I23" s="1"/>
      <c r="J23" s="1"/>
      <c r="K23" s="1"/>
      <c r="L23" s="1"/>
      <c r="M23" s="1"/>
    </row>
    <row r="24" spans="1:13" x14ac:dyDescent="0.25">
      <c r="A24" s="14" t="s">
        <v>20</v>
      </c>
      <c r="B24" s="10">
        <v>55</v>
      </c>
      <c r="F24" s="17" t="s">
        <v>14</v>
      </c>
      <c r="G24" s="10">
        <v>7</v>
      </c>
      <c r="H24" s="1"/>
      <c r="I24" s="1"/>
      <c r="J24" s="1"/>
      <c r="K24" s="1"/>
      <c r="L24" s="1"/>
      <c r="M24" s="1"/>
    </row>
    <row r="25" spans="1:13" x14ac:dyDescent="0.25">
      <c r="A25" s="14" t="s">
        <v>20</v>
      </c>
      <c r="B25" s="10">
        <v>56</v>
      </c>
      <c r="F25" s="17" t="s">
        <v>14</v>
      </c>
      <c r="G25" s="10">
        <v>7</v>
      </c>
      <c r="H25" s="1"/>
      <c r="I25" s="1"/>
      <c r="J25" s="1"/>
      <c r="K25" s="1"/>
      <c r="L25" s="1"/>
      <c r="M25" s="1"/>
    </row>
    <row r="26" spans="1:13" x14ac:dyDescent="0.25">
      <c r="A26" s="16" t="s">
        <v>20</v>
      </c>
      <c r="B26" s="10">
        <v>59</v>
      </c>
      <c r="F26" s="17" t="s">
        <v>14</v>
      </c>
      <c r="G26" s="10">
        <v>9</v>
      </c>
      <c r="H26" s="1"/>
      <c r="I26" s="1"/>
      <c r="J26" s="1"/>
      <c r="K26" s="1"/>
      <c r="L26" s="1"/>
      <c r="M26" s="1"/>
    </row>
    <row r="27" spans="1:13" x14ac:dyDescent="0.25">
      <c r="A27" s="16" t="s">
        <v>20</v>
      </c>
      <c r="B27" s="10">
        <v>62</v>
      </c>
      <c r="F27" s="17" t="s">
        <v>14</v>
      </c>
      <c r="G27" s="10">
        <v>9</v>
      </c>
      <c r="H27" s="1"/>
      <c r="I27" s="1"/>
      <c r="J27" s="1"/>
      <c r="K27" s="1"/>
      <c r="L27" s="1"/>
      <c r="M27" s="1"/>
    </row>
    <row r="28" spans="1:13" x14ac:dyDescent="0.25">
      <c r="A28" s="14" t="s">
        <v>20</v>
      </c>
      <c r="B28" s="10">
        <v>64</v>
      </c>
      <c r="F28" s="17" t="s">
        <v>14</v>
      </c>
      <c r="G28" s="10">
        <v>10</v>
      </c>
      <c r="H28" s="1"/>
      <c r="I28" s="1"/>
      <c r="J28" s="1"/>
      <c r="K28" s="1"/>
      <c r="L28" s="1"/>
      <c r="M28" s="1"/>
    </row>
    <row r="29" spans="1:13" x14ac:dyDescent="0.25">
      <c r="A29" s="14" t="s">
        <v>20</v>
      </c>
      <c r="B29" s="10">
        <v>65</v>
      </c>
      <c r="F29" s="17" t="s">
        <v>14</v>
      </c>
      <c r="G29" s="10">
        <v>10</v>
      </c>
      <c r="H29" s="1"/>
      <c r="I29" s="1"/>
      <c r="J29" s="1"/>
      <c r="K29" s="1"/>
      <c r="L29" s="1"/>
      <c r="M29" s="1"/>
    </row>
    <row r="30" spans="1:13" x14ac:dyDescent="0.25">
      <c r="A30" s="14" t="s">
        <v>20</v>
      </c>
      <c r="B30" s="10">
        <v>65</v>
      </c>
      <c r="F30" s="17" t="s">
        <v>14</v>
      </c>
      <c r="G30" s="10">
        <v>10</v>
      </c>
      <c r="H30" s="1"/>
      <c r="I30" s="1"/>
      <c r="J30" s="1"/>
      <c r="K30" s="1"/>
      <c r="L30" s="1"/>
      <c r="M30" s="1"/>
    </row>
    <row r="31" spans="1:13" x14ac:dyDescent="0.25">
      <c r="A31" s="16" t="s">
        <v>20</v>
      </c>
      <c r="B31" s="10">
        <v>67</v>
      </c>
      <c r="F31" s="17" t="s">
        <v>14</v>
      </c>
      <c r="G31" s="10">
        <v>10</v>
      </c>
      <c r="H31" s="1"/>
      <c r="I31" s="1"/>
      <c r="J31" s="1"/>
      <c r="K31" s="1"/>
      <c r="L31" s="1"/>
      <c r="M31" s="1"/>
    </row>
    <row r="32" spans="1:13" x14ac:dyDescent="0.25">
      <c r="A32" s="14" t="s">
        <v>20</v>
      </c>
      <c r="B32" s="10">
        <v>68</v>
      </c>
      <c r="F32" s="17" t="s">
        <v>14</v>
      </c>
      <c r="G32" s="10">
        <v>12</v>
      </c>
      <c r="H32" s="1"/>
      <c r="I32" s="1"/>
      <c r="J32" s="1"/>
      <c r="K32" s="1"/>
      <c r="L32" s="1"/>
      <c r="M32" s="1"/>
    </row>
    <row r="33" spans="1:13" x14ac:dyDescent="0.25">
      <c r="A33" s="14" t="s">
        <v>20</v>
      </c>
      <c r="B33" s="10">
        <v>69</v>
      </c>
      <c r="F33" s="17" t="s">
        <v>14</v>
      </c>
      <c r="G33" s="10">
        <v>12</v>
      </c>
      <c r="H33" s="1"/>
      <c r="I33" s="1"/>
      <c r="J33" s="1"/>
      <c r="K33" s="1"/>
      <c r="L33" s="1"/>
      <c r="M33" s="1"/>
    </row>
    <row r="34" spans="1:13" x14ac:dyDescent="0.25">
      <c r="A34" s="14" t="s">
        <v>20</v>
      </c>
      <c r="B34" s="10">
        <v>69</v>
      </c>
      <c r="F34" s="17" t="s">
        <v>14</v>
      </c>
      <c r="G34" s="10">
        <v>13</v>
      </c>
      <c r="H34" s="1"/>
      <c r="I34" s="1"/>
      <c r="J34" s="1"/>
      <c r="K34" s="1"/>
      <c r="L34" s="1"/>
      <c r="M34" s="1"/>
    </row>
    <row r="35" spans="1:13" x14ac:dyDescent="0.25">
      <c r="A35" s="16" t="s">
        <v>20</v>
      </c>
      <c r="B35" s="10">
        <v>70</v>
      </c>
      <c r="F35" s="17" t="s">
        <v>14</v>
      </c>
      <c r="G35" s="10">
        <v>13</v>
      </c>
      <c r="H35" s="1"/>
      <c r="I35" s="1"/>
      <c r="J35" s="1"/>
      <c r="K35" s="1"/>
      <c r="L35" s="1"/>
      <c r="M35" s="1"/>
    </row>
    <row r="36" spans="1:13" x14ac:dyDescent="0.25">
      <c r="A36" s="16" t="s">
        <v>20</v>
      </c>
      <c r="B36" s="10">
        <v>71</v>
      </c>
      <c r="F36" s="17" t="s">
        <v>14</v>
      </c>
      <c r="G36" s="10">
        <v>14</v>
      </c>
      <c r="H36" s="1"/>
      <c r="I36" s="1"/>
      <c r="J36" s="1"/>
      <c r="K36" s="1"/>
      <c r="L36" s="1"/>
      <c r="M36" s="1"/>
    </row>
    <row r="37" spans="1:13" x14ac:dyDescent="0.25">
      <c r="A37" s="16" t="s">
        <v>20</v>
      </c>
      <c r="B37" s="10">
        <v>72</v>
      </c>
      <c r="F37" s="17" t="s">
        <v>14</v>
      </c>
      <c r="G37" s="10">
        <v>14</v>
      </c>
      <c r="H37" s="1"/>
      <c r="I37" s="1"/>
      <c r="J37" s="1"/>
      <c r="K37" s="1"/>
      <c r="L37" s="1"/>
      <c r="M37" s="1"/>
    </row>
    <row r="38" spans="1:13" x14ac:dyDescent="0.25">
      <c r="A38" s="16" t="s">
        <v>20</v>
      </c>
      <c r="B38" s="10">
        <v>76</v>
      </c>
      <c r="F38" s="17" t="s">
        <v>14</v>
      </c>
      <c r="G38" s="10">
        <v>15</v>
      </c>
      <c r="H38" s="1"/>
      <c r="I38" s="1"/>
      <c r="J38" s="1"/>
      <c r="K38" s="1"/>
      <c r="L38" s="1"/>
      <c r="M38" s="1"/>
    </row>
    <row r="39" spans="1:13" x14ac:dyDescent="0.25">
      <c r="A39" s="14" t="s">
        <v>20</v>
      </c>
      <c r="B39" s="10">
        <v>76</v>
      </c>
      <c r="F39" s="17" t="s">
        <v>14</v>
      </c>
      <c r="G39" s="10">
        <v>15</v>
      </c>
      <c r="H39" s="1"/>
      <c r="I39" s="1"/>
      <c r="J39" s="1"/>
      <c r="K39" s="1"/>
      <c r="L39" s="1"/>
      <c r="M39" s="1"/>
    </row>
    <row r="40" spans="1:13" x14ac:dyDescent="0.25">
      <c r="A40" s="14" t="s">
        <v>20</v>
      </c>
      <c r="B40" s="10">
        <v>78</v>
      </c>
      <c r="F40" s="17" t="s">
        <v>14</v>
      </c>
      <c r="G40" s="10">
        <v>15</v>
      </c>
      <c r="H40" s="1"/>
      <c r="I40" s="1"/>
      <c r="J40" s="1"/>
      <c r="K40" s="1"/>
      <c r="L40" s="1"/>
      <c r="M40" s="1"/>
    </row>
    <row r="41" spans="1:13" x14ac:dyDescent="0.25">
      <c r="A41" s="14" t="s">
        <v>20</v>
      </c>
      <c r="B41" s="10">
        <v>78</v>
      </c>
      <c r="F41" s="17" t="s">
        <v>14</v>
      </c>
      <c r="G41" s="10">
        <v>15</v>
      </c>
      <c r="H41" s="1"/>
      <c r="I41" s="1"/>
      <c r="J41" s="1"/>
      <c r="K41" s="1"/>
      <c r="L41" s="1"/>
      <c r="M41" s="1"/>
    </row>
    <row r="42" spans="1:13" x14ac:dyDescent="0.25">
      <c r="A42" s="16" t="s">
        <v>20</v>
      </c>
      <c r="B42" s="10">
        <v>80</v>
      </c>
      <c r="F42" s="17" t="s">
        <v>14</v>
      </c>
      <c r="G42" s="10">
        <v>15</v>
      </c>
      <c r="H42" s="1"/>
      <c r="I42" s="1"/>
      <c r="J42" s="1"/>
      <c r="K42" s="1"/>
      <c r="L42" s="1"/>
      <c r="M42" s="1"/>
    </row>
    <row r="43" spans="1:13" x14ac:dyDescent="0.25">
      <c r="A43" s="14" t="s">
        <v>20</v>
      </c>
      <c r="B43" s="10">
        <v>80</v>
      </c>
      <c r="F43" s="17" t="s">
        <v>14</v>
      </c>
      <c r="G43" s="10">
        <v>15</v>
      </c>
      <c r="H43" s="1"/>
      <c r="I43" s="1"/>
      <c r="J43" s="1"/>
      <c r="K43" s="1"/>
      <c r="L43" s="1"/>
      <c r="M43" s="1"/>
    </row>
    <row r="44" spans="1:13" x14ac:dyDescent="0.25">
      <c r="A44" s="14" t="s">
        <v>20</v>
      </c>
      <c r="B44" s="10">
        <v>80</v>
      </c>
      <c r="F44" s="17" t="s">
        <v>14</v>
      </c>
      <c r="G44" s="10">
        <v>16</v>
      </c>
      <c r="H44" s="1"/>
      <c r="I44" s="1"/>
      <c r="J44" s="1"/>
      <c r="K44" s="1"/>
      <c r="L44" s="1"/>
      <c r="M44" s="1"/>
    </row>
    <row r="45" spans="1:13" x14ac:dyDescent="0.25">
      <c r="A45" s="14" t="s">
        <v>20</v>
      </c>
      <c r="B45" s="10">
        <v>80</v>
      </c>
      <c r="F45" s="17" t="s">
        <v>14</v>
      </c>
      <c r="G45" s="10">
        <v>16</v>
      </c>
      <c r="H45" s="1"/>
      <c r="I45" s="1"/>
      <c r="J45" s="1"/>
      <c r="K45" s="1"/>
      <c r="L45" s="1"/>
      <c r="M45" s="1"/>
    </row>
    <row r="46" spans="1:13" x14ac:dyDescent="0.25">
      <c r="A46" s="14" t="s">
        <v>20</v>
      </c>
      <c r="B46" s="10">
        <v>80</v>
      </c>
      <c r="F46" s="17" t="s">
        <v>14</v>
      </c>
      <c r="G46" s="10">
        <v>16</v>
      </c>
      <c r="H46" s="1"/>
      <c r="I46" s="1"/>
      <c r="J46" s="1"/>
      <c r="K46" s="1"/>
      <c r="L46" s="1"/>
      <c r="M46" s="1"/>
    </row>
    <row r="47" spans="1:13" x14ac:dyDescent="0.25">
      <c r="A47" s="14" t="s">
        <v>20</v>
      </c>
      <c r="B47" s="10">
        <v>80</v>
      </c>
      <c r="F47" s="17" t="s">
        <v>14</v>
      </c>
      <c r="G47" s="10">
        <v>16</v>
      </c>
      <c r="H47" s="1"/>
      <c r="I47" s="1"/>
      <c r="J47" s="1"/>
      <c r="K47" s="1"/>
      <c r="L47" s="1"/>
      <c r="M47" s="1"/>
    </row>
    <row r="48" spans="1:13" x14ac:dyDescent="0.25">
      <c r="A48" s="14" t="s">
        <v>20</v>
      </c>
      <c r="B48" s="10">
        <v>81</v>
      </c>
      <c r="F48" s="17" t="s">
        <v>14</v>
      </c>
      <c r="G48" s="10">
        <v>17</v>
      </c>
      <c r="H48" s="1"/>
      <c r="I48" s="1"/>
      <c r="J48" s="1"/>
      <c r="K48" s="1"/>
      <c r="L48" s="1"/>
      <c r="M48" s="1"/>
    </row>
    <row r="49" spans="1:13" x14ac:dyDescent="0.25">
      <c r="A49" s="14" t="s">
        <v>20</v>
      </c>
      <c r="B49" s="10">
        <v>82</v>
      </c>
      <c r="F49" s="17" t="s">
        <v>14</v>
      </c>
      <c r="G49" s="10">
        <v>17</v>
      </c>
      <c r="H49" s="1"/>
      <c r="I49" s="1"/>
      <c r="J49" s="1"/>
      <c r="K49" s="1"/>
      <c r="L49" s="1"/>
      <c r="M49" s="1"/>
    </row>
    <row r="50" spans="1:13" x14ac:dyDescent="0.25">
      <c r="A50" s="14" t="s">
        <v>20</v>
      </c>
      <c r="B50" s="10">
        <v>82</v>
      </c>
      <c r="F50" s="17" t="s">
        <v>14</v>
      </c>
      <c r="G50" s="10">
        <v>17</v>
      </c>
      <c r="H50" s="1"/>
      <c r="I50" s="1"/>
      <c r="J50" s="1"/>
      <c r="K50" s="1"/>
      <c r="L50" s="1"/>
      <c r="M50" s="1"/>
    </row>
    <row r="51" spans="1:13" x14ac:dyDescent="0.25">
      <c r="A51" s="16" t="s">
        <v>20</v>
      </c>
      <c r="B51" s="10">
        <v>83</v>
      </c>
      <c r="F51" s="17" t="s">
        <v>14</v>
      </c>
      <c r="G51" s="10">
        <v>18</v>
      </c>
      <c r="H51" s="1"/>
      <c r="I51" s="1"/>
      <c r="J51" s="1"/>
      <c r="K51" s="1"/>
      <c r="L51" s="1"/>
      <c r="M51" s="1"/>
    </row>
    <row r="52" spans="1:13" x14ac:dyDescent="0.25">
      <c r="A52" s="16" t="s">
        <v>20</v>
      </c>
      <c r="B52" s="10">
        <v>83</v>
      </c>
      <c r="F52" s="17" t="s">
        <v>14</v>
      </c>
      <c r="G52" s="10">
        <v>18</v>
      </c>
      <c r="H52" s="1"/>
      <c r="I52" s="1"/>
      <c r="J52" s="1"/>
      <c r="K52" s="1"/>
      <c r="L52" s="1"/>
      <c r="M52" s="1"/>
    </row>
    <row r="53" spans="1:13" x14ac:dyDescent="0.25">
      <c r="A53" s="14" t="s">
        <v>20</v>
      </c>
      <c r="B53" s="10">
        <v>84</v>
      </c>
      <c r="F53" s="17" t="s">
        <v>14</v>
      </c>
      <c r="G53" s="10">
        <v>19</v>
      </c>
      <c r="H53" s="1"/>
      <c r="I53" s="1"/>
      <c r="J53" s="1"/>
      <c r="K53" s="1"/>
      <c r="L53" s="1"/>
      <c r="M53" s="1"/>
    </row>
    <row r="54" spans="1:13" x14ac:dyDescent="0.25">
      <c r="A54" s="14" t="s">
        <v>20</v>
      </c>
      <c r="B54" s="10">
        <v>84</v>
      </c>
      <c r="F54" s="17" t="s">
        <v>14</v>
      </c>
      <c r="G54" s="10">
        <v>19</v>
      </c>
      <c r="H54" s="1"/>
      <c r="I54" s="1"/>
      <c r="J54" s="1"/>
      <c r="K54" s="1"/>
      <c r="L54" s="1"/>
      <c r="M54" s="1"/>
    </row>
    <row r="55" spans="1:13" x14ac:dyDescent="0.25">
      <c r="A55" s="16" t="s">
        <v>20</v>
      </c>
      <c r="B55" s="10">
        <v>85</v>
      </c>
      <c r="F55" s="17" t="s">
        <v>14</v>
      </c>
      <c r="G55" s="10">
        <v>19</v>
      </c>
      <c r="H55" s="1"/>
      <c r="I55" s="1"/>
      <c r="J55" s="1"/>
      <c r="K55" s="1"/>
      <c r="L55" s="1"/>
      <c r="M55" s="1"/>
    </row>
    <row r="56" spans="1:13" x14ac:dyDescent="0.25">
      <c r="A56" s="16" t="s">
        <v>20</v>
      </c>
      <c r="B56" s="10">
        <v>85</v>
      </c>
      <c r="F56" s="17" t="s">
        <v>14</v>
      </c>
      <c r="G56" s="10">
        <v>21</v>
      </c>
      <c r="H56" s="1"/>
      <c r="I56" s="1"/>
      <c r="J56" s="1"/>
      <c r="K56" s="1"/>
      <c r="L56" s="1"/>
      <c r="M56" s="1"/>
    </row>
    <row r="57" spans="1:13" x14ac:dyDescent="0.25">
      <c r="A57" s="14" t="s">
        <v>20</v>
      </c>
      <c r="B57" s="10">
        <v>85</v>
      </c>
      <c r="F57" s="17" t="s">
        <v>14</v>
      </c>
      <c r="G57" s="10">
        <v>21</v>
      </c>
      <c r="H57" s="1"/>
      <c r="I57" s="1"/>
      <c r="J57" s="1"/>
      <c r="K57" s="1"/>
      <c r="L57" s="1"/>
      <c r="M57" s="1"/>
    </row>
    <row r="58" spans="1:13" x14ac:dyDescent="0.25">
      <c r="A58" s="14" t="s">
        <v>20</v>
      </c>
      <c r="B58" s="10">
        <v>85</v>
      </c>
      <c r="F58" s="17" t="s">
        <v>14</v>
      </c>
      <c r="G58" s="10">
        <v>21</v>
      </c>
      <c r="H58" s="1"/>
      <c r="I58" s="1"/>
      <c r="J58" s="1"/>
      <c r="K58" s="1"/>
      <c r="L58" s="1"/>
      <c r="M58" s="1"/>
    </row>
    <row r="59" spans="1:13" x14ac:dyDescent="0.25">
      <c r="A59" s="14" t="s">
        <v>20</v>
      </c>
      <c r="B59" s="10">
        <v>85</v>
      </c>
      <c r="F59" s="17" t="s">
        <v>14</v>
      </c>
      <c r="G59" s="10">
        <v>22</v>
      </c>
      <c r="H59" s="1"/>
      <c r="I59" s="1"/>
      <c r="J59" s="1"/>
      <c r="K59" s="1"/>
      <c r="L59" s="1"/>
      <c r="M59" s="1"/>
    </row>
    <row r="60" spans="1:13" x14ac:dyDescent="0.25">
      <c r="A60" s="14" t="s">
        <v>20</v>
      </c>
      <c r="B60" s="10">
        <v>85</v>
      </c>
      <c r="F60" s="17" t="s">
        <v>14</v>
      </c>
      <c r="G60" s="10">
        <v>23</v>
      </c>
      <c r="H60" s="1"/>
      <c r="I60" s="1"/>
      <c r="J60" s="1"/>
      <c r="K60" s="1"/>
      <c r="L60" s="1"/>
      <c r="M60" s="1"/>
    </row>
    <row r="61" spans="1:13" x14ac:dyDescent="0.25">
      <c r="A61" s="16" t="s">
        <v>20</v>
      </c>
      <c r="B61" s="10">
        <v>86</v>
      </c>
      <c r="F61" s="17" t="s">
        <v>14</v>
      </c>
      <c r="G61" s="10">
        <v>24</v>
      </c>
      <c r="H61" s="1"/>
      <c r="I61" s="1"/>
      <c r="J61" s="1"/>
      <c r="K61" s="1"/>
      <c r="L61" s="1"/>
      <c r="M61" s="1"/>
    </row>
    <row r="62" spans="1:13" x14ac:dyDescent="0.25">
      <c r="A62" s="16" t="s">
        <v>20</v>
      </c>
      <c r="B62" s="10">
        <v>86</v>
      </c>
      <c r="F62" s="17" t="s">
        <v>14</v>
      </c>
      <c r="G62" s="10">
        <v>24</v>
      </c>
      <c r="H62" s="1"/>
      <c r="I62" s="1"/>
      <c r="J62" s="1"/>
      <c r="K62" s="1"/>
      <c r="L62" s="1"/>
      <c r="M62" s="1"/>
    </row>
    <row r="63" spans="1:13" x14ac:dyDescent="0.25">
      <c r="A63" s="14" t="s">
        <v>20</v>
      </c>
      <c r="B63" s="10">
        <v>86</v>
      </c>
      <c r="F63" s="17" t="s">
        <v>14</v>
      </c>
      <c r="G63" s="10">
        <v>24</v>
      </c>
      <c r="H63" s="1"/>
      <c r="I63" s="1"/>
      <c r="J63" s="1"/>
      <c r="K63" s="1"/>
      <c r="L63" s="1"/>
      <c r="M63" s="1"/>
    </row>
    <row r="64" spans="1:13" x14ac:dyDescent="0.25">
      <c r="A64" s="16" t="s">
        <v>20</v>
      </c>
      <c r="B64" s="10">
        <v>87</v>
      </c>
      <c r="F64" s="17" t="s">
        <v>14</v>
      </c>
      <c r="G64" s="10">
        <v>25</v>
      </c>
      <c r="H64" s="1"/>
      <c r="I64" s="1"/>
      <c r="J64" s="1"/>
      <c r="K64" s="1"/>
      <c r="L64" s="1"/>
      <c r="M64" s="1"/>
    </row>
    <row r="65" spans="1:13" x14ac:dyDescent="0.25">
      <c r="A65" s="14" t="s">
        <v>20</v>
      </c>
      <c r="B65" s="10">
        <v>87</v>
      </c>
      <c r="F65" s="17" t="s">
        <v>14</v>
      </c>
      <c r="G65" s="10">
        <v>25</v>
      </c>
      <c r="H65" s="1"/>
      <c r="I65" s="1"/>
      <c r="J65" s="1"/>
      <c r="K65" s="1"/>
      <c r="L65" s="1"/>
      <c r="M65" s="1"/>
    </row>
    <row r="66" spans="1:13" x14ac:dyDescent="0.25">
      <c r="A66" s="14" t="s">
        <v>20</v>
      </c>
      <c r="B66" s="10">
        <v>87</v>
      </c>
      <c r="F66" s="17" t="s">
        <v>14</v>
      </c>
      <c r="G66" s="10">
        <v>26</v>
      </c>
      <c r="H66" s="1"/>
      <c r="I66" s="1"/>
      <c r="J66" s="1"/>
      <c r="K66" s="1"/>
      <c r="L66" s="1"/>
      <c r="M66" s="1"/>
    </row>
    <row r="67" spans="1:13" x14ac:dyDescent="0.25">
      <c r="A67" s="16" t="s">
        <v>20</v>
      </c>
      <c r="B67" s="10">
        <v>88</v>
      </c>
      <c r="F67" s="17" t="s">
        <v>14</v>
      </c>
      <c r="G67" s="10">
        <v>26</v>
      </c>
      <c r="H67" s="1"/>
      <c r="I67" s="1"/>
      <c r="J67" s="1"/>
      <c r="K67" s="1"/>
      <c r="L67" s="1"/>
      <c r="M67" s="1"/>
    </row>
    <row r="68" spans="1:13" x14ac:dyDescent="0.25">
      <c r="A68" s="16" t="s">
        <v>20</v>
      </c>
      <c r="B68" s="10">
        <v>88</v>
      </c>
      <c r="F68" s="17" t="s">
        <v>14</v>
      </c>
      <c r="G68" s="10">
        <v>26</v>
      </c>
      <c r="H68" s="1"/>
      <c r="I68" s="1"/>
      <c r="J68" s="1"/>
      <c r="K68" s="1"/>
      <c r="L68" s="1"/>
      <c r="M68" s="1"/>
    </row>
    <row r="69" spans="1:13" x14ac:dyDescent="0.25">
      <c r="A69" s="14" t="s">
        <v>20</v>
      </c>
      <c r="B69" s="10">
        <v>88</v>
      </c>
      <c r="F69" s="17" t="s">
        <v>14</v>
      </c>
      <c r="G69" s="10">
        <v>27</v>
      </c>
      <c r="H69" s="1"/>
      <c r="I69" s="1"/>
      <c r="J69" s="1"/>
      <c r="K69" s="1"/>
      <c r="L69" s="1"/>
      <c r="M69" s="1"/>
    </row>
    <row r="70" spans="1:13" x14ac:dyDescent="0.25">
      <c r="A70" s="14" t="s">
        <v>20</v>
      </c>
      <c r="B70" s="10">
        <v>88</v>
      </c>
      <c r="F70" s="17" t="s">
        <v>14</v>
      </c>
      <c r="G70" s="10">
        <v>27</v>
      </c>
      <c r="H70" s="1"/>
      <c r="I70" s="1"/>
      <c r="J70" s="1"/>
      <c r="K70" s="1"/>
      <c r="L70" s="1"/>
      <c r="M70" s="1"/>
    </row>
    <row r="71" spans="1:13" x14ac:dyDescent="0.25">
      <c r="A71" s="16" t="s">
        <v>20</v>
      </c>
      <c r="B71" s="10">
        <v>89</v>
      </c>
      <c r="F71" s="17" t="s">
        <v>14</v>
      </c>
      <c r="G71" s="10">
        <v>29</v>
      </c>
      <c r="H71" s="1"/>
      <c r="I71" s="1"/>
      <c r="J71" s="1"/>
      <c r="K71" s="1"/>
      <c r="L71" s="1"/>
      <c r="M71" s="1"/>
    </row>
    <row r="72" spans="1:13" x14ac:dyDescent="0.25">
      <c r="A72" s="14" t="s">
        <v>20</v>
      </c>
      <c r="B72" s="10">
        <v>89</v>
      </c>
      <c r="F72" s="17" t="s">
        <v>14</v>
      </c>
      <c r="G72" s="10">
        <v>30</v>
      </c>
      <c r="H72" s="1"/>
      <c r="I72" s="1"/>
      <c r="J72" s="1"/>
      <c r="K72" s="1"/>
      <c r="L72" s="1"/>
      <c r="M72" s="1"/>
    </row>
    <row r="73" spans="1:13" x14ac:dyDescent="0.25">
      <c r="A73" s="16" t="s">
        <v>20</v>
      </c>
      <c r="B73" s="10">
        <v>91</v>
      </c>
      <c r="F73" s="17" t="s">
        <v>14</v>
      </c>
      <c r="G73" s="10">
        <v>30</v>
      </c>
      <c r="H73" s="1"/>
      <c r="I73" s="1"/>
      <c r="J73" s="1"/>
      <c r="K73" s="1"/>
      <c r="L73" s="1"/>
      <c r="M73" s="1"/>
    </row>
    <row r="74" spans="1:13" x14ac:dyDescent="0.25">
      <c r="A74" s="16" t="s">
        <v>20</v>
      </c>
      <c r="B74" s="10">
        <v>92</v>
      </c>
      <c r="F74" s="17" t="s">
        <v>14</v>
      </c>
      <c r="G74" s="10">
        <v>31</v>
      </c>
      <c r="H74" s="1"/>
      <c r="I74" s="1"/>
      <c r="J74" s="1"/>
      <c r="K74" s="1"/>
      <c r="L74" s="1"/>
      <c r="M74" s="1"/>
    </row>
    <row r="75" spans="1:13" x14ac:dyDescent="0.25">
      <c r="A75" s="16" t="s">
        <v>20</v>
      </c>
      <c r="B75" s="10">
        <v>92</v>
      </c>
      <c r="F75" s="17" t="s">
        <v>14</v>
      </c>
      <c r="G75" s="10">
        <v>31</v>
      </c>
      <c r="H75" s="1"/>
      <c r="I75" s="1"/>
      <c r="J75" s="1"/>
      <c r="K75" s="1"/>
      <c r="L75" s="1"/>
      <c r="M75" s="1"/>
    </row>
    <row r="76" spans="1:13" x14ac:dyDescent="0.25">
      <c r="A76" s="16" t="s">
        <v>20</v>
      </c>
      <c r="B76" s="10">
        <v>92</v>
      </c>
      <c r="F76" s="17" t="s">
        <v>14</v>
      </c>
      <c r="G76" s="10">
        <v>31</v>
      </c>
      <c r="H76" s="1"/>
      <c r="I76" s="1"/>
      <c r="J76" s="1"/>
      <c r="K76" s="1"/>
      <c r="L76" s="1"/>
      <c r="M76" s="1"/>
    </row>
    <row r="77" spans="1:13" x14ac:dyDescent="0.25">
      <c r="A77" s="14" t="s">
        <v>20</v>
      </c>
      <c r="B77" s="10">
        <v>92</v>
      </c>
      <c r="F77" s="17" t="s">
        <v>14</v>
      </c>
      <c r="G77" s="10">
        <v>31</v>
      </c>
      <c r="H77" s="1"/>
      <c r="I77" s="1"/>
      <c r="J77" s="1"/>
      <c r="K77" s="1"/>
      <c r="L77" s="1"/>
      <c r="M77" s="1"/>
    </row>
    <row r="78" spans="1:13" x14ac:dyDescent="0.25">
      <c r="A78" s="14" t="s">
        <v>20</v>
      </c>
      <c r="B78" s="10">
        <v>92</v>
      </c>
      <c r="F78" s="17" t="s">
        <v>14</v>
      </c>
      <c r="G78" s="10">
        <v>31</v>
      </c>
      <c r="H78" s="1"/>
      <c r="I78" s="1"/>
      <c r="J78" s="1"/>
      <c r="K78" s="1"/>
      <c r="L78" s="1"/>
      <c r="M78" s="1"/>
    </row>
    <row r="79" spans="1:13" x14ac:dyDescent="0.25">
      <c r="A79" s="14" t="s">
        <v>20</v>
      </c>
      <c r="B79" s="10">
        <v>93</v>
      </c>
      <c r="F79" s="17" t="s">
        <v>14</v>
      </c>
      <c r="G79" s="10">
        <v>32</v>
      </c>
      <c r="H79" s="1"/>
      <c r="I79" s="1"/>
      <c r="J79" s="1"/>
      <c r="K79" s="1"/>
      <c r="L79" s="1"/>
      <c r="M79" s="1"/>
    </row>
    <row r="80" spans="1:13" x14ac:dyDescent="0.25">
      <c r="A80" s="16" t="s">
        <v>20</v>
      </c>
      <c r="B80" s="10">
        <v>94</v>
      </c>
      <c r="F80" s="17" t="s">
        <v>14</v>
      </c>
      <c r="G80" s="10">
        <v>32</v>
      </c>
      <c r="H80" s="1"/>
      <c r="I80" s="1"/>
      <c r="J80" s="1"/>
      <c r="K80" s="1"/>
      <c r="L80" s="1"/>
      <c r="M80" s="1"/>
    </row>
    <row r="81" spans="1:13" x14ac:dyDescent="0.25">
      <c r="A81" s="14" t="s">
        <v>20</v>
      </c>
      <c r="B81" s="10">
        <v>94</v>
      </c>
      <c r="F81" s="17" t="s">
        <v>14</v>
      </c>
      <c r="G81" s="10">
        <v>33</v>
      </c>
      <c r="H81" s="1"/>
      <c r="I81" s="1"/>
      <c r="J81" s="1"/>
      <c r="K81" s="1"/>
      <c r="L81" s="1"/>
      <c r="M81" s="1"/>
    </row>
    <row r="82" spans="1:13" x14ac:dyDescent="0.25">
      <c r="A82" s="14" t="s">
        <v>20</v>
      </c>
      <c r="B82" s="10">
        <v>94</v>
      </c>
      <c r="F82" s="17" t="s">
        <v>14</v>
      </c>
      <c r="G82" s="10">
        <v>33</v>
      </c>
      <c r="H82" s="1"/>
      <c r="I82" s="1"/>
      <c r="J82" s="1"/>
      <c r="K82" s="1"/>
      <c r="L82" s="1"/>
      <c r="M82" s="1"/>
    </row>
    <row r="83" spans="1:13" x14ac:dyDescent="0.25">
      <c r="A83" s="16" t="s">
        <v>20</v>
      </c>
      <c r="B83" s="10">
        <v>95</v>
      </c>
      <c r="F83" s="17" t="s">
        <v>14</v>
      </c>
      <c r="G83" s="10">
        <v>33</v>
      </c>
      <c r="H83" s="1"/>
      <c r="I83" s="1"/>
      <c r="J83" s="1"/>
      <c r="K83" s="1"/>
      <c r="L83" s="1"/>
      <c r="M83" s="1"/>
    </row>
    <row r="84" spans="1:13" x14ac:dyDescent="0.25">
      <c r="A84" s="16" t="s">
        <v>20</v>
      </c>
      <c r="B84" s="10">
        <v>96</v>
      </c>
      <c r="F84" s="17" t="s">
        <v>14</v>
      </c>
      <c r="G84" s="10">
        <v>34</v>
      </c>
      <c r="H84" s="1"/>
      <c r="I84" s="1"/>
      <c r="J84" s="1"/>
      <c r="K84" s="1"/>
      <c r="L84" s="1"/>
      <c r="M84" s="1"/>
    </row>
    <row r="85" spans="1:13" x14ac:dyDescent="0.25">
      <c r="A85" s="14" t="s">
        <v>20</v>
      </c>
      <c r="B85" s="10">
        <v>96</v>
      </c>
      <c r="F85" s="17" t="s">
        <v>14</v>
      </c>
      <c r="G85" s="10">
        <v>35</v>
      </c>
      <c r="H85" s="1"/>
      <c r="I85" s="1"/>
      <c r="J85" s="1"/>
      <c r="K85" s="1"/>
      <c r="L85" s="1"/>
      <c r="M85" s="1"/>
    </row>
    <row r="86" spans="1:13" x14ac:dyDescent="0.25">
      <c r="A86" s="14" t="s">
        <v>20</v>
      </c>
      <c r="B86" s="10">
        <v>96</v>
      </c>
      <c r="F86" s="17" t="s">
        <v>14</v>
      </c>
      <c r="G86" s="10">
        <v>35</v>
      </c>
      <c r="H86" s="1"/>
      <c r="I86" s="1"/>
      <c r="J86" s="1"/>
      <c r="K86" s="1"/>
      <c r="L86" s="1"/>
      <c r="M86" s="1"/>
    </row>
    <row r="87" spans="1:13" x14ac:dyDescent="0.25">
      <c r="A87" s="16" t="s">
        <v>20</v>
      </c>
      <c r="B87" s="10">
        <v>97</v>
      </c>
      <c r="F87" s="17" t="s">
        <v>14</v>
      </c>
      <c r="G87" s="10">
        <v>35</v>
      </c>
      <c r="H87" s="1"/>
      <c r="I87" s="1"/>
      <c r="J87" s="1"/>
      <c r="K87" s="1"/>
      <c r="L87" s="1"/>
      <c r="M87" s="1"/>
    </row>
    <row r="88" spans="1:13" x14ac:dyDescent="0.25">
      <c r="A88" s="16" t="s">
        <v>20</v>
      </c>
      <c r="B88" s="10">
        <v>98</v>
      </c>
      <c r="F88" s="17" t="s">
        <v>14</v>
      </c>
      <c r="G88" s="10">
        <v>36</v>
      </c>
      <c r="H88" s="1"/>
      <c r="I88" s="1"/>
      <c r="J88" s="1"/>
      <c r="K88" s="1"/>
      <c r="L88" s="1"/>
      <c r="M88" s="1"/>
    </row>
    <row r="89" spans="1:13" x14ac:dyDescent="0.25">
      <c r="A89" s="16" t="s">
        <v>20</v>
      </c>
      <c r="B89" s="10">
        <v>98</v>
      </c>
      <c r="F89" s="17" t="s">
        <v>14</v>
      </c>
      <c r="G89" s="10">
        <v>37</v>
      </c>
      <c r="H89" s="1"/>
      <c r="I89" s="1"/>
      <c r="J89" s="1"/>
      <c r="K89" s="1"/>
      <c r="L89" s="1"/>
      <c r="M89" s="1"/>
    </row>
    <row r="90" spans="1:13" x14ac:dyDescent="0.25">
      <c r="A90" s="16" t="s">
        <v>20</v>
      </c>
      <c r="B90" s="10">
        <v>100</v>
      </c>
      <c r="F90" s="17" t="s">
        <v>14</v>
      </c>
      <c r="G90" s="10">
        <v>37</v>
      </c>
      <c r="H90" s="1"/>
      <c r="I90" s="1"/>
      <c r="J90" s="1"/>
      <c r="K90" s="1"/>
      <c r="L90" s="1"/>
      <c r="M90" s="1"/>
    </row>
    <row r="91" spans="1:13" x14ac:dyDescent="0.25">
      <c r="A91" s="14" t="s">
        <v>20</v>
      </c>
      <c r="B91" s="10">
        <v>100</v>
      </c>
      <c r="F91" s="17" t="s">
        <v>14</v>
      </c>
      <c r="G91" s="10">
        <v>37</v>
      </c>
      <c r="H91" s="1"/>
      <c r="I91" s="1"/>
      <c r="J91" s="1"/>
      <c r="K91" s="1"/>
      <c r="L91" s="1"/>
      <c r="M91" s="1"/>
    </row>
    <row r="92" spans="1:13" x14ac:dyDescent="0.25">
      <c r="A92" s="16" t="s">
        <v>20</v>
      </c>
      <c r="B92" s="10">
        <v>101</v>
      </c>
      <c r="F92" s="17" t="s">
        <v>14</v>
      </c>
      <c r="G92" s="10">
        <v>38</v>
      </c>
      <c r="H92" s="1"/>
      <c r="I92" s="1"/>
      <c r="J92" s="1"/>
      <c r="K92" s="1"/>
      <c r="L92" s="1"/>
      <c r="M92" s="1"/>
    </row>
    <row r="93" spans="1:13" x14ac:dyDescent="0.25">
      <c r="A93" s="14" t="s">
        <v>20</v>
      </c>
      <c r="B93" s="10">
        <v>101</v>
      </c>
      <c r="F93" s="17" t="s">
        <v>14</v>
      </c>
      <c r="G93" s="10">
        <v>38</v>
      </c>
      <c r="H93" s="1"/>
      <c r="I93" s="1"/>
      <c r="J93" s="1"/>
      <c r="K93" s="1"/>
      <c r="L93" s="1"/>
      <c r="M93" s="1"/>
    </row>
    <row r="94" spans="1:13" x14ac:dyDescent="0.25">
      <c r="A94" s="14" t="s">
        <v>20</v>
      </c>
      <c r="B94" s="10">
        <v>102</v>
      </c>
      <c r="F94" s="17" t="s">
        <v>14</v>
      </c>
      <c r="G94" s="10">
        <v>38</v>
      </c>
      <c r="H94" s="1"/>
      <c r="I94" s="1"/>
      <c r="J94" s="1"/>
      <c r="K94" s="1"/>
      <c r="L94" s="1"/>
      <c r="M94" s="1"/>
    </row>
    <row r="95" spans="1:13" x14ac:dyDescent="0.25">
      <c r="A95" s="14" t="s">
        <v>20</v>
      </c>
      <c r="B95" s="10">
        <v>102</v>
      </c>
      <c r="F95" s="17" t="s">
        <v>14</v>
      </c>
      <c r="G95" s="10">
        <v>39</v>
      </c>
      <c r="H95" s="1"/>
      <c r="I95" s="1"/>
      <c r="J95" s="1"/>
      <c r="K95" s="1"/>
      <c r="L95" s="1"/>
      <c r="M95" s="1"/>
    </row>
    <row r="96" spans="1:13" x14ac:dyDescent="0.25">
      <c r="A96" s="14" t="s">
        <v>20</v>
      </c>
      <c r="B96" s="10">
        <v>103</v>
      </c>
      <c r="F96" s="17" t="s">
        <v>14</v>
      </c>
      <c r="G96" s="10">
        <v>40</v>
      </c>
      <c r="H96" s="1"/>
      <c r="I96" s="1"/>
      <c r="J96" s="1"/>
      <c r="K96" s="1"/>
      <c r="L96" s="1"/>
      <c r="M96" s="1"/>
    </row>
    <row r="97" spans="1:13" x14ac:dyDescent="0.25">
      <c r="A97" s="14" t="s">
        <v>20</v>
      </c>
      <c r="B97" s="10">
        <v>103</v>
      </c>
      <c r="F97" s="17" t="s">
        <v>14</v>
      </c>
      <c r="G97" s="10">
        <v>40</v>
      </c>
      <c r="H97" s="1"/>
      <c r="I97" s="1"/>
      <c r="J97" s="1"/>
      <c r="K97" s="1"/>
      <c r="L97" s="1"/>
      <c r="M97" s="1"/>
    </row>
    <row r="98" spans="1:13" x14ac:dyDescent="0.25">
      <c r="A98" s="14" t="s">
        <v>20</v>
      </c>
      <c r="B98" s="10">
        <v>105</v>
      </c>
      <c r="F98" s="17" t="s">
        <v>14</v>
      </c>
      <c r="G98" s="10">
        <v>40</v>
      </c>
      <c r="H98" s="1"/>
      <c r="I98" s="1"/>
      <c r="J98" s="1"/>
      <c r="K98" s="1"/>
      <c r="L98" s="1"/>
      <c r="M98" s="1"/>
    </row>
    <row r="99" spans="1:13" x14ac:dyDescent="0.25">
      <c r="A99" s="14" t="s">
        <v>20</v>
      </c>
      <c r="B99" s="10">
        <v>106</v>
      </c>
      <c r="F99" s="17" t="s">
        <v>14</v>
      </c>
      <c r="G99" s="10">
        <v>41</v>
      </c>
      <c r="H99" s="1"/>
      <c r="I99" s="1"/>
      <c r="J99" s="1"/>
      <c r="K99" s="1"/>
      <c r="L99" s="1"/>
      <c r="M99" s="1"/>
    </row>
    <row r="100" spans="1:13" x14ac:dyDescent="0.25">
      <c r="A100" s="14" t="s">
        <v>20</v>
      </c>
      <c r="B100" s="10">
        <v>106</v>
      </c>
      <c r="F100" s="17" t="s">
        <v>14</v>
      </c>
      <c r="G100" s="10">
        <v>41</v>
      </c>
      <c r="H100" s="1"/>
      <c r="I100" s="1"/>
      <c r="J100" s="1"/>
      <c r="K100" s="1"/>
      <c r="L100" s="1"/>
      <c r="M100" s="1"/>
    </row>
    <row r="101" spans="1:13" x14ac:dyDescent="0.25">
      <c r="A101" s="16" t="s">
        <v>20</v>
      </c>
      <c r="B101" s="10">
        <v>107</v>
      </c>
      <c r="F101" s="17" t="s">
        <v>14</v>
      </c>
      <c r="G101" s="10">
        <v>42</v>
      </c>
      <c r="H101" s="1"/>
      <c r="I101" s="1"/>
      <c r="J101" s="1"/>
      <c r="K101" s="1"/>
      <c r="L101" s="1"/>
      <c r="M101" s="1"/>
    </row>
    <row r="102" spans="1:13" x14ac:dyDescent="0.25">
      <c r="A102" s="16" t="s">
        <v>20</v>
      </c>
      <c r="B102" s="10">
        <v>107</v>
      </c>
      <c r="F102" s="17" t="s">
        <v>14</v>
      </c>
      <c r="G102" s="10">
        <v>44</v>
      </c>
      <c r="H102" s="1"/>
      <c r="I102" s="1"/>
      <c r="J102" s="1"/>
      <c r="K102" s="1"/>
      <c r="L102" s="1"/>
      <c r="M102" s="1"/>
    </row>
    <row r="103" spans="1:13" x14ac:dyDescent="0.25">
      <c r="A103" s="16" t="s">
        <v>20</v>
      </c>
      <c r="B103" s="10">
        <v>107</v>
      </c>
      <c r="F103" s="17" t="s">
        <v>14</v>
      </c>
      <c r="G103" s="10">
        <v>44</v>
      </c>
      <c r="H103" s="1"/>
      <c r="I103" s="1"/>
      <c r="J103" s="1"/>
      <c r="K103" s="1"/>
      <c r="L103" s="1"/>
      <c r="M103" s="1"/>
    </row>
    <row r="104" spans="1:13" x14ac:dyDescent="0.25">
      <c r="A104" s="16" t="s">
        <v>20</v>
      </c>
      <c r="B104" s="10">
        <v>107</v>
      </c>
      <c r="F104" s="17" t="s">
        <v>14</v>
      </c>
      <c r="G104" s="10">
        <v>45</v>
      </c>
      <c r="H104" s="1"/>
      <c r="I104" s="1"/>
      <c r="J104" s="1"/>
      <c r="K104" s="1"/>
      <c r="L104" s="1"/>
      <c r="M104" s="1"/>
    </row>
    <row r="105" spans="1:13" x14ac:dyDescent="0.25">
      <c r="A105" s="14" t="s">
        <v>20</v>
      </c>
      <c r="B105" s="10">
        <v>107</v>
      </c>
      <c r="F105" s="17" t="s">
        <v>14</v>
      </c>
      <c r="G105" s="10">
        <v>46</v>
      </c>
      <c r="H105" s="1"/>
      <c r="I105" s="1"/>
      <c r="J105" s="1"/>
      <c r="K105" s="1"/>
      <c r="L105" s="1"/>
      <c r="M105" s="1"/>
    </row>
    <row r="106" spans="1:13" x14ac:dyDescent="0.25">
      <c r="A106" s="14" t="s">
        <v>20</v>
      </c>
      <c r="B106" s="10">
        <v>110</v>
      </c>
      <c r="F106" s="17" t="s">
        <v>14</v>
      </c>
      <c r="G106" s="10">
        <v>47</v>
      </c>
      <c r="H106" s="1"/>
      <c r="I106" s="1"/>
      <c r="J106" s="1"/>
      <c r="K106" s="1"/>
      <c r="L106" s="1"/>
      <c r="M106" s="1"/>
    </row>
    <row r="107" spans="1:13" x14ac:dyDescent="0.25">
      <c r="A107" s="14" t="s">
        <v>20</v>
      </c>
      <c r="B107" s="10">
        <v>110</v>
      </c>
      <c r="F107" s="17" t="s">
        <v>14</v>
      </c>
      <c r="G107" s="10">
        <v>48</v>
      </c>
      <c r="H107" s="1"/>
      <c r="I107" s="1"/>
      <c r="J107" s="1"/>
      <c r="K107" s="1"/>
      <c r="L107" s="1"/>
      <c r="M107" s="1"/>
    </row>
    <row r="108" spans="1:13" x14ac:dyDescent="0.25">
      <c r="A108" s="14" t="s">
        <v>20</v>
      </c>
      <c r="B108" s="10">
        <v>110</v>
      </c>
      <c r="F108" s="17" t="s">
        <v>14</v>
      </c>
      <c r="G108" s="10">
        <v>49</v>
      </c>
      <c r="H108" s="1"/>
      <c r="I108" s="1"/>
      <c r="J108" s="1"/>
      <c r="K108" s="1"/>
      <c r="L108" s="1"/>
      <c r="M108" s="1"/>
    </row>
    <row r="109" spans="1:13" x14ac:dyDescent="0.25">
      <c r="A109" s="14" t="s">
        <v>20</v>
      </c>
      <c r="B109" s="10">
        <v>110</v>
      </c>
      <c r="F109" s="17" t="s">
        <v>14</v>
      </c>
      <c r="G109" s="10">
        <v>49</v>
      </c>
      <c r="H109" s="1"/>
      <c r="I109" s="1"/>
      <c r="J109" s="1"/>
      <c r="K109" s="1"/>
      <c r="L109" s="1"/>
      <c r="M109" s="1"/>
    </row>
    <row r="110" spans="1:13" x14ac:dyDescent="0.25">
      <c r="A110" s="16" t="s">
        <v>20</v>
      </c>
      <c r="B110" s="10">
        <v>111</v>
      </c>
      <c r="F110" s="17" t="s">
        <v>14</v>
      </c>
      <c r="G110" s="10">
        <v>52</v>
      </c>
      <c r="H110" s="1"/>
      <c r="I110" s="1"/>
      <c r="J110" s="1"/>
      <c r="K110" s="1"/>
      <c r="L110" s="1"/>
      <c r="M110" s="1"/>
    </row>
    <row r="111" spans="1:13" x14ac:dyDescent="0.25">
      <c r="A111" s="16" t="s">
        <v>20</v>
      </c>
      <c r="B111" s="10">
        <v>112</v>
      </c>
      <c r="F111" s="17" t="s">
        <v>14</v>
      </c>
      <c r="G111" s="10">
        <v>53</v>
      </c>
      <c r="H111" s="1"/>
      <c r="I111" s="1"/>
      <c r="J111" s="1"/>
      <c r="K111" s="1"/>
      <c r="L111" s="1"/>
      <c r="M111" s="1"/>
    </row>
    <row r="112" spans="1:13" x14ac:dyDescent="0.25">
      <c r="A112" s="14" t="s">
        <v>20</v>
      </c>
      <c r="B112" s="10">
        <v>112</v>
      </c>
      <c r="F112" s="17" t="s">
        <v>14</v>
      </c>
      <c r="G112" s="10">
        <v>54</v>
      </c>
      <c r="H112" s="1"/>
      <c r="I112" s="1"/>
      <c r="J112" s="1"/>
      <c r="K112" s="1"/>
      <c r="L112" s="1"/>
      <c r="M112" s="1"/>
    </row>
    <row r="113" spans="1:13" x14ac:dyDescent="0.25">
      <c r="A113" s="14" t="s">
        <v>20</v>
      </c>
      <c r="B113" s="10">
        <v>112</v>
      </c>
      <c r="F113" s="17" t="s">
        <v>14</v>
      </c>
      <c r="G113" s="10">
        <v>55</v>
      </c>
      <c r="H113" s="1"/>
      <c r="I113" s="1"/>
      <c r="J113" s="1"/>
      <c r="K113" s="1"/>
      <c r="L113" s="1"/>
      <c r="M113" s="1"/>
    </row>
    <row r="114" spans="1:13" x14ac:dyDescent="0.25">
      <c r="A114" s="16" t="s">
        <v>20</v>
      </c>
      <c r="B114" s="10">
        <v>113</v>
      </c>
      <c r="F114" s="17" t="s">
        <v>14</v>
      </c>
      <c r="G114" s="10">
        <v>55</v>
      </c>
      <c r="H114" s="1"/>
      <c r="I114" s="1"/>
      <c r="J114" s="1"/>
      <c r="K114" s="1"/>
      <c r="L114" s="1"/>
      <c r="M114" s="1"/>
    </row>
    <row r="115" spans="1:13" x14ac:dyDescent="0.25">
      <c r="A115" s="16" t="s">
        <v>20</v>
      </c>
      <c r="B115" s="10">
        <v>113</v>
      </c>
      <c r="F115" s="17" t="s">
        <v>14</v>
      </c>
      <c r="G115" s="10">
        <v>56</v>
      </c>
      <c r="H115" s="1"/>
      <c r="I115" s="1"/>
      <c r="J115" s="1"/>
      <c r="K115" s="1"/>
      <c r="L115" s="1"/>
      <c r="M115" s="1"/>
    </row>
    <row r="116" spans="1:13" x14ac:dyDescent="0.25">
      <c r="A116" s="14" t="s">
        <v>20</v>
      </c>
      <c r="B116" s="10">
        <v>114</v>
      </c>
      <c r="F116" s="17" t="s">
        <v>14</v>
      </c>
      <c r="G116" s="10">
        <v>56</v>
      </c>
      <c r="H116" s="1"/>
      <c r="I116" s="1"/>
      <c r="J116" s="1"/>
      <c r="K116" s="1"/>
      <c r="L116" s="1"/>
      <c r="M116" s="1"/>
    </row>
    <row r="117" spans="1:13" x14ac:dyDescent="0.25">
      <c r="A117" s="14" t="s">
        <v>20</v>
      </c>
      <c r="B117" s="10">
        <v>114</v>
      </c>
      <c r="F117" s="17" t="s">
        <v>14</v>
      </c>
      <c r="G117" s="10">
        <v>57</v>
      </c>
      <c r="H117" s="1"/>
      <c r="I117" s="1"/>
      <c r="J117" s="1"/>
      <c r="K117" s="1"/>
      <c r="L117" s="1"/>
      <c r="M117" s="1"/>
    </row>
    <row r="118" spans="1:13" x14ac:dyDescent="0.25">
      <c r="A118" s="14" t="s">
        <v>20</v>
      </c>
      <c r="B118" s="10">
        <v>114</v>
      </c>
      <c r="F118" s="17" t="s">
        <v>14</v>
      </c>
      <c r="G118" s="10">
        <v>57</v>
      </c>
      <c r="H118" s="1"/>
      <c r="I118" s="1"/>
      <c r="J118" s="1"/>
      <c r="K118" s="1"/>
      <c r="L118" s="1"/>
      <c r="M118" s="1"/>
    </row>
    <row r="119" spans="1:13" x14ac:dyDescent="0.25">
      <c r="A119" s="14" t="s">
        <v>20</v>
      </c>
      <c r="B119" s="10">
        <v>115</v>
      </c>
      <c r="F119" s="17" t="s">
        <v>14</v>
      </c>
      <c r="G119" s="10">
        <v>58</v>
      </c>
      <c r="H119" s="1"/>
      <c r="I119" s="1"/>
      <c r="J119" s="1"/>
      <c r="K119" s="1"/>
      <c r="L119" s="1"/>
      <c r="M119" s="1"/>
    </row>
    <row r="120" spans="1:13" x14ac:dyDescent="0.25">
      <c r="A120" s="16" t="s">
        <v>20</v>
      </c>
      <c r="B120" s="10">
        <v>116</v>
      </c>
      <c r="F120" s="17" t="s">
        <v>14</v>
      </c>
      <c r="G120" s="10">
        <v>60</v>
      </c>
      <c r="H120" s="1"/>
      <c r="I120" s="1"/>
      <c r="J120" s="1"/>
      <c r="K120" s="1"/>
      <c r="L120" s="1"/>
      <c r="M120" s="1"/>
    </row>
    <row r="121" spans="1:13" x14ac:dyDescent="0.25">
      <c r="A121" s="14" t="s">
        <v>20</v>
      </c>
      <c r="B121" s="10">
        <v>116</v>
      </c>
      <c r="F121" s="17" t="s">
        <v>14</v>
      </c>
      <c r="G121" s="10">
        <v>62</v>
      </c>
      <c r="H121" s="1"/>
      <c r="I121" s="1"/>
      <c r="J121" s="1"/>
      <c r="K121" s="1"/>
      <c r="L121" s="1"/>
      <c r="M121" s="1"/>
    </row>
    <row r="122" spans="1:13" x14ac:dyDescent="0.25">
      <c r="A122" s="16" t="s">
        <v>20</v>
      </c>
      <c r="B122" s="10">
        <v>117</v>
      </c>
      <c r="F122" s="17" t="s">
        <v>14</v>
      </c>
      <c r="G122" s="10">
        <v>62</v>
      </c>
      <c r="H122" s="1"/>
      <c r="I122" s="1"/>
      <c r="J122" s="1"/>
      <c r="K122" s="1"/>
      <c r="L122" s="1"/>
      <c r="M122" s="1"/>
    </row>
    <row r="123" spans="1:13" x14ac:dyDescent="0.25">
      <c r="A123" s="14" t="s">
        <v>20</v>
      </c>
      <c r="B123" s="10">
        <v>117</v>
      </c>
      <c r="F123" s="17" t="s">
        <v>14</v>
      </c>
      <c r="G123" s="10">
        <v>63</v>
      </c>
      <c r="H123" s="1"/>
      <c r="I123" s="1"/>
      <c r="J123" s="1"/>
      <c r="K123" s="1"/>
      <c r="L123" s="1"/>
      <c r="M123" s="1"/>
    </row>
    <row r="124" spans="1:13" x14ac:dyDescent="0.25">
      <c r="A124" s="14" t="s">
        <v>20</v>
      </c>
      <c r="B124" s="10">
        <v>119</v>
      </c>
      <c r="F124" s="17" t="s">
        <v>14</v>
      </c>
      <c r="G124" s="10">
        <v>63</v>
      </c>
      <c r="H124" s="1"/>
      <c r="I124" s="1"/>
      <c r="J124" s="1"/>
      <c r="K124" s="1"/>
      <c r="L124" s="1"/>
      <c r="M124" s="1"/>
    </row>
    <row r="125" spans="1:13" x14ac:dyDescent="0.25">
      <c r="A125" s="16" t="s">
        <v>20</v>
      </c>
      <c r="B125" s="10">
        <v>121</v>
      </c>
      <c r="F125" s="17" t="s">
        <v>14</v>
      </c>
      <c r="G125" s="10">
        <v>64</v>
      </c>
      <c r="H125" s="1"/>
      <c r="I125" s="1"/>
      <c r="J125" s="1"/>
      <c r="K125" s="1"/>
      <c r="L125" s="1"/>
      <c r="M125" s="1"/>
    </row>
    <row r="126" spans="1:13" x14ac:dyDescent="0.25">
      <c r="A126" s="14" t="s">
        <v>20</v>
      </c>
      <c r="B126" s="10">
        <v>121</v>
      </c>
      <c r="F126" s="17" t="s">
        <v>14</v>
      </c>
      <c r="G126" s="10">
        <v>64</v>
      </c>
      <c r="H126" s="1"/>
      <c r="I126" s="1"/>
      <c r="J126" s="1"/>
      <c r="K126" s="1"/>
      <c r="L126" s="1"/>
      <c r="M126" s="1"/>
    </row>
    <row r="127" spans="1:13" x14ac:dyDescent="0.25">
      <c r="A127" s="14" t="s">
        <v>20</v>
      </c>
      <c r="B127" s="10">
        <v>121</v>
      </c>
      <c r="F127" s="17" t="s">
        <v>14</v>
      </c>
      <c r="G127" s="10">
        <v>64</v>
      </c>
      <c r="H127" s="1"/>
      <c r="I127" s="1"/>
      <c r="J127" s="1"/>
      <c r="K127" s="1"/>
      <c r="L127" s="1"/>
      <c r="M127" s="1"/>
    </row>
    <row r="128" spans="1:13" x14ac:dyDescent="0.25">
      <c r="A128" s="14" t="s">
        <v>20</v>
      </c>
      <c r="B128" s="10">
        <v>122</v>
      </c>
      <c r="F128" s="17" t="s">
        <v>14</v>
      </c>
      <c r="G128" s="10">
        <v>64</v>
      </c>
      <c r="H128" s="1"/>
      <c r="I128" s="1"/>
      <c r="J128" s="1"/>
      <c r="K128" s="1"/>
      <c r="L128" s="1"/>
      <c r="M128" s="1"/>
    </row>
    <row r="129" spans="1:13" x14ac:dyDescent="0.25">
      <c r="A129" s="14" t="s">
        <v>20</v>
      </c>
      <c r="B129" s="10">
        <v>122</v>
      </c>
      <c r="F129" s="17" t="s">
        <v>14</v>
      </c>
      <c r="G129" s="10">
        <v>65</v>
      </c>
      <c r="H129" s="1"/>
      <c r="I129" s="1"/>
      <c r="J129" s="1"/>
      <c r="K129" s="1"/>
      <c r="L129" s="1"/>
      <c r="M129" s="1"/>
    </row>
    <row r="130" spans="1:13" x14ac:dyDescent="0.25">
      <c r="A130" s="14" t="s">
        <v>20</v>
      </c>
      <c r="B130" s="10">
        <v>122</v>
      </c>
      <c r="F130" s="17" t="s">
        <v>14</v>
      </c>
      <c r="G130" s="10">
        <v>65</v>
      </c>
      <c r="H130" s="1"/>
      <c r="I130" s="1"/>
      <c r="J130" s="1"/>
      <c r="K130" s="1"/>
      <c r="L130" s="1"/>
      <c r="M130" s="1"/>
    </row>
    <row r="131" spans="1:13" x14ac:dyDescent="0.25">
      <c r="A131" s="14" t="s">
        <v>20</v>
      </c>
      <c r="B131" s="10">
        <v>122</v>
      </c>
      <c r="F131" s="17" t="s">
        <v>14</v>
      </c>
      <c r="G131" s="10">
        <v>67</v>
      </c>
      <c r="H131" s="1"/>
      <c r="I131" s="1"/>
      <c r="J131" s="1"/>
      <c r="K131" s="1"/>
      <c r="L131" s="1"/>
      <c r="M131" s="1"/>
    </row>
    <row r="132" spans="1:13" x14ac:dyDescent="0.25">
      <c r="A132" s="14" t="s">
        <v>20</v>
      </c>
      <c r="B132" s="10">
        <v>123</v>
      </c>
      <c r="F132" s="17" t="s">
        <v>14</v>
      </c>
      <c r="G132" s="10">
        <v>67</v>
      </c>
      <c r="H132" s="1"/>
      <c r="I132" s="1"/>
      <c r="J132" s="1"/>
      <c r="K132" s="1"/>
      <c r="L132" s="1"/>
      <c r="M132" s="1"/>
    </row>
    <row r="133" spans="1:13" x14ac:dyDescent="0.25">
      <c r="A133" s="14" t="s">
        <v>20</v>
      </c>
      <c r="B133" s="10">
        <v>123</v>
      </c>
      <c r="F133" s="17" t="s">
        <v>14</v>
      </c>
      <c r="G133" s="10">
        <v>67</v>
      </c>
      <c r="H133" s="1"/>
      <c r="I133" s="1"/>
      <c r="J133" s="1"/>
      <c r="K133" s="1"/>
      <c r="L133" s="1"/>
      <c r="M133" s="1"/>
    </row>
    <row r="134" spans="1:13" x14ac:dyDescent="0.25">
      <c r="A134" s="14" t="s">
        <v>20</v>
      </c>
      <c r="B134" s="10">
        <v>123</v>
      </c>
      <c r="F134" s="17" t="s">
        <v>14</v>
      </c>
      <c r="G134" s="10">
        <v>67</v>
      </c>
      <c r="H134" s="1"/>
      <c r="I134" s="1"/>
      <c r="J134" s="1"/>
      <c r="K134" s="1"/>
      <c r="L134" s="1"/>
      <c r="M134" s="1"/>
    </row>
    <row r="135" spans="1:13" x14ac:dyDescent="0.25">
      <c r="A135" s="14" t="s">
        <v>20</v>
      </c>
      <c r="B135" s="10">
        <v>125</v>
      </c>
      <c r="F135" s="17" t="s">
        <v>14</v>
      </c>
      <c r="G135" s="10">
        <v>67</v>
      </c>
      <c r="H135" s="1"/>
      <c r="I135" s="1"/>
      <c r="J135" s="1"/>
      <c r="K135" s="1"/>
      <c r="L135" s="1"/>
      <c r="M135" s="1"/>
    </row>
    <row r="136" spans="1:13" x14ac:dyDescent="0.25">
      <c r="A136" s="16" t="s">
        <v>20</v>
      </c>
      <c r="B136" s="10">
        <v>126</v>
      </c>
      <c r="F136" s="17" t="s">
        <v>14</v>
      </c>
      <c r="G136" s="10">
        <v>67</v>
      </c>
      <c r="H136" s="1"/>
      <c r="I136" s="1"/>
      <c r="J136" s="1"/>
      <c r="K136" s="1"/>
      <c r="L136" s="1"/>
      <c r="M136" s="1"/>
    </row>
    <row r="137" spans="1:13" x14ac:dyDescent="0.25">
      <c r="A137" s="16" t="s">
        <v>20</v>
      </c>
      <c r="B137" s="10">
        <v>126</v>
      </c>
      <c r="F137" s="17" t="s">
        <v>14</v>
      </c>
      <c r="G137" s="10">
        <v>67</v>
      </c>
      <c r="H137" s="1"/>
      <c r="I137" s="1"/>
      <c r="J137" s="1"/>
      <c r="K137" s="1"/>
      <c r="L137" s="1"/>
      <c r="M137" s="1"/>
    </row>
    <row r="138" spans="1:13" x14ac:dyDescent="0.25">
      <c r="A138" s="14" t="s">
        <v>20</v>
      </c>
      <c r="B138" s="10">
        <v>126</v>
      </c>
      <c r="F138" s="17" t="s">
        <v>14</v>
      </c>
      <c r="G138" s="10">
        <v>70</v>
      </c>
      <c r="H138" s="1"/>
      <c r="I138" s="1"/>
      <c r="J138" s="1"/>
      <c r="K138" s="1"/>
      <c r="L138" s="1"/>
      <c r="M138" s="1"/>
    </row>
    <row r="139" spans="1:13" x14ac:dyDescent="0.25">
      <c r="A139" s="14" t="s">
        <v>20</v>
      </c>
      <c r="B139" s="10">
        <v>126</v>
      </c>
      <c r="F139" s="17" t="s">
        <v>14</v>
      </c>
      <c r="G139" s="10">
        <v>71</v>
      </c>
      <c r="H139" s="1"/>
      <c r="I139" s="1"/>
      <c r="J139" s="1"/>
      <c r="K139" s="1"/>
      <c r="L139" s="1"/>
      <c r="M139" s="1"/>
    </row>
    <row r="140" spans="1:13" x14ac:dyDescent="0.25">
      <c r="A140" s="14" t="s">
        <v>20</v>
      </c>
      <c r="B140" s="10">
        <v>126</v>
      </c>
      <c r="F140" s="17" t="s">
        <v>14</v>
      </c>
      <c r="G140" s="10">
        <v>73</v>
      </c>
      <c r="H140" s="1"/>
      <c r="I140" s="1"/>
      <c r="J140" s="1"/>
      <c r="K140" s="1"/>
      <c r="L140" s="1"/>
      <c r="M140" s="1"/>
    </row>
    <row r="141" spans="1:13" x14ac:dyDescent="0.25">
      <c r="A141" s="16" t="s">
        <v>20</v>
      </c>
      <c r="B141" s="10">
        <v>127</v>
      </c>
      <c r="F141" s="17" t="s">
        <v>14</v>
      </c>
      <c r="G141" s="10">
        <v>73</v>
      </c>
      <c r="H141" s="1"/>
      <c r="I141" s="1"/>
      <c r="J141" s="1"/>
      <c r="K141" s="1"/>
      <c r="L141" s="1"/>
      <c r="M141" s="1"/>
    </row>
    <row r="142" spans="1:13" x14ac:dyDescent="0.25">
      <c r="A142" s="14" t="s">
        <v>20</v>
      </c>
      <c r="B142" s="10">
        <v>127</v>
      </c>
      <c r="F142" s="17" t="s">
        <v>14</v>
      </c>
      <c r="G142" s="10">
        <v>75</v>
      </c>
      <c r="H142" s="1"/>
      <c r="I142" s="1"/>
      <c r="J142" s="1"/>
      <c r="K142" s="1"/>
      <c r="L142" s="1"/>
      <c r="M142" s="1"/>
    </row>
    <row r="143" spans="1:13" x14ac:dyDescent="0.25">
      <c r="A143" s="16" t="s">
        <v>20</v>
      </c>
      <c r="B143" s="10">
        <v>128</v>
      </c>
      <c r="F143" s="17" t="s">
        <v>14</v>
      </c>
      <c r="G143" s="10">
        <v>75</v>
      </c>
      <c r="H143" s="1"/>
      <c r="I143" s="1"/>
      <c r="J143" s="1"/>
      <c r="K143" s="1"/>
      <c r="L143" s="1"/>
      <c r="M143" s="1"/>
    </row>
    <row r="144" spans="1:13" x14ac:dyDescent="0.25">
      <c r="A144" s="14" t="s">
        <v>20</v>
      </c>
      <c r="B144" s="10">
        <v>128</v>
      </c>
      <c r="F144" s="17" t="s">
        <v>14</v>
      </c>
      <c r="G144" s="10">
        <v>75</v>
      </c>
      <c r="H144" s="1"/>
      <c r="I144" s="1"/>
      <c r="J144" s="1"/>
      <c r="K144" s="1"/>
      <c r="L144" s="1"/>
      <c r="M144" s="1"/>
    </row>
    <row r="145" spans="1:13" x14ac:dyDescent="0.25">
      <c r="A145" s="16" t="s">
        <v>20</v>
      </c>
      <c r="B145" s="10">
        <v>129</v>
      </c>
      <c r="F145" s="17" t="s">
        <v>14</v>
      </c>
      <c r="G145" s="10">
        <v>75</v>
      </c>
      <c r="H145" s="1"/>
      <c r="I145" s="1"/>
      <c r="J145" s="1"/>
      <c r="K145" s="1"/>
      <c r="L145" s="1"/>
      <c r="M145" s="1"/>
    </row>
    <row r="146" spans="1:13" x14ac:dyDescent="0.25">
      <c r="A146" s="14" t="s">
        <v>20</v>
      </c>
      <c r="B146" s="10">
        <v>129</v>
      </c>
      <c r="F146" s="17" t="s">
        <v>14</v>
      </c>
      <c r="G146" s="10">
        <v>76</v>
      </c>
      <c r="H146" s="1"/>
      <c r="I146" s="1"/>
      <c r="J146" s="1"/>
      <c r="K146" s="1"/>
      <c r="L146" s="1"/>
      <c r="M146" s="1"/>
    </row>
    <row r="147" spans="1:13" x14ac:dyDescent="0.25">
      <c r="A147" s="14" t="s">
        <v>20</v>
      </c>
      <c r="B147" s="10">
        <v>130</v>
      </c>
      <c r="F147" s="17" t="s">
        <v>14</v>
      </c>
      <c r="G147" s="10">
        <v>77</v>
      </c>
      <c r="H147" s="1"/>
      <c r="I147" s="1"/>
      <c r="J147" s="1"/>
      <c r="K147" s="1"/>
      <c r="L147" s="1"/>
      <c r="M147" s="1"/>
    </row>
    <row r="148" spans="1:13" x14ac:dyDescent="0.25">
      <c r="A148" s="14" t="s">
        <v>20</v>
      </c>
      <c r="B148" s="10">
        <v>130</v>
      </c>
      <c r="F148" s="17" t="s">
        <v>14</v>
      </c>
      <c r="G148" s="10">
        <v>77</v>
      </c>
      <c r="H148" s="1"/>
      <c r="I148" s="1"/>
      <c r="J148" s="1"/>
      <c r="K148" s="1"/>
      <c r="L148" s="1"/>
      <c r="M148" s="1"/>
    </row>
    <row r="149" spans="1:13" x14ac:dyDescent="0.25">
      <c r="A149" s="16" t="s">
        <v>20</v>
      </c>
      <c r="B149" s="10">
        <v>131</v>
      </c>
      <c r="F149" s="17" t="s">
        <v>14</v>
      </c>
      <c r="G149" s="10">
        <v>77</v>
      </c>
      <c r="H149" s="1"/>
      <c r="I149" s="1"/>
      <c r="J149" s="1"/>
      <c r="K149" s="1"/>
      <c r="L149" s="1"/>
      <c r="M149" s="1"/>
    </row>
    <row r="150" spans="1:13" x14ac:dyDescent="0.25">
      <c r="A150" s="16" t="s">
        <v>20</v>
      </c>
      <c r="B150" s="10">
        <v>131</v>
      </c>
      <c r="F150" s="17" t="s">
        <v>14</v>
      </c>
      <c r="G150" s="10">
        <v>78</v>
      </c>
      <c r="H150" s="1"/>
      <c r="I150" s="1"/>
      <c r="J150" s="1"/>
      <c r="K150" s="1"/>
      <c r="L150" s="1"/>
      <c r="M150" s="1"/>
    </row>
    <row r="151" spans="1:13" x14ac:dyDescent="0.25">
      <c r="A151" s="14" t="s">
        <v>20</v>
      </c>
      <c r="B151" s="10">
        <v>131</v>
      </c>
      <c r="F151" s="17" t="s">
        <v>14</v>
      </c>
      <c r="G151" s="10">
        <v>78</v>
      </c>
      <c r="H151" s="1"/>
      <c r="I151" s="1"/>
      <c r="J151" s="1"/>
      <c r="K151" s="1"/>
      <c r="L151" s="1"/>
      <c r="M151" s="1"/>
    </row>
    <row r="152" spans="1:13" x14ac:dyDescent="0.25">
      <c r="A152" s="14" t="s">
        <v>20</v>
      </c>
      <c r="B152" s="10">
        <v>131</v>
      </c>
      <c r="F152" s="17" t="s">
        <v>14</v>
      </c>
      <c r="G152" s="10">
        <v>79</v>
      </c>
      <c r="H152" s="1"/>
      <c r="I152" s="1"/>
      <c r="J152" s="1"/>
      <c r="K152" s="1"/>
      <c r="L152" s="1"/>
      <c r="M152" s="1"/>
    </row>
    <row r="153" spans="1:13" x14ac:dyDescent="0.25">
      <c r="A153" s="14" t="s">
        <v>20</v>
      </c>
      <c r="B153" s="10">
        <v>131</v>
      </c>
      <c r="F153" s="17" t="s">
        <v>14</v>
      </c>
      <c r="G153" s="10">
        <v>80</v>
      </c>
      <c r="H153" s="1"/>
      <c r="I153" s="1"/>
      <c r="J153" s="1"/>
      <c r="K153" s="1"/>
      <c r="L153" s="1"/>
      <c r="M153" s="1"/>
    </row>
    <row r="154" spans="1:13" x14ac:dyDescent="0.25">
      <c r="A154" s="14" t="s">
        <v>20</v>
      </c>
      <c r="B154" s="10">
        <v>132</v>
      </c>
      <c r="F154" s="17" t="s">
        <v>14</v>
      </c>
      <c r="G154" s="10">
        <v>80</v>
      </c>
      <c r="H154" s="1"/>
      <c r="I154" s="1"/>
      <c r="J154" s="1"/>
      <c r="K154" s="1"/>
      <c r="L154" s="1"/>
      <c r="M154" s="1"/>
    </row>
    <row r="155" spans="1:13" x14ac:dyDescent="0.25">
      <c r="A155" s="14" t="s">
        <v>20</v>
      </c>
      <c r="B155" s="10">
        <v>132</v>
      </c>
      <c r="F155" s="17" t="s">
        <v>14</v>
      </c>
      <c r="G155" s="10">
        <v>82</v>
      </c>
      <c r="H155" s="1"/>
      <c r="I155" s="1"/>
      <c r="J155" s="1"/>
      <c r="K155" s="1"/>
      <c r="L155" s="1"/>
      <c r="M155" s="1"/>
    </row>
    <row r="156" spans="1:13" x14ac:dyDescent="0.25">
      <c r="A156" s="14" t="s">
        <v>20</v>
      </c>
      <c r="B156" s="10">
        <v>132</v>
      </c>
      <c r="F156" s="17" t="s">
        <v>14</v>
      </c>
      <c r="G156" s="10">
        <v>83</v>
      </c>
      <c r="H156" s="1"/>
      <c r="I156" s="1"/>
      <c r="J156" s="1"/>
      <c r="K156" s="1"/>
      <c r="L156" s="1"/>
      <c r="M156" s="1"/>
    </row>
    <row r="157" spans="1:13" x14ac:dyDescent="0.25">
      <c r="A157" s="16" t="s">
        <v>20</v>
      </c>
      <c r="B157" s="10">
        <v>133</v>
      </c>
      <c r="F157" s="17" t="s">
        <v>14</v>
      </c>
      <c r="G157" s="10">
        <v>83</v>
      </c>
      <c r="H157" s="1"/>
      <c r="I157" s="1"/>
      <c r="J157" s="1"/>
      <c r="K157" s="1"/>
      <c r="L157" s="1"/>
      <c r="M157" s="1"/>
    </row>
    <row r="158" spans="1:13" x14ac:dyDescent="0.25">
      <c r="A158" s="16" t="s">
        <v>20</v>
      </c>
      <c r="B158" s="10">
        <v>133</v>
      </c>
      <c r="F158" s="17" t="s">
        <v>14</v>
      </c>
      <c r="G158" s="10">
        <v>84</v>
      </c>
      <c r="H158" s="1"/>
      <c r="I158" s="1"/>
      <c r="J158" s="1"/>
      <c r="K158" s="1"/>
      <c r="L158" s="1"/>
      <c r="M158" s="1"/>
    </row>
    <row r="159" spans="1:13" x14ac:dyDescent="0.25">
      <c r="A159" s="14" t="s">
        <v>20</v>
      </c>
      <c r="B159" s="10">
        <v>133</v>
      </c>
      <c r="F159" s="17" t="s">
        <v>14</v>
      </c>
      <c r="G159" s="10">
        <v>86</v>
      </c>
      <c r="H159" s="1"/>
      <c r="I159" s="1"/>
      <c r="J159" s="1"/>
      <c r="K159" s="1"/>
      <c r="L159" s="1"/>
      <c r="M159" s="1"/>
    </row>
    <row r="160" spans="1:13" x14ac:dyDescent="0.25">
      <c r="A160" s="16" t="s">
        <v>20</v>
      </c>
      <c r="B160" s="10">
        <v>134</v>
      </c>
      <c r="F160" s="17" t="s">
        <v>14</v>
      </c>
      <c r="G160" s="10">
        <v>86</v>
      </c>
      <c r="H160" s="1"/>
      <c r="I160" s="1"/>
      <c r="J160" s="1"/>
      <c r="K160" s="1"/>
      <c r="L160" s="1"/>
      <c r="M160" s="1"/>
    </row>
    <row r="161" spans="1:13" x14ac:dyDescent="0.25">
      <c r="A161" s="14" t="s">
        <v>20</v>
      </c>
      <c r="B161" s="10">
        <v>134</v>
      </c>
      <c r="F161" s="17" t="s">
        <v>14</v>
      </c>
      <c r="G161" s="10">
        <v>86</v>
      </c>
      <c r="H161" s="1"/>
      <c r="I161" s="1"/>
      <c r="J161" s="1"/>
      <c r="K161" s="1"/>
      <c r="L161" s="1"/>
      <c r="M161" s="1"/>
    </row>
    <row r="162" spans="1:13" x14ac:dyDescent="0.25">
      <c r="A162" s="14" t="s">
        <v>20</v>
      </c>
      <c r="B162" s="10">
        <v>134</v>
      </c>
      <c r="F162" s="17" t="s">
        <v>14</v>
      </c>
      <c r="G162" s="10">
        <v>87</v>
      </c>
      <c r="H162" s="1"/>
      <c r="I162" s="1"/>
      <c r="J162" s="1"/>
      <c r="K162" s="1"/>
      <c r="L162" s="1"/>
      <c r="M162" s="1"/>
    </row>
    <row r="163" spans="1:13" x14ac:dyDescent="0.25">
      <c r="A163" s="16" t="s">
        <v>20</v>
      </c>
      <c r="B163" s="10">
        <v>135</v>
      </c>
      <c r="F163" s="17" t="s">
        <v>14</v>
      </c>
      <c r="G163" s="10">
        <v>88</v>
      </c>
      <c r="H163" s="1"/>
      <c r="I163" s="1"/>
      <c r="J163" s="1"/>
      <c r="K163" s="1"/>
      <c r="L163" s="1"/>
      <c r="M163" s="1"/>
    </row>
    <row r="164" spans="1:13" x14ac:dyDescent="0.25">
      <c r="A164" s="14" t="s">
        <v>20</v>
      </c>
      <c r="B164" s="10">
        <v>135</v>
      </c>
      <c r="F164" s="17" t="s">
        <v>14</v>
      </c>
      <c r="G164" s="10">
        <v>91</v>
      </c>
      <c r="H164" s="1"/>
      <c r="I164" s="1"/>
      <c r="J164" s="1"/>
      <c r="K164" s="1"/>
      <c r="L164" s="1"/>
      <c r="M164" s="1"/>
    </row>
    <row r="165" spans="1:13" x14ac:dyDescent="0.25">
      <c r="A165" s="14" t="s">
        <v>20</v>
      </c>
      <c r="B165" s="10">
        <v>135</v>
      </c>
      <c r="F165" s="17" t="s">
        <v>14</v>
      </c>
      <c r="G165" s="10">
        <v>92</v>
      </c>
      <c r="H165" s="1"/>
      <c r="I165" s="1"/>
      <c r="J165" s="1"/>
      <c r="K165" s="1"/>
      <c r="L165" s="1"/>
      <c r="M165" s="1"/>
    </row>
    <row r="166" spans="1:13" x14ac:dyDescent="0.25">
      <c r="A166" s="14" t="s">
        <v>20</v>
      </c>
      <c r="B166" s="10">
        <v>136</v>
      </c>
      <c r="F166" s="17" t="s">
        <v>14</v>
      </c>
      <c r="G166" s="10">
        <v>92</v>
      </c>
      <c r="H166" s="1"/>
      <c r="I166" s="1"/>
      <c r="J166" s="1"/>
      <c r="K166" s="1"/>
      <c r="L166" s="1"/>
      <c r="M166" s="1"/>
    </row>
    <row r="167" spans="1:13" x14ac:dyDescent="0.25">
      <c r="A167" s="14" t="s">
        <v>20</v>
      </c>
      <c r="B167" s="10">
        <v>137</v>
      </c>
      <c r="F167" s="17" t="s">
        <v>14</v>
      </c>
      <c r="G167" s="10">
        <v>92</v>
      </c>
      <c r="H167" s="1"/>
      <c r="I167" s="1"/>
      <c r="J167" s="1"/>
      <c r="K167" s="1"/>
      <c r="L167" s="1"/>
      <c r="M167" s="1"/>
    </row>
    <row r="168" spans="1:13" x14ac:dyDescent="0.25">
      <c r="A168" s="14" t="s">
        <v>20</v>
      </c>
      <c r="B168" s="10">
        <v>137</v>
      </c>
      <c r="F168" s="17" t="s">
        <v>14</v>
      </c>
      <c r="G168" s="10">
        <v>94</v>
      </c>
      <c r="H168" s="1"/>
      <c r="I168" s="1"/>
      <c r="J168" s="1"/>
      <c r="K168" s="1"/>
      <c r="L168" s="1"/>
      <c r="M168" s="1"/>
    </row>
    <row r="169" spans="1:13" x14ac:dyDescent="0.25">
      <c r="A169" s="16" t="s">
        <v>20</v>
      </c>
      <c r="B169" s="10">
        <v>138</v>
      </c>
      <c r="F169" s="17" t="s">
        <v>14</v>
      </c>
      <c r="G169" s="10">
        <v>94</v>
      </c>
      <c r="H169" s="1"/>
      <c r="I169" s="1"/>
      <c r="J169" s="1"/>
      <c r="K169" s="1"/>
      <c r="L169" s="1"/>
      <c r="M169" s="1"/>
    </row>
    <row r="170" spans="1:13" x14ac:dyDescent="0.25">
      <c r="A170" s="16" t="s">
        <v>20</v>
      </c>
      <c r="B170" s="10">
        <v>138</v>
      </c>
      <c r="F170" s="17" t="s">
        <v>14</v>
      </c>
      <c r="G170" s="10">
        <v>100</v>
      </c>
      <c r="H170" s="1"/>
      <c r="I170" s="1"/>
      <c r="J170" s="1"/>
      <c r="K170" s="1"/>
      <c r="L170" s="1"/>
      <c r="M170" s="1"/>
    </row>
    <row r="171" spans="1:13" x14ac:dyDescent="0.25">
      <c r="A171" s="14" t="s">
        <v>20</v>
      </c>
      <c r="B171" s="10">
        <v>138</v>
      </c>
      <c r="F171" s="17" t="s">
        <v>14</v>
      </c>
      <c r="G171" s="10">
        <v>101</v>
      </c>
      <c r="H171" s="1"/>
      <c r="I171" s="1"/>
      <c r="J171" s="1"/>
      <c r="K171" s="1"/>
      <c r="L171" s="1"/>
      <c r="M171" s="1"/>
    </row>
    <row r="172" spans="1:13" x14ac:dyDescent="0.25">
      <c r="A172" s="14" t="s">
        <v>20</v>
      </c>
      <c r="B172" s="10">
        <v>139</v>
      </c>
      <c r="F172" s="17" t="s">
        <v>14</v>
      </c>
      <c r="G172" s="10">
        <v>102</v>
      </c>
      <c r="H172" s="1"/>
      <c r="I172" s="1"/>
      <c r="J172" s="1"/>
      <c r="K172" s="1"/>
      <c r="L172" s="1"/>
      <c r="M172" s="1"/>
    </row>
    <row r="173" spans="1:13" x14ac:dyDescent="0.25">
      <c r="A173" s="14" t="s">
        <v>20</v>
      </c>
      <c r="B173" s="10">
        <v>139</v>
      </c>
      <c r="F173" s="17" t="s">
        <v>14</v>
      </c>
      <c r="G173" s="10">
        <v>104</v>
      </c>
      <c r="H173" s="1"/>
      <c r="I173" s="1"/>
      <c r="J173" s="1"/>
      <c r="K173" s="1"/>
      <c r="L173" s="1"/>
      <c r="M173" s="1"/>
    </row>
    <row r="174" spans="1:13" x14ac:dyDescent="0.25">
      <c r="A174" s="14" t="s">
        <v>20</v>
      </c>
      <c r="B174" s="10">
        <v>140</v>
      </c>
      <c r="F174" s="17" t="s">
        <v>14</v>
      </c>
      <c r="G174" s="10">
        <v>105</v>
      </c>
      <c r="H174" s="1"/>
      <c r="I174" s="1"/>
      <c r="J174" s="1"/>
      <c r="K174" s="1"/>
      <c r="L174" s="1"/>
      <c r="M174" s="1"/>
    </row>
    <row r="175" spans="1:13" x14ac:dyDescent="0.25">
      <c r="A175" s="14" t="s">
        <v>20</v>
      </c>
      <c r="B175" s="10">
        <v>140</v>
      </c>
      <c r="F175" s="17" t="s">
        <v>14</v>
      </c>
      <c r="G175" s="10">
        <v>105</v>
      </c>
      <c r="H175" s="1"/>
      <c r="I175" s="1"/>
      <c r="J175" s="1"/>
      <c r="K175" s="1"/>
      <c r="L175" s="1"/>
      <c r="M175" s="1"/>
    </row>
    <row r="176" spans="1:13" x14ac:dyDescent="0.25">
      <c r="A176" s="14" t="s">
        <v>20</v>
      </c>
      <c r="B176" s="10">
        <v>140</v>
      </c>
      <c r="F176" s="17" t="s">
        <v>14</v>
      </c>
      <c r="G176" s="10">
        <v>106</v>
      </c>
      <c r="H176" s="1"/>
      <c r="I176" s="1"/>
      <c r="J176" s="1"/>
      <c r="K176" s="1"/>
      <c r="L176" s="1"/>
      <c r="M176" s="1"/>
    </row>
    <row r="177" spans="1:13" x14ac:dyDescent="0.25">
      <c r="A177" s="16" t="s">
        <v>20</v>
      </c>
      <c r="B177" s="10">
        <v>142</v>
      </c>
      <c r="F177" s="17" t="s">
        <v>14</v>
      </c>
      <c r="G177" s="10">
        <v>107</v>
      </c>
      <c r="H177" s="1"/>
      <c r="I177" s="1"/>
      <c r="J177" s="1"/>
      <c r="K177" s="1"/>
      <c r="L177" s="1"/>
      <c r="M177" s="1"/>
    </row>
    <row r="178" spans="1:13" x14ac:dyDescent="0.25">
      <c r="A178" s="16" t="s">
        <v>20</v>
      </c>
      <c r="B178" s="10">
        <v>142</v>
      </c>
      <c r="F178" s="17" t="s">
        <v>14</v>
      </c>
      <c r="G178" s="10">
        <v>108</v>
      </c>
      <c r="H178" s="1"/>
      <c r="I178" s="1"/>
      <c r="J178" s="1"/>
      <c r="K178" s="1"/>
      <c r="L178" s="1"/>
      <c r="M178" s="1"/>
    </row>
    <row r="179" spans="1:13" x14ac:dyDescent="0.25">
      <c r="A179" s="14" t="s">
        <v>20</v>
      </c>
      <c r="B179" s="10">
        <v>142</v>
      </c>
      <c r="F179" s="17" t="s">
        <v>14</v>
      </c>
      <c r="G179" s="10">
        <v>111</v>
      </c>
      <c r="H179" s="1"/>
      <c r="I179" s="1"/>
      <c r="J179" s="1"/>
      <c r="K179" s="1"/>
      <c r="L179" s="1"/>
      <c r="M179" s="1"/>
    </row>
    <row r="180" spans="1:13" x14ac:dyDescent="0.25">
      <c r="A180" s="14" t="s">
        <v>20</v>
      </c>
      <c r="B180" s="10">
        <v>142</v>
      </c>
      <c r="F180" s="17" t="s">
        <v>14</v>
      </c>
      <c r="G180" s="10">
        <v>112</v>
      </c>
      <c r="H180" s="1"/>
      <c r="I180" s="1"/>
      <c r="J180" s="1"/>
      <c r="K180" s="1"/>
      <c r="L180" s="1"/>
      <c r="M180" s="1"/>
    </row>
    <row r="181" spans="1:13" x14ac:dyDescent="0.25">
      <c r="A181" s="14" t="s">
        <v>20</v>
      </c>
      <c r="B181" s="10">
        <v>143</v>
      </c>
      <c r="F181" s="17" t="s">
        <v>14</v>
      </c>
      <c r="G181" s="10">
        <v>112</v>
      </c>
      <c r="H181" s="1"/>
      <c r="I181" s="1"/>
      <c r="J181" s="1"/>
      <c r="K181" s="1"/>
      <c r="L181" s="1"/>
      <c r="M181" s="1"/>
    </row>
    <row r="182" spans="1:13" x14ac:dyDescent="0.25">
      <c r="A182" s="14" t="s">
        <v>20</v>
      </c>
      <c r="B182" s="10">
        <v>144</v>
      </c>
      <c r="F182" s="17" t="s">
        <v>14</v>
      </c>
      <c r="G182" s="10">
        <v>113</v>
      </c>
      <c r="H182" s="1"/>
      <c r="I182" s="1"/>
      <c r="J182" s="1"/>
      <c r="K182" s="1"/>
      <c r="L182" s="1"/>
      <c r="M182" s="1"/>
    </row>
    <row r="183" spans="1:13" x14ac:dyDescent="0.25">
      <c r="A183" s="14" t="s">
        <v>20</v>
      </c>
      <c r="B183" s="10">
        <v>144</v>
      </c>
      <c r="F183" s="17" t="s">
        <v>14</v>
      </c>
      <c r="G183" s="10">
        <v>114</v>
      </c>
      <c r="H183" s="1"/>
      <c r="I183" s="1"/>
      <c r="J183" s="1"/>
      <c r="K183" s="1"/>
      <c r="L183" s="1"/>
      <c r="M183" s="1"/>
    </row>
    <row r="184" spans="1:13" x14ac:dyDescent="0.25">
      <c r="A184" s="14" t="s">
        <v>20</v>
      </c>
      <c r="B184" s="10">
        <v>144</v>
      </c>
      <c r="F184" s="17" t="s">
        <v>14</v>
      </c>
      <c r="G184" s="10">
        <v>115</v>
      </c>
      <c r="H184" s="1"/>
      <c r="I184" s="1"/>
      <c r="J184" s="1"/>
      <c r="K184" s="1"/>
      <c r="L184" s="1"/>
      <c r="M184" s="1"/>
    </row>
    <row r="185" spans="1:13" x14ac:dyDescent="0.25">
      <c r="A185" s="14" t="s">
        <v>20</v>
      </c>
      <c r="B185" s="10">
        <v>144</v>
      </c>
      <c r="F185" s="17" t="s">
        <v>14</v>
      </c>
      <c r="G185" s="10">
        <v>117</v>
      </c>
      <c r="H185" s="1"/>
      <c r="I185" s="1"/>
      <c r="J185" s="1"/>
      <c r="K185" s="1"/>
      <c r="L185" s="1"/>
      <c r="M185" s="1"/>
    </row>
    <row r="186" spans="1:13" x14ac:dyDescent="0.25">
      <c r="A186" s="16" t="s">
        <v>20</v>
      </c>
      <c r="B186" s="10">
        <v>146</v>
      </c>
      <c r="F186" s="17" t="s">
        <v>14</v>
      </c>
      <c r="G186" s="10">
        <v>118</v>
      </c>
      <c r="H186" s="1"/>
      <c r="I186" s="1"/>
      <c r="J186" s="1"/>
      <c r="K186" s="1"/>
      <c r="L186" s="1"/>
      <c r="M186" s="1"/>
    </row>
    <row r="187" spans="1:13" x14ac:dyDescent="0.25">
      <c r="A187" s="16" t="s">
        <v>20</v>
      </c>
      <c r="B187" s="10">
        <v>147</v>
      </c>
      <c r="F187" s="17" t="s">
        <v>14</v>
      </c>
      <c r="G187" s="10">
        <v>120</v>
      </c>
      <c r="H187" s="1"/>
      <c r="I187" s="1"/>
      <c r="J187" s="1"/>
      <c r="K187" s="1"/>
      <c r="L187" s="1"/>
      <c r="M187" s="1"/>
    </row>
    <row r="188" spans="1:13" x14ac:dyDescent="0.25">
      <c r="A188" s="14" t="s">
        <v>20</v>
      </c>
      <c r="B188" s="10">
        <v>147</v>
      </c>
      <c r="F188" s="17" t="s">
        <v>14</v>
      </c>
      <c r="G188" s="10">
        <v>120</v>
      </c>
      <c r="H188" s="1"/>
      <c r="I188" s="1"/>
      <c r="J188" s="1"/>
      <c r="K188" s="1"/>
      <c r="L188" s="1"/>
      <c r="M188" s="1"/>
    </row>
    <row r="189" spans="1:13" x14ac:dyDescent="0.25">
      <c r="A189" s="14" t="s">
        <v>20</v>
      </c>
      <c r="B189" s="10">
        <v>147</v>
      </c>
      <c r="F189" s="17" t="s">
        <v>14</v>
      </c>
      <c r="G189" s="10">
        <v>121</v>
      </c>
      <c r="H189" s="1"/>
      <c r="I189" s="1"/>
      <c r="J189" s="1"/>
      <c r="K189" s="1"/>
      <c r="L189" s="1"/>
      <c r="M189" s="1"/>
    </row>
    <row r="190" spans="1:13" x14ac:dyDescent="0.25">
      <c r="A190" s="14" t="s">
        <v>20</v>
      </c>
      <c r="B190" s="10">
        <v>148</v>
      </c>
      <c r="F190" s="17" t="s">
        <v>14</v>
      </c>
      <c r="G190" s="10">
        <v>127</v>
      </c>
      <c r="H190" s="1"/>
      <c r="I190" s="1"/>
      <c r="J190" s="1"/>
      <c r="K190" s="1"/>
      <c r="L190" s="1"/>
      <c r="M190" s="1"/>
    </row>
    <row r="191" spans="1:13" x14ac:dyDescent="0.25">
      <c r="A191" s="14" t="s">
        <v>20</v>
      </c>
      <c r="B191" s="10">
        <v>148</v>
      </c>
      <c r="F191" s="17" t="s">
        <v>14</v>
      </c>
      <c r="G191" s="10">
        <v>128</v>
      </c>
      <c r="H191" s="1"/>
      <c r="I191" s="1"/>
      <c r="J191" s="1"/>
      <c r="K191" s="1"/>
      <c r="L191" s="1"/>
      <c r="M191" s="1"/>
    </row>
    <row r="192" spans="1:13" x14ac:dyDescent="0.25">
      <c r="A192" s="16" t="s">
        <v>20</v>
      </c>
      <c r="B192" s="10">
        <v>149</v>
      </c>
      <c r="F192" s="17" t="s">
        <v>14</v>
      </c>
      <c r="G192" s="10">
        <v>130</v>
      </c>
      <c r="H192" s="1"/>
      <c r="I192" s="1"/>
      <c r="J192" s="1"/>
      <c r="K192" s="1"/>
      <c r="L192" s="1"/>
      <c r="M192" s="1"/>
    </row>
    <row r="193" spans="1:7" x14ac:dyDescent="0.25">
      <c r="A193" s="16" t="s">
        <v>20</v>
      </c>
      <c r="B193" s="10">
        <v>149</v>
      </c>
      <c r="F193" s="17" t="s">
        <v>14</v>
      </c>
      <c r="G193" s="10">
        <v>131</v>
      </c>
    </row>
    <row r="194" spans="1:7" x14ac:dyDescent="0.25">
      <c r="A194" s="14" t="s">
        <v>20</v>
      </c>
      <c r="B194" s="10">
        <v>150</v>
      </c>
      <c r="F194" s="17" t="s">
        <v>14</v>
      </c>
      <c r="G194" s="10">
        <v>132</v>
      </c>
    </row>
    <row r="195" spans="1:7" x14ac:dyDescent="0.25">
      <c r="A195" s="14" t="s">
        <v>20</v>
      </c>
      <c r="B195" s="10">
        <v>150</v>
      </c>
      <c r="F195" s="17" t="s">
        <v>14</v>
      </c>
      <c r="G195" s="10">
        <v>133</v>
      </c>
    </row>
    <row r="196" spans="1:7" x14ac:dyDescent="0.25">
      <c r="A196" s="16" t="s">
        <v>20</v>
      </c>
      <c r="B196" s="10">
        <v>154</v>
      </c>
      <c r="F196" s="17" t="s">
        <v>14</v>
      </c>
      <c r="G196" s="10">
        <v>133</v>
      </c>
    </row>
    <row r="197" spans="1:7" x14ac:dyDescent="0.25">
      <c r="A197" s="14" t="s">
        <v>20</v>
      </c>
      <c r="B197" s="10">
        <v>154</v>
      </c>
      <c r="F197" s="17" t="s">
        <v>14</v>
      </c>
      <c r="G197" s="10">
        <v>136</v>
      </c>
    </row>
    <row r="198" spans="1:7" x14ac:dyDescent="0.25">
      <c r="A198" s="14" t="s">
        <v>20</v>
      </c>
      <c r="B198" s="10">
        <v>154</v>
      </c>
      <c r="F198" s="17" t="s">
        <v>14</v>
      </c>
      <c r="G198" s="10">
        <v>137</v>
      </c>
    </row>
    <row r="199" spans="1:7" x14ac:dyDescent="0.25">
      <c r="A199" s="14" t="s">
        <v>20</v>
      </c>
      <c r="B199" s="10">
        <v>154</v>
      </c>
      <c r="F199" s="17" t="s">
        <v>14</v>
      </c>
      <c r="G199" s="10">
        <v>141</v>
      </c>
    </row>
    <row r="200" spans="1:7" x14ac:dyDescent="0.25">
      <c r="A200" s="14" t="s">
        <v>20</v>
      </c>
      <c r="B200" s="10">
        <v>155</v>
      </c>
      <c r="F200" s="17" t="s">
        <v>14</v>
      </c>
      <c r="G200" s="10">
        <v>143</v>
      </c>
    </row>
    <row r="201" spans="1:7" x14ac:dyDescent="0.25">
      <c r="A201" s="14" t="s">
        <v>20</v>
      </c>
      <c r="B201" s="10">
        <v>155</v>
      </c>
      <c r="F201" s="17" t="s">
        <v>14</v>
      </c>
      <c r="G201" s="10">
        <v>147</v>
      </c>
    </row>
    <row r="202" spans="1:7" x14ac:dyDescent="0.25">
      <c r="A202" s="14" t="s">
        <v>20</v>
      </c>
      <c r="B202" s="10">
        <v>155</v>
      </c>
      <c r="F202" s="17" t="s">
        <v>14</v>
      </c>
      <c r="G202" s="10">
        <v>151</v>
      </c>
    </row>
    <row r="203" spans="1:7" x14ac:dyDescent="0.25">
      <c r="A203" s="14" t="s">
        <v>20</v>
      </c>
      <c r="B203" s="10">
        <v>155</v>
      </c>
      <c r="F203" s="17" t="s">
        <v>14</v>
      </c>
      <c r="G203" s="10">
        <v>154</v>
      </c>
    </row>
    <row r="204" spans="1:7" x14ac:dyDescent="0.25">
      <c r="A204" s="14" t="s">
        <v>20</v>
      </c>
      <c r="B204" s="10">
        <v>156</v>
      </c>
      <c r="F204" s="17" t="s">
        <v>14</v>
      </c>
      <c r="G204" s="10">
        <v>156</v>
      </c>
    </row>
    <row r="205" spans="1:7" x14ac:dyDescent="0.25">
      <c r="A205" s="14" t="s">
        <v>20</v>
      </c>
      <c r="B205" s="10">
        <v>156</v>
      </c>
      <c r="F205" s="17" t="s">
        <v>14</v>
      </c>
      <c r="G205" s="10">
        <v>157</v>
      </c>
    </row>
    <row r="206" spans="1:7" x14ac:dyDescent="0.25">
      <c r="A206" s="16" t="s">
        <v>20</v>
      </c>
      <c r="B206" s="10">
        <v>157</v>
      </c>
      <c r="F206" s="17" t="s">
        <v>14</v>
      </c>
      <c r="G206" s="10">
        <v>162</v>
      </c>
    </row>
    <row r="207" spans="1:7" x14ac:dyDescent="0.25">
      <c r="A207" s="16" t="s">
        <v>20</v>
      </c>
      <c r="B207" s="10">
        <v>157</v>
      </c>
      <c r="F207" s="17" t="s">
        <v>14</v>
      </c>
      <c r="G207" s="10">
        <v>168</v>
      </c>
    </row>
    <row r="208" spans="1:7" x14ac:dyDescent="0.25">
      <c r="A208" s="14" t="s">
        <v>20</v>
      </c>
      <c r="B208" s="10">
        <v>157</v>
      </c>
      <c r="F208" s="17" t="s">
        <v>14</v>
      </c>
      <c r="G208" s="10">
        <v>180</v>
      </c>
    </row>
    <row r="209" spans="1:7" x14ac:dyDescent="0.25">
      <c r="A209" s="14" t="s">
        <v>20</v>
      </c>
      <c r="B209" s="10">
        <v>157</v>
      </c>
      <c r="F209" s="17" t="s">
        <v>14</v>
      </c>
      <c r="G209" s="10">
        <v>181</v>
      </c>
    </row>
    <row r="210" spans="1:7" x14ac:dyDescent="0.25">
      <c r="A210" s="14" t="s">
        <v>20</v>
      </c>
      <c r="B210" s="10">
        <v>157</v>
      </c>
      <c r="F210" s="17" t="s">
        <v>14</v>
      </c>
      <c r="G210" s="10">
        <v>183</v>
      </c>
    </row>
    <row r="211" spans="1:7" x14ac:dyDescent="0.25">
      <c r="A211" s="16" t="s">
        <v>20</v>
      </c>
      <c r="B211" s="10">
        <v>158</v>
      </c>
      <c r="F211" s="17" t="s">
        <v>14</v>
      </c>
      <c r="G211" s="10">
        <v>186</v>
      </c>
    </row>
    <row r="212" spans="1:7" x14ac:dyDescent="0.25">
      <c r="A212" s="14" t="s">
        <v>20</v>
      </c>
      <c r="B212" s="10">
        <v>158</v>
      </c>
      <c r="F212" s="17" t="s">
        <v>14</v>
      </c>
      <c r="G212" s="10">
        <v>191</v>
      </c>
    </row>
    <row r="213" spans="1:7" x14ac:dyDescent="0.25">
      <c r="A213" s="16" t="s">
        <v>20</v>
      </c>
      <c r="B213" s="10">
        <v>159</v>
      </c>
      <c r="F213" s="17" t="s">
        <v>14</v>
      </c>
      <c r="G213" s="10">
        <v>191</v>
      </c>
    </row>
    <row r="214" spans="1:7" x14ac:dyDescent="0.25">
      <c r="A214" s="14" t="s">
        <v>20</v>
      </c>
      <c r="B214" s="10">
        <v>159</v>
      </c>
      <c r="F214" s="17" t="s">
        <v>14</v>
      </c>
      <c r="G214" s="10">
        <v>200</v>
      </c>
    </row>
    <row r="215" spans="1:7" x14ac:dyDescent="0.25">
      <c r="A215" s="14" t="s">
        <v>20</v>
      </c>
      <c r="B215" s="10">
        <v>159</v>
      </c>
      <c r="F215" s="17" t="s">
        <v>14</v>
      </c>
      <c r="G215" s="10">
        <v>210</v>
      </c>
    </row>
    <row r="216" spans="1:7" x14ac:dyDescent="0.25">
      <c r="A216" s="14" t="s">
        <v>20</v>
      </c>
      <c r="B216" s="10">
        <v>160</v>
      </c>
      <c r="F216" s="17" t="s">
        <v>14</v>
      </c>
      <c r="G216" s="10">
        <v>210</v>
      </c>
    </row>
    <row r="217" spans="1:7" x14ac:dyDescent="0.25">
      <c r="A217" s="14" t="s">
        <v>20</v>
      </c>
      <c r="B217" s="10">
        <v>160</v>
      </c>
      <c r="F217" s="17" t="s">
        <v>14</v>
      </c>
      <c r="G217" s="10">
        <v>225</v>
      </c>
    </row>
    <row r="218" spans="1:7" x14ac:dyDescent="0.25">
      <c r="A218" s="14" t="s">
        <v>20</v>
      </c>
      <c r="B218" s="10">
        <v>161</v>
      </c>
      <c r="F218" s="17" t="s">
        <v>14</v>
      </c>
      <c r="G218" s="10">
        <v>226</v>
      </c>
    </row>
    <row r="219" spans="1:7" x14ac:dyDescent="0.25">
      <c r="A219" s="16" t="s">
        <v>20</v>
      </c>
      <c r="B219" s="10">
        <v>163</v>
      </c>
      <c r="F219" s="17" t="s">
        <v>14</v>
      </c>
      <c r="G219" s="10">
        <v>243</v>
      </c>
    </row>
    <row r="220" spans="1:7" x14ac:dyDescent="0.25">
      <c r="A220" s="14" t="s">
        <v>20</v>
      </c>
      <c r="B220" s="10">
        <v>163</v>
      </c>
      <c r="F220" s="17" t="s">
        <v>14</v>
      </c>
      <c r="G220" s="10">
        <v>243</v>
      </c>
    </row>
    <row r="221" spans="1:7" x14ac:dyDescent="0.25">
      <c r="A221" s="16" t="s">
        <v>20</v>
      </c>
      <c r="B221" s="10">
        <v>164</v>
      </c>
      <c r="F221" s="17" t="s">
        <v>14</v>
      </c>
      <c r="G221" s="10">
        <v>245</v>
      </c>
    </row>
    <row r="222" spans="1:7" x14ac:dyDescent="0.25">
      <c r="A222" s="16" t="s">
        <v>20</v>
      </c>
      <c r="B222" s="10">
        <v>164</v>
      </c>
      <c r="F222" s="17" t="s">
        <v>14</v>
      </c>
      <c r="G222" s="10">
        <v>245</v>
      </c>
    </row>
    <row r="223" spans="1:7" x14ac:dyDescent="0.25">
      <c r="A223" s="16" t="s">
        <v>20</v>
      </c>
      <c r="B223" s="10">
        <v>164</v>
      </c>
      <c r="F223" s="17" t="s">
        <v>14</v>
      </c>
      <c r="G223" s="10">
        <v>248</v>
      </c>
    </row>
    <row r="224" spans="1:7" x14ac:dyDescent="0.25">
      <c r="A224" s="16" t="s">
        <v>20</v>
      </c>
      <c r="B224" s="10">
        <v>164</v>
      </c>
      <c r="F224" s="17" t="s">
        <v>14</v>
      </c>
      <c r="G224" s="10">
        <v>252</v>
      </c>
    </row>
    <row r="225" spans="1:7" x14ac:dyDescent="0.25">
      <c r="A225" s="14" t="s">
        <v>20</v>
      </c>
      <c r="B225" s="10">
        <v>164</v>
      </c>
      <c r="F225" s="17" t="s">
        <v>14</v>
      </c>
      <c r="G225" s="10">
        <v>253</v>
      </c>
    </row>
    <row r="226" spans="1:7" x14ac:dyDescent="0.25">
      <c r="A226" s="16" t="s">
        <v>20</v>
      </c>
      <c r="B226" s="10">
        <v>165</v>
      </c>
      <c r="F226" s="17" t="s">
        <v>14</v>
      </c>
      <c r="G226" s="10">
        <v>257</v>
      </c>
    </row>
    <row r="227" spans="1:7" x14ac:dyDescent="0.25">
      <c r="A227" s="16" t="s">
        <v>20</v>
      </c>
      <c r="B227" s="10">
        <v>165</v>
      </c>
      <c r="F227" s="17" t="s">
        <v>14</v>
      </c>
      <c r="G227" s="10">
        <v>263</v>
      </c>
    </row>
    <row r="228" spans="1:7" x14ac:dyDescent="0.25">
      <c r="A228" s="14" t="s">
        <v>20</v>
      </c>
      <c r="B228" s="10">
        <v>165</v>
      </c>
      <c r="F228" s="17" t="s">
        <v>14</v>
      </c>
      <c r="G228" s="10">
        <v>296</v>
      </c>
    </row>
    <row r="229" spans="1:7" x14ac:dyDescent="0.25">
      <c r="A229" s="14" t="s">
        <v>20</v>
      </c>
      <c r="B229" s="10">
        <v>165</v>
      </c>
      <c r="F229" s="17" t="s">
        <v>14</v>
      </c>
      <c r="G229" s="10">
        <v>326</v>
      </c>
    </row>
    <row r="230" spans="1:7" x14ac:dyDescent="0.25">
      <c r="A230" s="14" t="s">
        <v>20</v>
      </c>
      <c r="B230" s="10">
        <v>166</v>
      </c>
      <c r="F230" s="17" t="s">
        <v>14</v>
      </c>
      <c r="G230" s="10">
        <v>328</v>
      </c>
    </row>
    <row r="231" spans="1:7" x14ac:dyDescent="0.25">
      <c r="A231" s="16" t="s">
        <v>20</v>
      </c>
      <c r="B231" s="10">
        <v>168</v>
      </c>
      <c r="F231" s="17" t="s">
        <v>14</v>
      </c>
      <c r="G231" s="10">
        <v>331</v>
      </c>
    </row>
    <row r="232" spans="1:7" x14ac:dyDescent="0.25">
      <c r="A232" s="14" t="s">
        <v>20</v>
      </c>
      <c r="B232" s="10">
        <v>168</v>
      </c>
      <c r="F232" s="17" t="s">
        <v>14</v>
      </c>
      <c r="G232" s="10">
        <v>347</v>
      </c>
    </row>
    <row r="233" spans="1:7" x14ac:dyDescent="0.25">
      <c r="A233" s="14" t="s">
        <v>20</v>
      </c>
      <c r="B233" s="10">
        <v>169</v>
      </c>
      <c r="F233" s="17" t="s">
        <v>14</v>
      </c>
      <c r="G233" s="10">
        <v>355</v>
      </c>
    </row>
    <row r="234" spans="1:7" x14ac:dyDescent="0.25">
      <c r="A234" s="16" t="s">
        <v>20</v>
      </c>
      <c r="B234" s="10">
        <v>170</v>
      </c>
      <c r="F234" s="17" t="s">
        <v>14</v>
      </c>
      <c r="G234" s="10">
        <v>362</v>
      </c>
    </row>
    <row r="235" spans="1:7" x14ac:dyDescent="0.25">
      <c r="A235" s="14" t="s">
        <v>20</v>
      </c>
      <c r="B235" s="10">
        <v>170</v>
      </c>
      <c r="F235" s="17" t="s">
        <v>14</v>
      </c>
      <c r="G235" s="10">
        <v>374</v>
      </c>
    </row>
    <row r="236" spans="1:7" x14ac:dyDescent="0.25">
      <c r="A236" s="14" t="s">
        <v>20</v>
      </c>
      <c r="B236" s="10">
        <v>170</v>
      </c>
      <c r="F236" s="17" t="s">
        <v>14</v>
      </c>
      <c r="G236" s="10">
        <v>393</v>
      </c>
    </row>
    <row r="237" spans="1:7" x14ac:dyDescent="0.25">
      <c r="A237" s="14" t="s">
        <v>20</v>
      </c>
      <c r="B237" s="10">
        <v>172</v>
      </c>
      <c r="F237" s="17" t="s">
        <v>14</v>
      </c>
      <c r="G237" s="10">
        <v>395</v>
      </c>
    </row>
    <row r="238" spans="1:7" x14ac:dyDescent="0.25">
      <c r="A238" s="14" t="s">
        <v>20</v>
      </c>
      <c r="B238" s="10">
        <v>173</v>
      </c>
      <c r="F238" s="17" t="s">
        <v>14</v>
      </c>
      <c r="G238" s="10">
        <v>418</v>
      </c>
    </row>
    <row r="239" spans="1:7" x14ac:dyDescent="0.25">
      <c r="A239" s="16" t="s">
        <v>20</v>
      </c>
      <c r="B239" s="10">
        <v>174</v>
      </c>
      <c r="F239" s="17" t="s">
        <v>14</v>
      </c>
      <c r="G239" s="10">
        <v>424</v>
      </c>
    </row>
    <row r="240" spans="1:7" x14ac:dyDescent="0.25">
      <c r="A240" s="14" t="s">
        <v>20</v>
      </c>
      <c r="B240" s="10">
        <v>174</v>
      </c>
      <c r="F240" s="17" t="s">
        <v>14</v>
      </c>
      <c r="G240" s="10">
        <v>435</v>
      </c>
    </row>
    <row r="241" spans="1:7" x14ac:dyDescent="0.25">
      <c r="A241" s="14" t="s">
        <v>20</v>
      </c>
      <c r="B241" s="10">
        <v>175</v>
      </c>
      <c r="F241" s="17" t="s">
        <v>14</v>
      </c>
      <c r="G241" s="10">
        <v>441</v>
      </c>
    </row>
    <row r="242" spans="1:7" x14ac:dyDescent="0.25">
      <c r="A242" s="16" t="s">
        <v>20</v>
      </c>
      <c r="B242" s="10">
        <v>176</v>
      </c>
      <c r="F242" s="17" t="s">
        <v>14</v>
      </c>
      <c r="G242" s="10">
        <v>452</v>
      </c>
    </row>
    <row r="243" spans="1:7" x14ac:dyDescent="0.25">
      <c r="A243" s="14" t="s">
        <v>20</v>
      </c>
      <c r="B243" s="10">
        <v>179</v>
      </c>
      <c r="F243" s="17" t="s">
        <v>14</v>
      </c>
      <c r="G243" s="10">
        <v>452</v>
      </c>
    </row>
    <row r="244" spans="1:7" x14ac:dyDescent="0.25">
      <c r="A244" s="16" t="s">
        <v>20</v>
      </c>
      <c r="B244" s="10">
        <v>180</v>
      </c>
      <c r="F244" s="17" t="s">
        <v>14</v>
      </c>
      <c r="G244" s="10">
        <v>454</v>
      </c>
    </row>
    <row r="245" spans="1:7" x14ac:dyDescent="0.25">
      <c r="A245" s="16" t="s">
        <v>20</v>
      </c>
      <c r="B245" s="10">
        <v>180</v>
      </c>
      <c r="F245" s="17" t="s">
        <v>14</v>
      </c>
      <c r="G245" s="10">
        <v>504</v>
      </c>
    </row>
    <row r="246" spans="1:7" x14ac:dyDescent="0.25">
      <c r="A246" s="16" t="s">
        <v>20</v>
      </c>
      <c r="B246" s="10">
        <v>180</v>
      </c>
      <c r="F246" s="17" t="s">
        <v>14</v>
      </c>
      <c r="G246" s="10">
        <v>513</v>
      </c>
    </row>
    <row r="247" spans="1:7" x14ac:dyDescent="0.25">
      <c r="A247" s="14" t="s">
        <v>20</v>
      </c>
      <c r="B247" s="10">
        <v>180</v>
      </c>
      <c r="F247" s="17" t="s">
        <v>14</v>
      </c>
      <c r="G247" s="10">
        <v>523</v>
      </c>
    </row>
    <row r="248" spans="1:7" x14ac:dyDescent="0.25">
      <c r="A248" s="14" t="s">
        <v>20</v>
      </c>
      <c r="B248" s="10">
        <v>181</v>
      </c>
      <c r="F248" s="17" t="s">
        <v>14</v>
      </c>
      <c r="G248" s="10">
        <v>526</v>
      </c>
    </row>
    <row r="249" spans="1:7" x14ac:dyDescent="0.25">
      <c r="A249" s="14" t="s">
        <v>20</v>
      </c>
      <c r="B249" s="10">
        <v>181</v>
      </c>
      <c r="F249" s="17" t="s">
        <v>14</v>
      </c>
      <c r="G249" s="10">
        <v>535</v>
      </c>
    </row>
    <row r="250" spans="1:7" x14ac:dyDescent="0.25">
      <c r="A250" s="14" t="s">
        <v>20</v>
      </c>
      <c r="B250" s="10">
        <v>182</v>
      </c>
      <c r="F250" s="17" t="s">
        <v>14</v>
      </c>
      <c r="G250" s="10">
        <v>554</v>
      </c>
    </row>
    <row r="251" spans="1:7" x14ac:dyDescent="0.25">
      <c r="A251" s="16" t="s">
        <v>20</v>
      </c>
      <c r="B251" s="10">
        <v>183</v>
      </c>
      <c r="F251" s="17" t="s">
        <v>14</v>
      </c>
      <c r="G251" s="10">
        <v>558</v>
      </c>
    </row>
    <row r="252" spans="1:7" x14ac:dyDescent="0.25">
      <c r="A252" s="14" t="s">
        <v>20</v>
      </c>
      <c r="B252" s="10">
        <v>183</v>
      </c>
      <c r="F252" s="17" t="s">
        <v>14</v>
      </c>
      <c r="G252" s="10">
        <v>558</v>
      </c>
    </row>
    <row r="253" spans="1:7" x14ac:dyDescent="0.25">
      <c r="A253" s="14" t="s">
        <v>20</v>
      </c>
      <c r="B253" s="10">
        <v>184</v>
      </c>
      <c r="F253" s="17" t="s">
        <v>14</v>
      </c>
      <c r="G253" s="10">
        <v>575</v>
      </c>
    </row>
    <row r="254" spans="1:7" x14ac:dyDescent="0.25">
      <c r="A254" s="14" t="s">
        <v>20</v>
      </c>
      <c r="B254" s="10">
        <v>185</v>
      </c>
      <c r="F254" s="17" t="s">
        <v>14</v>
      </c>
      <c r="G254" s="10">
        <v>579</v>
      </c>
    </row>
    <row r="255" spans="1:7" x14ac:dyDescent="0.25">
      <c r="A255" s="16" t="s">
        <v>20</v>
      </c>
      <c r="B255" s="10">
        <v>186</v>
      </c>
      <c r="F255" s="17" t="s">
        <v>14</v>
      </c>
      <c r="G255" s="10">
        <v>594</v>
      </c>
    </row>
    <row r="256" spans="1:7" x14ac:dyDescent="0.25">
      <c r="A256" s="16" t="s">
        <v>20</v>
      </c>
      <c r="B256" s="10">
        <v>186</v>
      </c>
      <c r="F256" s="17" t="s">
        <v>14</v>
      </c>
      <c r="G256" s="10">
        <v>602</v>
      </c>
    </row>
    <row r="257" spans="1:7" x14ac:dyDescent="0.25">
      <c r="A257" s="14" t="s">
        <v>20</v>
      </c>
      <c r="B257" s="10">
        <v>186</v>
      </c>
      <c r="F257" s="17" t="s">
        <v>14</v>
      </c>
      <c r="G257" s="10">
        <v>605</v>
      </c>
    </row>
    <row r="258" spans="1:7" x14ac:dyDescent="0.25">
      <c r="A258" s="14" t="s">
        <v>20</v>
      </c>
      <c r="B258" s="10">
        <v>186</v>
      </c>
      <c r="F258" s="17" t="s">
        <v>14</v>
      </c>
      <c r="G258" s="10">
        <v>648</v>
      </c>
    </row>
    <row r="259" spans="1:7" x14ac:dyDescent="0.25">
      <c r="A259" s="14" t="s">
        <v>20</v>
      </c>
      <c r="B259" s="10">
        <v>186</v>
      </c>
      <c r="F259" s="17" t="s">
        <v>14</v>
      </c>
      <c r="G259" s="10">
        <v>648</v>
      </c>
    </row>
    <row r="260" spans="1:7" x14ac:dyDescent="0.25">
      <c r="A260" s="14" t="s">
        <v>20</v>
      </c>
      <c r="B260" s="10">
        <v>187</v>
      </c>
      <c r="F260" s="17" t="s">
        <v>14</v>
      </c>
      <c r="G260" s="10">
        <v>656</v>
      </c>
    </row>
    <row r="261" spans="1:7" x14ac:dyDescent="0.25">
      <c r="A261" s="14" t="s">
        <v>20</v>
      </c>
      <c r="B261" s="10">
        <v>189</v>
      </c>
      <c r="F261" s="17" t="s">
        <v>14</v>
      </c>
      <c r="G261" s="10">
        <v>662</v>
      </c>
    </row>
    <row r="262" spans="1:7" x14ac:dyDescent="0.25">
      <c r="A262" s="14" t="s">
        <v>20</v>
      </c>
      <c r="B262" s="10">
        <v>189</v>
      </c>
      <c r="F262" s="17" t="s">
        <v>14</v>
      </c>
      <c r="G262" s="10">
        <v>672</v>
      </c>
    </row>
    <row r="263" spans="1:7" x14ac:dyDescent="0.25">
      <c r="A263" s="14" t="s">
        <v>20</v>
      </c>
      <c r="B263" s="10">
        <v>190</v>
      </c>
      <c r="F263" s="17" t="s">
        <v>14</v>
      </c>
      <c r="G263" s="10">
        <v>674</v>
      </c>
    </row>
    <row r="264" spans="1:7" x14ac:dyDescent="0.25">
      <c r="A264" s="14" t="s">
        <v>20</v>
      </c>
      <c r="B264" s="10">
        <v>190</v>
      </c>
      <c r="F264" s="17" t="s">
        <v>14</v>
      </c>
      <c r="G264" s="10">
        <v>676</v>
      </c>
    </row>
    <row r="265" spans="1:7" x14ac:dyDescent="0.25">
      <c r="A265" s="14" t="s">
        <v>20</v>
      </c>
      <c r="B265" s="10">
        <v>191</v>
      </c>
      <c r="F265" s="17" t="s">
        <v>14</v>
      </c>
      <c r="G265" s="10">
        <v>679</v>
      </c>
    </row>
    <row r="266" spans="1:7" x14ac:dyDescent="0.25">
      <c r="A266" s="14" t="s">
        <v>20</v>
      </c>
      <c r="B266" s="10">
        <v>191</v>
      </c>
      <c r="F266" s="17" t="s">
        <v>14</v>
      </c>
      <c r="G266" s="10">
        <v>679</v>
      </c>
    </row>
    <row r="267" spans="1:7" x14ac:dyDescent="0.25">
      <c r="A267" s="14" t="s">
        <v>20</v>
      </c>
      <c r="B267" s="10">
        <v>191</v>
      </c>
      <c r="F267" s="17" t="s">
        <v>14</v>
      </c>
      <c r="G267" s="10">
        <v>714</v>
      </c>
    </row>
    <row r="268" spans="1:7" x14ac:dyDescent="0.25">
      <c r="A268" s="14" t="s">
        <v>20</v>
      </c>
      <c r="B268" s="10">
        <v>192</v>
      </c>
      <c r="F268" s="17" t="s">
        <v>14</v>
      </c>
      <c r="G268" s="10">
        <v>742</v>
      </c>
    </row>
    <row r="269" spans="1:7" x14ac:dyDescent="0.25">
      <c r="A269" s="14" t="s">
        <v>20</v>
      </c>
      <c r="B269" s="10">
        <v>192</v>
      </c>
      <c r="F269" s="17" t="s">
        <v>14</v>
      </c>
      <c r="G269" s="10">
        <v>747</v>
      </c>
    </row>
    <row r="270" spans="1:7" x14ac:dyDescent="0.25">
      <c r="A270" s="14" t="s">
        <v>20</v>
      </c>
      <c r="B270" s="10">
        <v>193</v>
      </c>
      <c r="F270" s="17" t="s">
        <v>14</v>
      </c>
      <c r="G270" s="10">
        <v>750</v>
      </c>
    </row>
    <row r="271" spans="1:7" x14ac:dyDescent="0.25">
      <c r="A271" s="14" t="s">
        <v>20</v>
      </c>
      <c r="B271" s="10">
        <v>194</v>
      </c>
      <c r="F271" s="17" t="s">
        <v>14</v>
      </c>
      <c r="G271" s="10">
        <v>750</v>
      </c>
    </row>
    <row r="272" spans="1:7" x14ac:dyDescent="0.25">
      <c r="A272" s="14" t="s">
        <v>20</v>
      </c>
      <c r="B272" s="10">
        <v>194</v>
      </c>
      <c r="F272" s="17" t="s">
        <v>14</v>
      </c>
      <c r="G272" s="10">
        <v>752</v>
      </c>
    </row>
    <row r="273" spans="1:7" x14ac:dyDescent="0.25">
      <c r="A273" s="14" t="s">
        <v>20</v>
      </c>
      <c r="B273" s="10">
        <v>194</v>
      </c>
      <c r="F273" s="17" t="s">
        <v>14</v>
      </c>
      <c r="G273" s="10">
        <v>774</v>
      </c>
    </row>
    <row r="274" spans="1:7" x14ac:dyDescent="0.25">
      <c r="A274" s="14" t="s">
        <v>20</v>
      </c>
      <c r="B274" s="10">
        <v>194</v>
      </c>
      <c r="F274" s="17" t="s">
        <v>14</v>
      </c>
      <c r="G274" s="10">
        <v>782</v>
      </c>
    </row>
    <row r="275" spans="1:7" x14ac:dyDescent="0.25">
      <c r="A275" s="16" t="s">
        <v>20</v>
      </c>
      <c r="B275" s="10">
        <v>195</v>
      </c>
      <c r="F275" s="17" t="s">
        <v>14</v>
      </c>
      <c r="G275" s="10">
        <v>792</v>
      </c>
    </row>
    <row r="276" spans="1:7" x14ac:dyDescent="0.25">
      <c r="A276" s="14" t="s">
        <v>20</v>
      </c>
      <c r="B276" s="10">
        <v>195</v>
      </c>
      <c r="F276" s="17" t="s">
        <v>14</v>
      </c>
      <c r="G276" s="10">
        <v>803</v>
      </c>
    </row>
    <row r="277" spans="1:7" x14ac:dyDescent="0.25">
      <c r="A277" s="14" t="s">
        <v>20</v>
      </c>
      <c r="B277" s="10">
        <v>196</v>
      </c>
      <c r="F277" s="17" t="s">
        <v>14</v>
      </c>
      <c r="G277" s="10">
        <v>830</v>
      </c>
    </row>
    <row r="278" spans="1:7" x14ac:dyDescent="0.25">
      <c r="A278" s="16" t="s">
        <v>20</v>
      </c>
      <c r="B278" s="10">
        <v>198</v>
      </c>
      <c r="F278" s="17" t="s">
        <v>14</v>
      </c>
      <c r="G278" s="10">
        <v>830</v>
      </c>
    </row>
    <row r="279" spans="1:7" x14ac:dyDescent="0.25">
      <c r="A279" s="14" t="s">
        <v>20</v>
      </c>
      <c r="B279" s="10">
        <v>198</v>
      </c>
      <c r="F279" s="17" t="s">
        <v>14</v>
      </c>
      <c r="G279" s="10">
        <v>831</v>
      </c>
    </row>
    <row r="280" spans="1:7" x14ac:dyDescent="0.25">
      <c r="A280" s="14" t="s">
        <v>20</v>
      </c>
      <c r="B280" s="10">
        <v>198</v>
      </c>
      <c r="F280" s="17" t="s">
        <v>14</v>
      </c>
      <c r="G280" s="10">
        <v>838</v>
      </c>
    </row>
    <row r="281" spans="1:7" x14ac:dyDescent="0.25">
      <c r="A281" s="16" t="s">
        <v>20</v>
      </c>
      <c r="B281" s="10">
        <v>199</v>
      </c>
      <c r="F281" s="17" t="s">
        <v>14</v>
      </c>
      <c r="G281" s="10">
        <v>842</v>
      </c>
    </row>
    <row r="282" spans="1:7" x14ac:dyDescent="0.25">
      <c r="A282" s="16" t="s">
        <v>20</v>
      </c>
      <c r="B282" s="10">
        <v>199</v>
      </c>
      <c r="F282" s="17" t="s">
        <v>14</v>
      </c>
      <c r="G282" s="10">
        <v>846</v>
      </c>
    </row>
    <row r="283" spans="1:7" x14ac:dyDescent="0.25">
      <c r="A283" s="14" t="s">
        <v>20</v>
      </c>
      <c r="B283" s="10">
        <v>199</v>
      </c>
      <c r="F283" s="17" t="s">
        <v>14</v>
      </c>
      <c r="G283" s="10">
        <v>859</v>
      </c>
    </row>
    <row r="284" spans="1:7" x14ac:dyDescent="0.25">
      <c r="A284" s="16" t="s">
        <v>20</v>
      </c>
      <c r="B284" s="10">
        <v>201</v>
      </c>
      <c r="F284" s="17" t="s">
        <v>14</v>
      </c>
      <c r="G284" s="10">
        <v>886</v>
      </c>
    </row>
    <row r="285" spans="1:7" x14ac:dyDescent="0.25">
      <c r="A285" s="14" t="s">
        <v>20</v>
      </c>
      <c r="B285" s="10">
        <v>202</v>
      </c>
      <c r="F285" s="17" t="s">
        <v>14</v>
      </c>
      <c r="G285" s="10">
        <v>889</v>
      </c>
    </row>
    <row r="286" spans="1:7" x14ac:dyDescent="0.25">
      <c r="A286" s="14" t="s">
        <v>20</v>
      </c>
      <c r="B286" s="10">
        <v>202</v>
      </c>
      <c r="F286" s="17" t="s">
        <v>14</v>
      </c>
      <c r="G286" s="10">
        <v>908</v>
      </c>
    </row>
    <row r="287" spans="1:7" x14ac:dyDescent="0.25">
      <c r="A287" s="16" t="s">
        <v>20</v>
      </c>
      <c r="B287" s="10">
        <v>203</v>
      </c>
      <c r="F287" s="17" t="s">
        <v>14</v>
      </c>
      <c r="G287" s="10">
        <v>923</v>
      </c>
    </row>
    <row r="288" spans="1:7" x14ac:dyDescent="0.25">
      <c r="A288" s="14" t="s">
        <v>20</v>
      </c>
      <c r="B288" s="10">
        <v>203</v>
      </c>
      <c r="F288" s="17" t="s">
        <v>14</v>
      </c>
      <c r="G288" s="10">
        <v>926</v>
      </c>
    </row>
    <row r="289" spans="1:7" x14ac:dyDescent="0.25">
      <c r="A289" s="14" t="s">
        <v>20</v>
      </c>
      <c r="B289" s="10">
        <v>205</v>
      </c>
      <c r="F289" s="17" t="s">
        <v>14</v>
      </c>
      <c r="G289" s="10">
        <v>931</v>
      </c>
    </row>
    <row r="290" spans="1:7" x14ac:dyDescent="0.25">
      <c r="A290" s="14" t="s">
        <v>20</v>
      </c>
      <c r="B290" s="10">
        <v>206</v>
      </c>
      <c r="F290" s="17" t="s">
        <v>14</v>
      </c>
      <c r="G290" s="10">
        <v>934</v>
      </c>
    </row>
    <row r="291" spans="1:7" x14ac:dyDescent="0.25">
      <c r="A291" s="14" t="s">
        <v>20</v>
      </c>
      <c r="B291" s="10">
        <v>207</v>
      </c>
      <c r="F291" s="17" t="s">
        <v>14</v>
      </c>
      <c r="G291" s="10">
        <v>940</v>
      </c>
    </row>
    <row r="292" spans="1:7" x14ac:dyDescent="0.25">
      <c r="A292" s="14" t="s">
        <v>20</v>
      </c>
      <c r="B292" s="10">
        <v>207</v>
      </c>
      <c r="F292" s="17" t="s">
        <v>14</v>
      </c>
      <c r="G292" s="10">
        <v>941</v>
      </c>
    </row>
    <row r="293" spans="1:7" x14ac:dyDescent="0.25">
      <c r="A293" s="16" t="s">
        <v>20</v>
      </c>
      <c r="B293" s="10">
        <v>209</v>
      </c>
      <c r="F293" s="17" t="s">
        <v>14</v>
      </c>
      <c r="G293" s="10">
        <v>955</v>
      </c>
    </row>
    <row r="294" spans="1:7" x14ac:dyDescent="0.25">
      <c r="A294" s="14" t="s">
        <v>20</v>
      </c>
      <c r="B294" s="10">
        <v>210</v>
      </c>
      <c r="F294" s="17" t="s">
        <v>14</v>
      </c>
      <c r="G294" s="10">
        <v>1000</v>
      </c>
    </row>
    <row r="295" spans="1:7" x14ac:dyDescent="0.25">
      <c r="A295" s="16" t="s">
        <v>20</v>
      </c>
      <c r="B295" s="10">
        <v>211</v>
      </c>
      <c r="F295" s="17" t="s">
        <v>14</v>
      </c>
      <c r="G295" s="10">
        <v>1028</v>
      </c>
    </row>
    <row r="296" spans="1:7" x14ac:dyDescent="0.25">
      <c r="A296" s="14" t="s">
        <v>20</v>
      </c>
      <c r="B296" s="10">
        <v>211</v>
      </c>
      <c r="F296" s="17" t="s">
        <v>14</v>
      </c>
      <c r="G296" s="10">
        <v>1059</v>
      </c>
    </row>
    <row r="297" spans="1:7" x14ac:dyDescent="0.25">
      <c r="A297" s="16" t="s">
        <v>20</v>
      </c>
      <c r="B297" s="10">
        <v>214</v>
      </c>
      <c r="F297" s="17" t="s">
        <v>14</v>
      </c>
      <c r="G297" s="10">
        <v>1063</v>
      </c>
    </row>
    <row r="298" spans="1:7" x14ac:dyDescent="0.25">
      <c r="A298" s="14" t="s">
        <v>20</v>
      </c>
      <c r="B298" s="10">
        <v>216</v>
      </c>
      <c r="F298" s="17" t="s">
        <v>14</v>
      </c>
      <c r="G298" s="10">
        <v>1068</v>
      </c>
    </row>
    <row r="299" spans="1:7" x14ac:dyDescent="0.25">
      <c r="A299" s="14" t="s">
        <v>20</v>
      </c>
      <c r="B299" s="10">
        <v>217</v>
      </c>
      <c r="F299" s="17" t="s">
        <v>14</v>
      </c>
      <c r="G299" s="10">
        <v>1072</v>
      </c>
    </row>
    <row r="300" spans="1:7" x14ac:dyDescent="0.25">
      <c r="A300" s="16" t="s">
        <v>20</v>
      </c>
      <c r="B300" s="10">
        <v>218</v>
      </c>
      <c r="F300" s="17" t="s">
        <v>14</v>
      </c>
      <c r="G300" s="10">
        <v>1120</v>
      </c>
    </row>
    <row r="301" spans="1:7" x14ac:dyDescent="0.25">
      <c r="A301" s="14" t="s">
        <v>20</v>
      </c>
      <c r="B301" s="10">
        <v>218</v>
      </c>
      <c r="F301" s="17" t="s">
        <v>14</v>
      </c>
      <c r="G301" s="10">
        <v>1121</v>
      </c>
    </row>
    <row r="302" spans="1:7" x14ac:dyDescent="0.25">
      <c r="A302" s="14" t="s">
        <v>20</v>
      </c>
      <c r="B302" s="10">
        <v>219</v>
      </c>
      <c r="F302" s="17" t="s">
        <v>14</v>
      </c>
      <c r="G302" s="10">
        <v>1130</v>
      </c>
    </row>
    <row r="303" spans="1:7" x14ac:dyDescent="0.25">
      <c r="A303" s="16" t="s">
        <v>20</v>
      </c>
      <c r="B303" s="10">
        <v>220</v>
      </c>
      <c r="F303" s="17" t="s">
        <v>14</v>
      </c>
      <c r="G303" s="10">
        <v>1181</v>
      </c>
    </row>
    <row r="304" spans="1:7" x14ac:dyDescent="0.25">
      <c r="A304" s="14" t="s">
        <v>20</v>
      </c>
      <c r="B304" s="10">
        <v>220</v>
      </c>
      <c r="F304" s="17" t="s">
        <v>14</v>
      </c>
      <c r="G304" s="10">
        <v>1194</v>
      </c>
    </row>
    <row r="305" spans="1:7" x14ac:dyDescent="0.25">
      <c r="A305" s="14" t="s">
        <v>20</v>
      </c>
      <c r="B305" s="10">
        <v>221</v>
      </c>
      <c r="F305" s="17" t="s">
        <v>14</v>
      </c>
      <c r="G305" s="10">
        <v>1198</v>
      </c>
    </row>
    <row r="306" spans="1:7" x14ac:dyDescent="0.25">
      <c r="A306" s="14" t="s">
        <v>20</v>
      </c>
      <c r="B306" s="10">
        <v>221</v>
      </c>
      <c r="F306" s="17" t="s">
        <v>14</v>
      </c>
      <c r="G306" s="10">
        <v>1220</v>
      </c>
    </row>
    <row r="307" spans="1:7" x14ac:dyDescent="0.25">
      <c r="A307" s="16" t="s">
        <v>20</v>
      </c>
      <c r="B307" s="10">
        <v>222</v>
      </c>
      <c r="F307" s="17" t="s">
        <v>14</v>
      </c>
      <c r="G307" s="10">
        <v>1221</v>
      </c>
    </row>
    <row r="308" spans="1:7" x14ac:dyDescent="0.25">
      <c r="A308" s="16" t="s">
        <v>20</v>
      </c>
      <c r="B308" s="10">
        <v>222</v>
      </c>
      <c r="F308" s="17" t="s">
        <v>14</v>
      </c>
      <c r="G308" s="10">
        <v>1225</v>
      </c>
    </row>
    <row r="309" spans="1:7" x14ac:dyDescent="0.25">
      <c r="A309" s="16" t="s">
        <v>20</v>
      </c>
      <c r="B309" s="10">
        <v>223</v>
      </c>
      <c r="F309" s="17" t="s">
        <v>14</v>
      </c>
      <c r="G309" s="10">
        <v>1229</v>
      </c>
    </row>
    <row r="310" spans="1:7" x14ac:dyDescent="0.25">
      <c r="A310" s="14" t="s">
        <v>20</v>
      </c>
      <c r="B310" s="10">
        <v>225</v>
      </c>
      <c r="F310" s="17" t="s">
        <v>14</v>
      </c>
      <c r="G310" s="10">
        <v>1257</v>
      </c>
    </row>
    <row r="311" spans="1:7" x14ac:dyDescent="0.25">
      <c r="A311" s="16" t="s">
        <v>20</v>
      </c>
      <c r="B311" s="10">
        <v>226</v>
      </c>
      <c r="F311" s="17" t="s">
        <v>14</v>
      </c>
      <c r="G311" s="10">
        <v>1258</v>
      </c>
    </row>
    <row r="312" spans="1:7" x14ac:dyDescent="0.25">
      <c r="A312" s="14" t="s">
        <v>20</v>
      </c>
      <c r="B312" s="10">
        <v>226</v>
      </c>
      <c r="F312" s="17" t="s">
        <v>14</v>
      </c>
      <c r="G312" s="10">
        <v>1274</v>
      </c>
    </row>
    <row r="313" spans="1:7" x14ac:dyDescent="0.25">
      <c r="A313" s="16" t="s">
        <v>20</v>
      </c>
      <c r="B313" s="10">
        <v>227</v>
      </c>
      <c r="F313" s="17" t="s">
        <v>14</v>
      </c>
      <c r="G313" s="10">
        <v>1296</v>
      </c>
    </row>
    <row r="314" spans="1:7" x14ac:dyDescent="0.25">
      <c r="A314" s="14" t="s">
        <v>20</v>
      </c>
      <c r="B314" s="10">
        <v>233</v>
      </c>
      <c r="F314" s="17" t="s">
        <v>14</v>
      </c>
      <c r="G314" s="10">
        <v>1335</v>
      </c>
    </row>
    <row r="315" spans="1:7" x14ac:dyDescent="0.25">
      <c r="A315" s="14" t="s">
        <v>20</v>
      </c>
      <c r="B315" s="10">
        <v>234</v>
      </c>
      <c r="F315" s="17" t="s">
        <v>14</v>
      </c>
      <c r="G315" s="10">
        <v>1368</v>
      </c>
    </row>
    <row r="316" spans="1:7" x14ac:dyDescent="0.25">
      <c r="A316" s="14" t="s">
        <v>20</v>
      </c>
      <c r="B316" s="10">
        <v>235</v>
      </c>
      <c r="F316" s="17" t="s">
        <v>14</v>
      </c>
      <c r="G316" s="10">
        <v>1439</v>
      </c>
    </row>
    <row r="317" spans="1:7" x14ac:dyDescent="0.25">
      <c r="A317" s="16" t="s">
        <v>20</v>
      </c>
      <c r="B317" s="10">
        <v>236</v>
      </c>
      <c r="F317" s="17" t="s">
        <v>14</v>
      </c>
      <c r="G317" s="10">
        <v>1467</v>
      </c>
    </row>
    <row r="318" spans="1:7" x14ac:dyDescent="0.25">
      <c r="A318" s="14" t="s">
        <v>20</v>
      </c>
      <c r="B318" s="10">
        <v>236</v>
      </c>
      <c r="F318" s="17" t="s">
        <v>14</v>
      </c>
      <c r="G318" s="10">
        <v>1467</v>
      </c>
    </row>
    <row r="319" spans="1:7" x14ac:dyDescent="0.25">
      <c r="A319" s="14" t="s">
        <v>20</v>
      </c>
      <c r="B319" s="10">
        <v>237</v>
      </c>
      <c r="F319" s="17" t="s">
        <v>14</v>
      </c>
      <c r="G319" s="10">
        <v>1482</v>
      </c>
    </row>
    <row r="320" spans="1:7" x14ac:dyDescent="0.25">
      <c r="A320" s="16" t="s">
        <v>20</v>
      </c>
      <c r="B320" s="10">
        <v>238</v>
      </c>
      <c r="F320" s="17" t="s">
        <v>14</v>
      </c>
      <c r="G320" s="10">
        <v>1538</v>
      </c>
    </row>
    <row r="321" spans="1:7" x14ac:dyDescent="0.25">
      <c r="A321" s="14" t="s">
        <v>20</v>
      </c>
      <c r="B321" s="10">
        <v>238</v>
      </c>
      <c r="F321" s="17" t="s">
        <v>14</v>
      </c>
      <c r="G321" s="10">
        <v>1596</v>
      </c>
    </row>
    <row r="322" spans="1:7" x14ac:dyDescent="0.25">
      <c r="A322" s="14" t="s">
        <v>20</v>
      </c>
      <c r="B322" s="10">
        <v>239</v>
      </c>
      <c r="F322" s="17" t="s">
        <v>14</v>
      </c>
      <c r="G322" s="10">
        <v>1608</v>
      </c>
    </row>
    <row r="323" spans="1:7" x14ac:dyDescent="0.25">
      <c r="A323" s="14" t="s">
        <v>20</v>
      </c>
      <c r="B323" s="10">
        <v>241</v>
      </c>
      <c r="F323" s="17" t="s">
        <v>14</v>
      </c>
      <c r="G323" s="10">
        <v>1625</v>
      </c>
    </row>
    <row r="324" spans="1:7" x14ac:dyDescent="0.25">
      <c r="A324" s="16" t="s">
        <v>20</v>
      </c>
      <c r="B324" s="10">
        <v>244</v>
      </c>
      <c r="F324" s="17" t="s">
        <v>14</v>
      </c>
      <c r="G324" s="10">
        <v>1657</v>
      </c>
    </row>
    <row r="325" spans="1:7" x14ac:dyDescent="0.25">
      <c r="A325" s="14" t="s">
        <v>20</v>
      </c>
      <c r="B325" s="10">
        <v>244</v>
      </c>
      <c r="F325" s="17" t="s">
        <v>14</v>
      </c>
      <c r="G325" s="10">
        <v>1684</v>
      </c>
    </row>
    <row r="326" spans="1:7" x14ac:dyDescent="0.25">
      <c r="A326" s="14" t="s">
        <v>20</v>
      </c>
      <c r="B326" s="10">
        <v>245</v>
      </c>
      <c r="F326" s="17" t="s">
        <v>14</v>
      </c>
      <c r="G326" s="10">
        <v>1691</v>
      </c>
    </row>
    <row r="327" spans="1:7" x14ac:dyDescent="0.25">
      <c r="A327" s="16" t="s">
        <v>20</v>
      </c>
      <c r="B327" s="10">
        <v>246</v>
      </c>
      <c r="F327" s="17" t="s">
        <v>14</v>
      </c>
      <c r="G327" s="10">
        <v>1748</v>
      </c>
    </row>
    <row r="328" spans="1:7" x14ac:dyDescent="0.25">
      <c r="A328" s="16" t="s">
        <v>20</v>
      </c>
      <c r="B328" s="10">
        <v>246</v>
      </c>
      <c r="F328" s="17" t="s">
        <v>14</v>
      </c>
      <c r="G328" s="10">
        <v>1758</v>
      </c>
    </row>
    <row r="329" spans="1:7" x14ac:dyDescent="0.25">
      <c r="A329" s="14" t="s">
        <v>20</v>
      </c>
      <c r="B329" s="10">
        <v>247</v>
      </c>
      <c r="F329" s="17" t="s">
        <v>14</v>
      </c>
      <c r="G329" s="10">
        <v>1784</v>
      </c>
    </row>
    <row r="330" spans="1:7" x14ac:dyDescent="0.25">
      <c r="A330" s="14" t="s">
        <v>20</v>
      </c>
      <c r="B330" s="10">
        <v>247</v>
      </c>
      <c r="F330" s="17" t="s">
        <v>14</v>
      </c>
      <c r="G330" s="10">
        <v>1790</v>
      </c>
    </row>
    <row r="331" spans="1:7" x14ac:dyDescent="0.25">
      <c r="A331" s="16" t="s">
        <v>20</v>
      </c>
      <c r="B331" s="10">
        <v>249</v>
      </c>
      <c r="F331" s="17" t="s">
        <v>14</v>
      </c>
      <c r="G331" s="10">
        <v>1796</v>
      </c>
    </row>
    <row r="332" spans="1:7" x14ac:dyDescent="0.25">
      <c r="A332" s="14" t="s">
        <v>20</v>
      </c>
      <c r="B332" s="10">
        <v>249</v>
      </c>
      <c r="F332" s="17" t="s">
        <v>14</v>
      </c>
      <c r="G332" s="10">
        <v>1825</v>
      </c>
    </row>
    <row r="333" spans="1:7" x14ac:dyDescent="0.25">
      <c r="A333" s="16" t="s">
        <v>20</v>
      </c>
      <c r="B333" s="10">
        <v>250</v>
      </c>
      <c r="F333" s="17" t="s">
        <v>14</v>
      </c>
      <c r="G333" s="10">
        <v>1886</v>
      </c>
    </row>
    <row r="334" spans="1:7" x14ac:dyDescent="0.25">
      <c r="A334" s="14" t="s">
        <v>20</v>
      </c>
      <c r="B334" s="10">
        <v>252</v>
      </c>
      <c r="F334" s="17" t="s">
        <v>14</v>
      </c>
      <c r="G334" s="10">
        <v>1910</v>
      </c>
    </row>
    <row r="335" spans="1:7" x14ac:dyDescent="0.25">
      <c r="A335" s="14" t="s">
        <v>20</v>
      </c>
      <c r="B335" s="10">
        <v>253</v>
      </c>
      <c r="F335" s="17" t="s">
        <v>14</v>
      </c>
      <c r="G335" s="10">
        <v>1979</v>
      </c>
    </row>
    <row r="336" spans="1:7" x14ac:dyDescent="0.25">
      <c r="A336" s="16" t="s">
        <v>20</v>
      </c>
      <c r="B336" s="10">
        <v>254</v>
      </c>
      <c r="F336" s="17" t="s">
        <v>14</v>
      </c>
      <c r="G336" s="10">
        <v>1999</v>
      </c>
    </row>
    <row r="337" spans="1:7" x14ac:dyDescent="0.25">
      <c r="A337" s="14" t="s">
        <v>20</v>
      </c>
      <c r="B337" s="10">
        <v>255</v>
      </c>
      <c r="F337" s="17" t="s">
        <v>14</v>
      </c>
      <c r="G337" s="10">
        <v>2025</v>
      </c>
    </row>
    <row r="338" spans="1:7" x14ac:dyDescent="0.25">
      <c r="A338" s="16" t="s">
        <v>20</v>
      </c>
      <c r="B338" s="10">
        <v>261</v>
      </c>
      <c r="F338" s="17" t="s">
        <v>14</v>
      </c>
      <c r="G338" s="10">
        <v>2062</v>
      </c>
    </row>
    <row r="339" spans="1:7" x14ac:dyDescent="0.25">
      <c r="A339" s="14" t="s">
        <v>20</v>
      </c>
      <c r="B339" s="10">
        <v>261</v>
      </c>
      <c r="F339" s="17" t="s">
        <v>14</v>
      </c>
      <c r="G339" s="10">
        <v>2072</v>
      </c>
    </row>
    <row r="340" spans="1:7" x14ac:dyDescent="0.25">
      <c r="A340" s="14" t="s">
        <v>20</v>
      </c>
      <c r="B340" s="10">
        <v>264</v>
      </c>
      <c r="F340" s="17" t="s">
        <v>14</v>
      </c>
      <c r="G340" s="10">
        <v>2108</v>
      </c>
    </row>
    <row r="341" spans="1:7" x14ac:dyDescent="0.25">
      <c r="A341" s="14" t="s">
        <v>20</v>
      </c>
      <c r="B341" s="10">
        <v>266</v>
      </c>
      <c r="F341" s="17" t="s">
        <v>14</v>
      </c>
      <c r="G341" s="10">
        <v>2176</v>
      </c>
    </row>
    <row r="342" spans="1:7" x14ac:dyDescent="0.25">
      <c r="A342" s="14" t="s">
        <v>20</v>
      </c>
      <c r="B342" s="10">
        <v>268</v>
      </c>
      <c r="F342" s="17" t="s">
        <v>14</v>
      </c>
      <c r="G342" s="10">
        <v>2179</v>
      </c>
    </row>
    <row r="343" spans="1:7" x14ac:dyDescent="0.25">
      <c r="A343" s="14" t="s">
        <v>20</v>
      </c>
      <c r="B343" s="10">
        <v>269</v>
      </c>
      <c r="F343" s="17" t="s">
        <v>14</v>
      </c>
      <c r="G343" s="10">
        <v>2201</v>
      </c>
    </row>
    <row r="344" spans="1:7" x14ac:dyDescent="0.25">
      <c r="A344" s="14" t="s">
        <v>20</v>
      </c>
      <c r="B344" s="10">
        <v>270</v>
      </c>
      <c r="F344" s="17" t="s">
        <v>14</v>
      </c>
      <c r="G344" s="10">
        <v>2253</v>
      </c>
    </row>
    <row r="345" spans="1:7" x14ac:dyDescent="0.25">
      <c r="A345" s="14" t="s">
        <v>20</v>
      </c>
      <c r="B345" s="10">
        <v>272</v>
      </c>
      <c r="F345" s="17" t="s">
        <v>14</v>
      </c>
      <c r="G345" s="10">
        <v>2307</v>
      </c>
    </row>
    <row r="346" spans="1:7" x14ac:dyDescent="0.25">
      <c r="A346" s="16" t="s">
        <v>20</v>
      </c>
      <c r="B346" s="10">
        <v>275</v>
      </c>
      <c r="F346" s="17" t="s">
        <v>14</v>
      </c>
      <c r="G346" s="10">
        <v>2468</v>
      </c>
    </row>
    <row r="347" spans="1:7" x14ac:dyDescent="0.25">
      <c r="A347" s="14" t="s">
        <v>20</v>
      </c>
      <c r="B347" s="10">
        <v>279</v>
      </c>
      <c r="F347" s="17" t="s">
        <v>14</v>
      </c>
      <c r="G347" s="10">
        <v>2604</v>
      </c>
    </row>
    <row r="348" spans="1:7" x14ac:dyDescent="0.25">
      <c r="A348" s="14" t="s">
        <v>20</v>
      </c>
      <c r="B348" s="10">
        <v>280</v>
      </c>
      <c r="F348" s="17" t="s">
        <v>14</v>
      </c>
      <c r="G348" s="10">
        <v>2690</v>
      </c>
    </row>
    <row r="349" spans="1:7" x14ac:dyDescent="0.25">
      <c r="A349" s="16" t="s">
        <v>20</v>
      </c>
      <c r="B349" s="10">
        <v>282</v>
      </c>
      <c r="F349" s="17" t="s">
        <v>14</v>
      </c>
      <c r="G349" s="10">
        <v>2779</v>
      </c>
    </row>
    <row r="350" spans="1:7" x14ac:dyDescent="0.25">
      <c r="A350" s="14" t="s">
        <v>20</v>
      </c>
      <c r="B350" s="10">
        <v>288</v>
      </c>
      <c r="F350" s="17" t="s">
        <v>14</v>
      </c>
      <c r="G350" s="10">
        <v>2915</v>
      </c>
    </row>
    <row r="351" spans="1:7" x14ac:dyDescent="0.25">
      <c r="A351" s="14" t="s">
        <v>20</v>
      </c>
      <c r="B351" s="10">
        <v>290</v>
      </c>
      <c r="F351" s="17" t="s">
        <v>14</v>
      </c>
      <c r="G351" s="10">
        <v>2928</v>
      </c>
    </row>
    <row r="352" spans="1:7" x14ac:dyDescent="0.25">
      <c r="A352" s="16" t="s">
        <v>20</v>
      </c>
      <c r="B352" s="10">
        <v>295</v>
      </c>
      <c r="F352" s="17" t="s">
        <v>14</v>
      </c>
      <c r="G352" s="10">
        <v>2955</v>
      </c>
    </row>
    <row r="353" spans="1:7" x14ac:dyDescent="0.25">
      <c r="A353" s="14" t="s">
        <v>20</v>
      </c>
      <c r="B353" s="10">
        <v>296</v>
      </c>
      <c r="F353" s="17" t="s">
        <v>14</v>
      </c>
      <c r="G353" s="10">
        <v>3015</v>
      </c>
    </row>
    <row r="354" spans="1:7" x14ac:dyDescent="0.25">
      <c r="A354" s="14" t="s">
        <v>20</v>
      </c>
      <c r="B354" s="10">
        <v>297</v>
      </c>
      <c r="F354" s="17" t="s">
        <v>14</v>
      </c>
      <c r="G354" s="10">
        <v>3182</v>
      </c>
    </row>
    <row r="355" spans="1:7" x14ac:dyDescent="0.25">
      <c r="A355" s="14" t="s">
        <v>20</v>
      </c>
      <c r="B355" s="10">
        <v>299</v>
      </c>
      <c r="F355" s="17" t="s">
        <v>14</v>
      </c>
      <c r="G355" s="10">
        <v>3304</v>
      </c>
    </row>
    <row r="356" spans="1:7" x14ac:dyDescent="0.25">
      <c r="A356" s="14" t="s">
        <v>20</v>
      </c>
      <c r="B356" s="10">
        <v>300</v>
      </c>
      <c r="F356" s="17" t="s">
        <v>14</v>
      </c>
      <c r="G356" s="10">
        <v>3387</v>
      </c>
    </row>
    <row r="357" spans="1:7" x14ac:dyDescent="0.25">
      <c r="A357" s="14" t="s">
        <v>20</v>
      </c>
      <c r="B357" s="10">
        <v>300</v>
      </c>
      <c r="F357" s="17" t="s">
        <v>14</v>
      </c>
      <c r="G357" s="10">
        <v>3410</v>
      </c>
    </row>
    <row r="358" spans="1:7" x14ac:dyDescent="0.25">
      <c r="A358" s="16" t="s">
        <v>20</v>
      </c>
      <c r="B358" s="10">
        <v>303</v>
      </c>
      <c r="F358" s="17" t="s">
        <v>14</v>
      </c>
      <c r="G358" s="10">
        <v>3483</v>
      </c>
    </row>
    <row r="359" spans="1:7" x14ac:dyDescent="0.25">
      <c r="A359" s="16" t="s">
        <v>20</v>
      </c>
      <c r="B359" s="10">
        <v>307</v>
      </c>
      <c r="F359" s="17" t="s">
        <v>14</v>
      </c>
      <c r="G359" s="10">
        <v>3868</v>
      </c>
    </row>
    <row r="360" spans="1:7" x14ac:dyDescent="0.25">
      <c r="A360" s="14" t="s">
        <v>20</v>
      </c>
      <c r="B360" s="10">
        <v>307</v>
      </c>
      <c r="F360" s="17" t="s">
        <v>14</v>
      </c>
      <c r="G360" s="10">
        <v>4405</v>
      </c>
    </row>
    <row r="361" spans="1:7" x14ac:dyDescent="0.25">
      <c r="A361" s="14" t="s">
        <v>20</v>
      </c>
      <c r="B361" s="10">
        <v>316</v>
      </c>
      <c r="F361" s="17" t="s">
        <v>14</v>
      </c>
      <c r="G361" s="10">
        <v>4428</v>
      </c>
    </row>
    <row r="362" spans="1:7" x14ac:dyDescent="0.25">
      <c r="A362" s="14" t="s">
        <v>20</v>
      </c>
      <c r="B362" s="10">
        <v>323</v>
      </c>
      <c r="F362" s="17" t="s">
        <v>14</v>
      </c>
      <c r="G362" s="10">
        <v>4697</v>
      </c>
    </row>
    <row r="363" spans="1:7" x14ac:dyDescent="0.25">
      <c r="A363" s="16" t="s">
        <v>20</v>
      </c>
      <c r="B363" s="10">
        <v>329</v>
      </c>
      <c r="F363" s="17" t="s">
        <v>14</v>
      </c>
      <c r="G363" s="10">
        <v>5497</v>
      </c>
    </row>
    <row r="364" spans="1:7" x14ac:dyDescent="0.25">
      <c r="A364" s="16" t="s">
        <v>20</v>
      </c>
      <c r="B364" s="10">
        <v>330</v>
      </c>
      <c r="F364" s="17" t="s">
        <v>14</v>
      </c>
      <c r="G364" s="10">
        <v>5681</v>
      </c>
    </row>
    <row r="365" spans="1:7" x14ac:dyDescent="0.25">
      <c r="A365" s="14" t="s">
        <v>20</v>
      </c>
      <c r="B365" s="10">
        <v>331</v>
      </c>
      <c r="F365" s="17" t="s">
        <v>14</v>
      </c>
      <c r="G365" s="10">
        <v>6080</v>
      </c>
    </row>
    <row r="366" spans="1:7" x14ac:dyDescent="0.25">
      <c r="A366" s="16" t="s">
        <v>20</v>
      </c>
      <c r="B366" s="10">
        <v>336</v>
      </c>
    </row>
    <row r="367" spans="1:7" x14ac:dyDescent="0.25">
      <c r="A367" s="16" t="s">
        <v>20</v>
      </c>
      <c r="B367" s="10">
        <v>337</v>
      </c>
    </row>
    <row r="368" spans="1:7" x14ac:dyDescent="0.25">
      <c r="A368" s="16" t="s">
        <v>20</v>
      </c>
      <c r="B368" s="10">
        <v>340</v>
      </c>
    </row>
    <row r="369" spans="1:2" x14ac:dyDescent="0.25">
      <c r="A369" s="16" t="s">
        <v>20</v>
      </c>
      <c r="B369" s="10">
        <v>361</v>
      </c>
    </row>
    <row r="370" spans="1:2" x14ac:dyDescent="0.25">
      <c r="A370" s="14" t="s">
        <v>20</v>
      </c>
      <c r="B370" s="10">
        <v>363</v>
      </c>
    </row>
    <row r="371" spans="1:2" x14ac:dyDescent="0.25">
      <c r="A371" s="14" t="s">
        <v>20</v>
      </c>
      <c r="B371" s="10">
        <v>366</v>
      </c>
    </row>
    <row r="372" spans="1:2" x14ac:dyDescent="0.25">
      <c r="A372" s="14" t="s">
        <v>20</v>
      </c>
      <c r="B372" s="10">
        <v>369</v>
      </c>
    </row>
    <row r="373" spans="1:2" x14ac:dyDescent="0.25">
      <c r="A373" s="16" t="s">
        <v>20</v>
      </c>
      <c r="B373" s="10">
        <v>374</v>
      </c>
    </row>
    <row r="374" spans="1:2" x14ac:dyDescent="0.25">
      <c r="A374" s="14" t="s">
        <v>20</v>
      </c>
      <c r="B374" s="10">
        <v>375</v>
      </c>
    </row>
    <row r="375" spans="1:2" x14ac:dyDescent="0.25">
      <c r="A375" s="14" t="s">
        <v>20</v>
      </c>
      <c r="B375" s="10">
        <v>381</v>
      </c>
    </row>
    <row r="376" spans="1:2" x14ac:dyDescent="0.25">
      <c r="A376" s="14" t="s">
        <v>20</v>
      </c>
      <c r="B376" s="10">
        <v>381</v>
      </c>
    </row>
    <row r="377" spans="1:2" x14ac:dyDescent="0.25">
      <c r="A377" s="16" t="s">
        <v>20</v>
      </c>
      <c r="B377" s="10">
        <v>393</v>
      </c>
    </row>
    <row r="378" spans="1:2" x14ac:dyDescent="0.25">
      <c r="A378" s="16" t="s">
        <v>20</v>
      </c>
      <c r="B378" s="10">
        <v>397</v>
      </c>
    </row>
    <row r="379" spans="1:2" x14ac:dyDescent="0.25">
      <c r="A379" s="14" t="s">
        <v>20</v>
      </c>
      <c r="B379" s="10">
        <v>409</v>
      </c>
    </row>
    <row r="380" spans="1:2" x14ac:dyDescent="0.25">
      <c r="A380" s="16" t="s">
        <v>20</v>
      </c>
      <c r="B380" s="10">
        <v>411</v>
      </c>
    </row>
    <row r="381" spans="1:2" x14ac:dyDescent="0.25">
      <c r="A381" s="14" t="s">
        <v>20</v>
      </c>
      <c r="B381" s="10">
        <v>419</v>
      </c>
    </row>
    <row r="382" spans="1:2" x14ac:dyDescent="0.25">
      <c r="A382" s="14" t="s">
        <v>20</v>
      </c>
      <c r="B382" s="10">
        <v>432</v>
      </c>
    </row>
    <row r="383" spans="1:2" x14ac:dyDescent="0.25">
      <c r="A383" s="14" t="s">
        <v>20</v>
      </c>
      <c r="B383" s="10">
        <v>452</v>
      </c>
    </row>
    <row r="384" spans="1:2" x14ac:dyDescent="0.25">
      <c r="A384" s="14" t="s">
        <v>20</v>
      </c>
      <c r="B384" s="10">
        <v>454</v>
      </c>
    </row>
    <row r="385" spans="1:2" x14ac:dyDescent="0.25">
      <c r="A385" s="14" t="s">
        <v>20</v>
      </c>
      <c r="B385" s="10">
        <v>460</v>
      </c>
    </row>
    <row r="386" spans="1:2" x14ac:dyDescent="0.25">
      <c r="A386" s="14" t="s">
        <v>20</v>
      </c>
      <c r="B386" s="10">
        <v>462</v>
      </c>
    </row>
    <row r="387" spans="1:2" x14ac:dyDescent="0.25">
      <c r="A387" s="14" t="s">
        <v>20</v>
      </c>
      <c r="B387" s="10">
        <v>470</v>
      </c>
    </row>
    <row r="388" spans="1:2" x14ac:dyDescent="0.25">
      <c r="A388" s="14" t="s">
        <v>20</v>
      </c>
      <c r="B388" s="10">
        <v>480</v>
      </c>
    </row>
    <row r="389" spans="1:2" x14ac:dyDescent="0.25">
      <c r="A389" s="14" t="s">
        <v>20</v>
      </c>
      <c r="B389" s="10">
        <v>484</v>
      </c>
    </row>
    <row r="390" spans="1:2" x14ac:dyDescent="0.25">
      <c r="A390" s="16" t="s">
        <v>20</v>
      </c>
      <c r="B390" s="10">
        <v>498</v>
      </c>
    </row>
    <row r="391" spans="1:2" x14ac:dyDescent="0.25">
      <c r="A391" s="16" t="s">
        <v>20</v>
      </c>
      <c r="B391" s="10">
        <v>524</v>
      </c>
    </row>
    <row r="392" spans="1:2" x14ac:dyDescent="0.25">
      <c r="A392" s="16" t="s">
        <v>20</v>
      </c>
      <c r="B392" s="10">
        <v>533</v>
      </c>
    </row>
    <row r="393" spans="1:2" x14ac:dyDescent="0.25">
      <c r="A393" s="14" t="s">
        <v>20</v>
      </c>
      <c r="B393" s="10">
        <v>536</v>
      </c>
    </row>
    <row r="394" spans="1:2" x14ac:dyDescent="0.25">
      <c r="A394" s="16" t="s">
        <v>20</v>
      </c>
      <c r="B394" s="10">
        <v>546</v>
      </c>
    </row>
    <row r="395" spans="1:2" x14ac:dyDescent="0.25">
      <c r="A395" s="14" t="s">
        <v>20</v>
      </c>
      <c r="B395" s="10">
        <v>554</v>
      </c>
    </row>
    <row r="396" spans="1:2" x14ac:dyDescent="0.25">
      <c r="A396" s="14" t="s">
        <v>20</v>
      </c>
      <c r="B396" s="10">
        <v>555</v>
      </c>
    </row>
    <row r="397" spans="1:2" x14ac:dyDescent="0.25">
      <c r="A397" s="14" t="s">
        <v>20</v>
      </c>
      <c r="B397" s="10">
        <v>589</v>
      </c>
    </row>
    <row r="398" spans="1:2" x14ac:dyDescent="0.25">
      <c r="A398" s="14" t="s">
        <v>20</v>
      </c>
      <c r="B398" s="10">
        <v>645</v>
      </c>
    </row>
    <row r="399" spans="1:2" x14ac:dyDescent="0.25">
      <c r="A399" s="16" t="s">
        <v>20</v>
      </c>
      <c r="B399" s="10">
        <v>659</v>
      </c>
    </row>
    <row r="400" spans="1:2" x14ac:dyDescent="0.25">
      <c r="A400" s="16" t="s">
        <v>20</v>
      </c>
      <c r="B400" s="10">
        <v>676</v>
      </c>
    </row>
    <row r="401" spans="1:2" x14ac:dyDescent="0.25">
      <c r="A401" s="14" t="s">
        <v>20</v>
      </c>
      <c r="B401" s="10">
        <v>723</v>
      </c>
    </row>
    <row r="402" spans="1:2" x14ac:dyDescent="0.25">
      <c r="A402" s="14" t="s">
        <v>20</v>
      </c>
      <c r="B402" s="10">
        <v>762</v>
      </c>
    </row>
    <row r="403" spans="1:2" x14ac:dyDescent="0.25">
      <c r="A403" s="16" t="s">
        <v>20</v>
      </c>
      <c r="B403" s="10">
        <v>768</v>
      </c>
    </row>
    <row r="404" spans="1:2" x14ac:dyDescent="0.25">
      <c r="A404" s="14" t="s">
        <v>20</v>
      </c>
      <c r="B404" s="10">
        <v>820</v>
      </c>
    </row>
    <row r="405" spans="1:2" x14ac:dyDescent="0.25">
      <c r="A405" s="16" t="s">
        <v>20</v>
      </c>
      <c r="B405" s="10">
        <v>890</v>
      </c>
    </row>
    <row r="406" spans="1:2" x14ac:dyDescent="0.25">
      <c r="A406" s="16" t="s">
        <v>20</v>
      </c>
      <c r="B406" s="10">
        <v>903</v>
      </c>
    </row>
    <row r="407" spans="1:2" x14ac:dyDescent="0.25">
      <c r="A407" s="14" t="s">
        <v>20</v>
      </c>
      <c r="B407" s="10">
        <v>909</v>
      </c>
    </row>
    <row r="408" spans="1:2" x14ac:dyDescent="0.25">
      <c r="A408" s="16" t="s">
        <v>20</v>
      </c>
      <c r="B408" s="10">
        <v>943</v>
      </c>
    </row>
    <row r="409" spans="1:2" x14ac:dyDescent="0.25">
      <c r="A409" s="14" t="s">
        <v>20</v>
      </c>
      <c r="B409" s="10">
        <v>980</v>
      </c>
    </row>
    <row r="410" spans="1:2" x14ac:dyDescent="0.25">
      <c r="A410" s="14" t="s">
        <v>20</v>
      </c>
      <c r="B410" s="10">
        <v>1015</v>
      </c>
    </row>
    <row r="411" spans="1:2" x14ac:dyDescent="0.25">
      <c r="A411" s="14" t="s">
        <v>20</v>
      </c>
      <c r="B411" s="10">
        <v>1022</v>
      </c>
    </row>
    <row r="412" spans="1:2" x14ac:dyDescent="0.25">
      <c r="A412" s="14" t="s">
        <v>20</v>
      </c>
      <c r="B412" s="10">
        <v>1052</v>
      </c>
    </row>
    <row r="413" spans="1:2" x14ac:dyDescent="0.25">
      <c r="A413" s="16" t="s">
        <v>20</v>
      </c>
      <c r="B413" s="10">
        <v>1071</v>
      </c>
    </row>
    <row r="414" spans="1:2" x14ac:dyDescent="0.25">
      <c r="A414" s="14" t="s">
        <v>20</v>
      </c>
      <c r="B414" s="10">
        <v>1071</v>
      </c>
    </row>
    <row r="415" spans="1:2" x14ac:dyDescent="0.25">
      <c r="A415" s="14" t="s">
        <v>20</v>
      </c>
      <c r="B415" s="10">
        <v>1073</v>
      </c>
    </row>
    <row r="416" spans="1:2" x14ac:dyDescent="0.25">
      <c r="A416" s="14" t="s">
        <v>20</v>
      </c>
      <c r="B416" s="10">
        <v>1095</v>
      </c>
    </row>
    <row r="417" spans="1:2" x14ac:dyDescent="0.25">
      <c r="A417" s="14" t="s">
        <v>20</v>
      </c>
      <c r="B417" s="10">
        <v>1101</v>
      </c>
    </row>
    <row r="418" spans="1:2" x14ac:dyDescent="0.25">
      <c r="A418" s="14" t="s">
        <v>20</v>
      </c>
      <c r="B418" s="10">
        <v>1113</v>
      </c>
    </row>
    <row r="419" spans="1:2" x14ac:dyDescent="0.25">
      <c r="A419" s="14" t="s">
        <v>20</v>
      </c>
      <c r="B419" s="10">
        <v>1137</v>
      </c>
    </row>
    <row r="420" spans="1:2" x14ac:dyDescent="0.25">
      <c r="A420" s="14" t="s">
        <v>20</v>
      </c>
      <c r="B420" s="10">
        <v>1140</v>
      </c>
    </row>
    <row r="421" spans="1:2" x14ac:dyDescent="0.25">
      <c r="A421" s="14" t="s">
        <v>20</v>
      </c>
      <c r="B421" s="10">
        <v>1152</v>
      </c>
    </row>
    <row r="422" spans="1:2" x14ac:dyDescent="0.25">
      <c r="A422" s="14" t="s">
        <v>20</v>
      </c>
      <c r="B422" s="10">
        <v>1170</v>
      </c>
    </row>
    <row r="423" spans="1:2" x14ac:dyDescent="0.25">
      <c r="A423" s="16" t="s">
        <v>20</v>
      </c>
      <c r="B423" s="10">
        <v>1249</v>
      </c>
    </row>
    <row r="424" spans="1:2" x14ac:dyDescent="0.25">
      <c r="A424" s="16" t="s">
        <v>20</v>
      </c>
      <c r="B424" s="10">
        <v>1267</v>
      </c>
    </row>
    <row r="425" spans="1:2" x14ac:dyDescent="0.25">
      <c r="A425" s="14" t="s">
        <v>20</v>
      </c>
      <c r="B425" s="10">
        <v>1280</v>
      </c>
    </row>
    <row r="426" spans="1:2" x14ac:dyDescent="0.25">
      <c r="A426" s="14" t="s">
        <v>20</v>
      </c>
      <c r="B426" s="10">
        <v>1297</v>
      </c>
    </row>
    <row r="427" spans="1:2" x14ac:dyDescent="0.25">
      <c r="A427" s="14" t="s">
        <v>20</v>
      </c>
      <c r="B427" s="10">
        <v>1345</v>
      </c>
    </row>
    <row r="428" spans="1:2" x14ac:dyDescent="0.25">
      <c r="A428" s="14" t="s">
        <v>20</v>
      </c>
      <c r="B428" s="10">
        <v>1354</v>
      </c>
    </row>
    <row r="429" spans="1:2" x14ac:dyDescent="0.25">
      <c r="A429" s="14" t="s">
        <v>20</v>
      </c>
      <c r="B429" s="10">
        <v>1385</v>
      </c>
    </row>
    <row r="430" spans="1:2" x14ac:dyDescent="0.25">
      <c r="A430" s="16" t="s">
        <v>20</v>
      </c>
      <c r="B430" s="10">
        <v>1396</v>
      </c>
    </row>
    <row r="431" spans="1:2" x14ac:dyDescent="0.25">
      <c r="A431" s="16" t="s">
        <v>20</v>
      </c>
      <c r="B431" s="10">
        <v>1396</v>
      </c>
    </row>
    <row r="432" spans="1:2" x14ac:dyDescent="0.25">
      <c r="A432" s="16" t="s">
        <v>20</v>
      </c>
      <c r="B432" s="10">
        <v>1425</v>
      </c>
    </row>
    <row r="433" spans="1:2" x14ac:dyDescent="0.25">
      <c r="A433" s="16" t="s">
        <v>20</v>
      </c>
      <c r="B433" s="10">
        <v>1442</v>
      </c>
    </row>
    <row r="434" spans="1:2" x14ac:dyDescent="0.25">
      <c r="A434" s="14" t="s">
        <v>20</v>
      </c>
      <c r="B434" s="10">
        <v>1460</v>
      </c>
    </row>
    <row r="435" spans="1:2" x14ac:dyDescent="0.25">
      <c r="A435" s="14" t="s">
        <v>20</v>
      </c>
      <c r="B435" s="10">
        <v>1467</v>
      </c>
    </row>
    <row r="436" spans="1:2" x14ac:dyDescent="0.25">
      <c r="A436" s="14" t="s">
        <v>20</v>
      </c>
      <c r="B436" s="10">
        <v>1470</v>
      </c>
    </row>
    <row r="437" spans="1:2" x14ac:dyDescent="0.25">
      <c r="A437" s="14" t="s">
        <v>20</v>
      </c>
      <c r="B437" s="10">
        <v>1518</v>
      </c>
    </row>
    <row r="438" spans="1:2" x14ac:dyDescent="0.25">
      <c r="A438" s="16" t="s">
        <v>20</v>
      </c>
      <c r="B438" s="10">
        <v>1539</v>
      </c>
    </row>
    <row r="439" spans="1:2" x14ac:dyDescent="0.25">
      <c r="A439" s="14" t="s">
        <v>20</v>
      </c>
      <c r="B439" s="10">
        <v>1548</v>
      </c>
    </row>
    <row r="440" spans="1:2" x14ac:dyDescent="0.25">
      <c r="A440" s="14" t="s">
        <v>20</v>
      </c>
      <c r="B440" s="10">
        <v>1559</v>
      </c>
    </row>
    <row r="441" spans="1:2" x14ac:dyDescent="0.25">
      <c r="A441" s="16" t="s">
        <v>20</v>
      </c>
      <c r="B441" s="10">
        <v>1561</v>
      </c>
    </row>
    <row r="442" spans="1:2" x14ac:dyDescent="0.25">
      <c r="A442" s="14" t="s">
        <v>20</v>
      </c>
      <c r="B442" s="10">
        <v>1572</v>
      </c>
    </row>
    <row r="443" spans="1:2" x14ac:dyDescent="0.25">
      <c r="A443" s="14" t="s">
        <v>20</v>
      </c>
      <c r="B443" s="10">
        <v>1573</v>
      </c>
    </row>
    <row r="444" spans="1:2" x14ac:dyDescent="0.25">
      <c r="A444" s="16" t="s">
        <v>20</v>
      </c>
      <c r="B444" s="10">
        <v>1600</v>
      </c>
    </row>
    <row r="445" spans="1:2" x14ac:dyDescent="0.25">
      <c r="A445" s="14" t="s">
        <v>20</v>
      </c>
      <c r="B445" s="10">
        <v>1604</v>
      </c>
    </row>
    <row r="446" spans="1:2" x14ac:dyDescent="0.25">
      <c r="A446" s="14" t="s">
        <v>20</v>
      </c>
      <c r="B446" s="10">
        <v>1605</v>
      </c>
    </row>
    <row r="447" spans="1:2" x14ac:dyDescent="0.25">
      <c r="A447" s="16" t="s">
        <v>20</v>
      </c>
      <c r="B447" s="10">
        <v>1606</v>
      </c>
    </row>
    <row r="448" spans="1:2" x14ac:dyDescent="0.25">
      <c r="A448" s="14" t="s">
        <v>20</v>
      </c>
      <c r="B448" s="10">
        <v>1613</v>
      </c>
    </row>
    <row r="449" spans="1:2" x14ac:dyDescent="0.25">
      <c r="A449" s="14" t="s">
        <v>20</v>
      </c>
      <c r="B449" s="10">
        <v>1621</v>
      </c>
    </row>
    <row r="450" spans="1:2" x14ac:dyDescent="0.25">
      <c r="A450" s="14" t="s">
        <v>20</v>
      </c>
      <c r="B450" s="10">
        <v>1629</v>
      </c>
    </row>
    <row r="451" spans="1:2" x14ac:dyDescent="0.25">
      <c r="A451" s="14" t="s">
        <v>20</v>
      </c>
      <c r="B451" s="10">
        <v>1681</v>
      </c>
    </row>
    <row r="452" spans="1:2" x14ac:dyDescent="0.25">
      <c r="A452" s="16" t="s">
        <v>20</v>
      </c>
      <c r="B452" s="10">
        <v>1684</v>
      </c>
    </row>
    <row r="453" spans="1:2" x14ac:dyDescent="0.25">
      <c r="A453" s="14" t="s">
        <v>20</v>
      </c>
      <c r="B453" s="10">
        <v>1690</v>
      </c>
    </row>
    <row r="454" spans="1:2" x14ac:dyDescent="0.25">
      <c r="A454" s="16" t="s">
        <v>20</v>
      </c>
      <c r="B454" s="10">
        <v>1697</v>
      </c>
    </row>
    <row r="455" spans="1:2" x14ac:dyDescent="0.25">
      <c r="A455" s="14" t="s">
        <v>20</v>
      </c>
      <c r="B455" s="10">
        <v>1703</v>
      </c>
    </row>
    <row r="456" spans="1:2" x14ac:dyDescent="0.25">
      <c r="A456" s="14" t="s">
        <v>20</v>
      </c>
      <c r="B456" s="10">
        <v>1713</v>
      </c>
    </row>
    <row r="457" spans="1:2" x14ac:dyDescent="0.25">
      <c r="A457" s="14" t="s">
        <v>20</v>
      </c>
      <c r="B457" s="10">
        <v>1773</v>
      </c>
    </row>
    <row r="458" spans="1:2" x14ac:dyDescent="0.25">
      <c r="A458" s="16" t="s">
        <v>20</v>
      </c>
      <c r="B458" s="10">
        <v>1782</v>
      </c>
    </row>
    <row r="459" spans="1:2" x14ac:dyDescent="0.25">
      <c r="A459" s="16" t="s">
        <v>20</v>
      </c>
      <c r="B459" s="10">
        <v>1784</v>
      </c>
    </row>
    <row r="460" spans="1:2" x14ac:dyDescent="0.25">
      <c r="A460" s="14" t="s">
        <v>20</v>
      </c>
      <c r="B460" s="10">
        <v>1785</v>
      </c>
    </row>
    <row r="461" spans="1:2" x14ac:dyDescent="0.25">
      <c r="A461" s="14" t="s">
        <v>20</v>
      </c>
      <c r="B461" s="10">
        <v>1797</v>
      </c>
    </row>
    <row r="462" spans="1:2" x14ac:dyDescent="0.25">
      <c r="A462" s="16" t="s">
        <v>20</v>
      </c>
      <c r="B462" s="10">
        <v>1815</v>
      </c>
    </row>
    <row r="463" spans="1:2" x14ac:dyDescent="0.25">
      <c r="A463" s="16" t="s">
        <v>20</v>
      </c>
      <c r="B463" s="10">
        <v>1821</v>
      </c>
    </row>
    <row r="464" spans="1:2" x14ac:dyDescent="0.25">
      <c r="A464" s="14" t="s">
        <v>20</v>
      </c>
      <c r="B464" s="10">
        <v>1866</v>
      </c>
    </row>
    <row r="465" spans="1:2" x14ac:dyDescent="0.25">
      <c r="A465" s="16" t="s">
        <v>20</v>
      </c>
      <c r="B465" s="10">
        <v>1884</v>
      </c>
    </row>
    <row r="466" spans="1:2" x14ac:dyDescent="0.25">
      <c r="A466" s="14" t="s">
        <v>20</v>
      </c>
      <c r="B466" s="10">
        <v>1887</v>
      </c>
    </row>
    <row r="467" spans="1:2" x14ac:dyDescent="0.25">
      <c r="A467" s="16" t="s">
        <v>20</v>
      </c>
      <c r="B467" s="10">
        <v>1894</v>
      </c>
    </row>
    <row r="468" spans="1:2" x14ac:dyDescent="0.25">
      <c r="A468" s="14" t="s">
        <v>20</v>
      </c>
      <c r="B468" s="10">
        <v>1902</v>
      </c>
    </row>
    <row r="469" spans="1:2" x14ac:dyDescent="0.25">
      <c r="A469" s="16" t="s">
        <v>20</v>
      </c>
      <c r="B469" s="10">
        <v>1917</v>
      </c>
    </row>
    <row r="470" spans="1:2" x14ac:dyDescent="0.25">
      <c r="A470" s="16" t="s">
        <v>20</v>
      </c>
      <c r="B470" s="10">
        <v>1965</v>
      </c>
    </row>
    <row r="471" spans="1:2" x14ac:dyDescent="0.25">
      <c r="A471" s="16" t="s">
        <v>20</v>
      </c>
      <c r="B471" s="10">
        <v>1989</v>
      </c>
    </row>
    <row r="472" spans="1:2" x14ac:dyDescent="0.25">
      <c r="A472" s="14" t="s">
        <v>20</v>
      </c>
      <c r="B472" s="10">
        <v>1991</v>
      </c>
    </row>
    <row r="473" spans="1:2" x14ac:dyDescent="0.25">
      <c r="A473" s="14" t="s">
        <v>20</v>
      </c>
      <c r="B473" s="10">
        <v>2013</v>
      </c>
    </row>
    <row r="474" spans="1:2" x14ac:dyDescent="0.25">
      <c r="A474" s="14" t="s">
        <v>20</v>
      </c>
      <c r="B474" s="10">
        <v>2038</v>
      </c>
    </row>
    <row r="475" spans="1:2" x14ac:dyDescent="0.25">
      <c r="A475" s="14" t="s">
        <v>20</v>
      </c>
      <c r="B475" s="10">
        <v>2043</v>
      </c>
    </row>
    <row r="476" spans="1:2" x14ac:dyDescent="0.25">
      <c r="A476" s="16" t="s">
        <v>20</v>
      </c>
      <c r="B476" s="10">
        <v>2053</v>
      </c>
    </row>
    <row r="477" spans="1:2" x14ac:dyDescent="0.25">
      <c r="A477" s="14" t="s">
        <v>20</v>
      </c>
      <c r="B477" s="10">
        <v>2080</v>
      </c>
    </row>
    <row r="478" spans="1:2" x14ac:dyDescent="0.25">
      <c r="A478" s="14" t="s">
        <v>20</v>
      </c>
      <c r="B478" s="10">
        <v>2100</v>
      </c>
    </row>
    <row r="479" spans="1:2" x14ac:dyDescent="0.25">
      <c r="A479" s="14" t="s">
        <v>20</v>
      </c>
      <c r="B479" s="10">
        <v>2105</v>
      </c>
    </row>
    <row r="480" spans="1:2" x14ac:dyDescent="0.25">
      <c r="A480" s="14" t="s">
        <v>20</v>
      </c>
      <c r="B480" s="10">
        <v>2106</v>
      </c>
    </row>
    <row r="481" spans="1:2" x14ac:dyDescent="0.25">
      <c r="A481" s="16" t="s">
        <v>20</v>
      </c>
      <c r="B481" s="10">
        <v>2107</v>
      </c>
    </row>
    <row r="482" spans="1:2" x14ac:dyDescent="0.25">
      <c r="A482" s="14" t="s">
        <v>20</v>
      </c>
      <c r="B482" s="10">
        <v>2120</v>
      </c>
    </row>
    <row r="483" spans="1:2" x14ac:dyDescent="0.25">
      <c r="A483" s="14" t="s">
        <v>20</v>
      </c>
      <c r="B483" s="10">
        <v>2144</v>
      </c>
    </row>
    <row r="484" spans="1:2" x14ac:dyDescent="0.25">
      <c r="A484" s="14" t="s">
        <v>20</v>
      </c>
      <c r="B484" s="10">
        <v>2188</v>
      </c>
    </row>
    <row r="485" spans="1:2" x14ac:dyDescent="0.25">
      <c r="A485" s="14" t="s">
        <v>20</v>
      </c>
      <c r="B485" s="10">
        <v>2218</v>
      </c>
    </row>
    <row r="486" spans="1:2" x14ac:dyDescent="0.25">
      <c r="A486" s="16" t="s">
        <v>20</v>
      </c>
      <c r="B486" s="10">
        <v>2220</v>
      </c>
    </row>
    <row r="487" spans="1:2" x14ac:dyDescent="0.25">
      <c r="A487" s="14" t="s">
        <v>20</v>
      </c>
      <c r="B487" s="10">
        <v>2230</v>
      </c>
    </row>
    <row r="488" spans="1:2" x14ac:dyDescent="0.25">
      <c r="A488" s="14" t="s">
        <v>20</v>
      </c>
      <c r="B488" s="10">
        <v>2237</v>
      </c>
    </row>
    <row r="489" spans="1:2" x14ac:dyDescent="0.25">
      <c r="A489" s="14" t="s">
        <v>20</v>
      </c>
      <c r="B489" s="10">
        <v>2261</v>
      </c>
    </row>
    <row r="490" spans="1:2" x14ac:dyDescent="0.25">
      <c r="A490" s="14" t="s">
        <v>20</v>
      </c>
      <c r="B490" s="10">
        <v>2266</v>
      </c>
    </row>
    <row r="491" spans="1:2" x14ac:dyDescent="0.25">
      <c r="A491" s="14" t="s">
        <v>20</v>
      </c>
      <c r="B491" s="10">
        <v>2283</v>
      </c>
    </row>
    <row r="492" spans="1:2" x14ac:dyDescent="0.25">
      <c r="A492" s="14" t="s">
        <v>20</v>
      </c>
      <c r="B492" s="10">
        <v>2289</v>
      </c>
    </row>
    <row r="493" spans="1:2" x14ac:dyDescent="0.25">
      <c r="A493" s="14" t="s">
        <v>20</v>
      </c>
      <c r="B493" s="10">
        <v>2293</v>
      </c>
    </row>
    <row r="494" spans="1:2" x14ac:dyDescent="0.25">
      <c r="A494" s="14" t="s">
        <v>20</v>
      </c>
      <c r="B494" s="10">
        <v>2320</v>
      </c>
    </row>
    <row r="495" spans="1:2" x14ac:dyDescent="0.25">
      <c r="A495" s="14" t="s">
        <v>20</v>
      </c>
      <c r="B495" s="10">
        <v>2326</v>
      </c>
    </row>
    <row r="496" spans="1:2" x14ac:dyDescent="0.25">
      <c r="A496" s="16" t="s">
        <v>20</v>
      </c>
      <c r="B496" s="10">
        <v>2331</v>
      </c>
    </row>
    <row r="497" spans="1:2" x14ac:dyDescent="0.25">
      <c r="A497" s="14" t="s">
        <v>20</v>
      </c>
      <c r="B497" s="10">
        <v>2346</v>
      </c>
    </row>
    <row r="498" spans="1:2" x14ac:dyDescent="0.25">
      <c r="A498" s="14" t="s">
        <v>20</v>
      </c>
      <c r="B498" s="10">
        <v>2353</v>
      </c>
    </row>
    <row r="499" spans="1:2" x14ac:dyDescent="0.25">
      <c r="A499" s="14" t="s">
        <v>20</v>
      </c>
      <c r="B499" s="10">
        <v>2409</v>
      </c>
    </row>
    <row r="500" spans="1:2" x14ac:dyDescent="0.25">
      <c r="A500" s="14" t="s">
        <v>20</v>
      </c>
      <c r="B500" s="10">
        <v>2414</v>
      </c>
    </row>
    <row r="501" spans="1:2" x14ac:dyDescent="0.25">
      <c r="A501" s="16" t="s">
        <v>20</v>
      </c>
      <c r="B501" s="10">
        <v>2431</v>
      </c>
    </row>
    <row r="502" spans="1:2" x14ac:dyDescent="0.25">
      <c r="A502" s="14" t="s">
        <v>20</v>
      </c>
      <c r="B502" s="10">
        <v>2436</v>
      </c>
    </row>
    <row r="503" spans="1:2" x14ac:dyDescent="0.25">
      <c r="A503" s="16" t="s">
        <v>20</v>
      </c>
      <c r="B503" s="10">
        <v>2441</v>
      </c>
    </row>
    <row r="504" spans="1:2" x14ac:dyDescent="0.25">
      <c r="A504" s="16" t="s">
        <v>20</v>
      </c>
      <c r="B504" s="10">
        <v>2443</v>
      </c>
    </row>
    <row r="505" spans="1:2" x14ac:dyDescent="0.25">
      <c r="A505" s="14" t="s">
        <v>20</v>
      </c>
      <c r="B505" s="10">
        <v>2443</v>
      </c>
    </row>
    <row r="506" spans="1:2" x14ac:dyDescent="0.25">
      <c r="A506" s="16" t="s">
        <v>20</v>
      </c>
      <c r="B506" s="10">
        <v>2468</v>
      </c>
    </row>
    <row r="507" spans="1:2" x14ac:dyDescent="0.25">
      <c r="A507" s="16" t="s">
        <v>20</v>
      </c>
      <c r="B507" s="10">
        <v>2475</v>
      </c>
    </row>
    <row r="508" spans="1:2" x14ac:dyDescent="0.25">
      <c r="A508" s="14" t="s">
        <v>20</v>
      </c>
      <c r="B508" s="10">
        <v>2489</v>
      </c>
    </row>
    <row r="509" spans="1:2" x14ac:dyDescent="0.25">
      <c r="A509" s="16" t="s">
        <v>20</v>
      </c>
      <c r="B509" s="10">
        <v>2506</v>
      </c>
    </row>
    <row r="510" spans="1:2" x14ac:dyDescent="0.25">
      <c r="A510" s="14" t="s">
        <v>20</v>
      </c>
      <c r="B510" s="10">
        <v>2526</v>
      </c>
    </row>
    <row r="511" spans="1:2" x14ac:dyDescent="0.25">
      <c r="A511" s="14" t="s">
        <v>20</v>
      </c>
      <c r="B511" s="10">
        <v>2528</v>
      </c>
    </row>
    <row r="512" spans="1:2" x14ac:dyDescent="0.25">
      <c r="A512" s="16" t="s">
        <v>20</v>
      </c>
      <c r="B512" s="10">
        <v>2551</v>
      </c>
    </row>
    <row r="513" spans="1:2" x14ac:dyDescent="0.25">
      <c r="A513" s="14" t="s">
        <v>20</v>
      </c>
      <c r="B513" s="10">
        <v>2662</v>
      </c>
    </row>
    <row r="514" spans="1:2" x14ac:dyDescent="0.25">
      <c r="A514" s="16" t="s">
        <v>20</v>
      </c>
      <c r="B514" s="10">
        <v>2673</v>
      </c>
    </row>
    <row r="515" spans="1:2" x14ac:dyDescent="0.25">
      <c r="A515" s="14" t="s">
        <v>20</v>
      </c>
      <c r="B515" s="10">
        <v>2693</v>
      </c>
    </row>
    <row r="516" spans="1:2" x14ac:dyDescent="0.25">
      <c r="A516" s="14" t="s">
        <v>20</v>
      </c>
      <c r="B516" s="10">
        <v>2725</v>
      </c>
    </row>
    <row r="517" spans="1:2" x14ac:dyDescent="0.25">
      <c r="A517" s="16" t="s">
        <v>20</v>
      </c>
      <c r="B517" s="10">
        <v>2739</v>
      </c>
    </row>
    <row r="518" spans="1:2" x14ac:dyDescent="0.25">
      <c r="A518" s="14" t="s">
        <v>20</v>
      </c>
      <c r="B518" s="10">
        <v>2756</v>
      </c>
    </row>
    <row r="519" spans="1:2" x14ac:dyDescent="0.25">
      <c r="A519" s="16" t="s">
        <v>20</v>
      </c>
      <c r="B519" s="10">
        <v>2768</v>
      </c>
    </row>
    <row r="520" spans="1:2" x14ac:dyDescent="0.25">
      <c r="A520" s="14" t="s">
        <v>20</v>
      </c>
      <c r="B520" s="10">
        <v>2805</v>
      </c>
    </row>
    <row r="521" spans="1:2" x14ac:dyDescent="0.25">
      <c r="A521" s="14" t="s">
        <v>20</v>
      </c>
      <c r="B521" s="10">
        <v>2857</v>
      </c>
    </row>
    <row r="522" spans="1:2" x14ac:dyDescent="0.25">
      <c r="A522" s="14" t="s">
        <v>20</v>
      </c>
      <c r="B522" s="10">
        <v>2875</v>
      </c>
    </row>
    <row r="523" spans="1:2" x14ac:dyDescent="0.25">
      <c r="A523" s="14" t="s">
        <v>20</v>
      </c>
      <c r="B523" s="10">
        <v>2893</v>
      </c>
    </row>
    <row r="524" spans="1:2" x14ac:dyDescent="0.25">
      <c r="A524" s="14" t="s">
        <v>20</v>
      </c>
      <c r="B524" s="10">
        <v>2985</v>
      </c>
    </row>
    <row r="525" spans="1:2" x14ac:dyDescent="0.25">
      <c r="A525" s="14" t="s">
        <v>20</v>
      </c>
      <c r="B525" s="10">
        <v>3016</v>
      </c>
    </row>
    <row r="526" spans="1:2" x14ac:dyDescent="0.25">
      <c r="A526" s="14" t="s">
        <v>20</v>
      </c>
      <c r="B526" s="10">
        <v>3036</v>
      </c>
    </row>
    <row r="527" spans="1:2" x14ac:dyDescent="0.25">
      <c r="A527" s="14" t="s">
        <v>20</v>
      </c>
      <c r="B527" s="10">
        <v>3059</v>
      </c>
    </row>
    <row r="528" spans="1:2" x14ac:dyDescent="0.25">
      <c r="A528" s="14" t="s">
        <v>20</v>
      </c>
      <c r="B528" s="10">
        <v>3063</v>
      </c>
    </row>
    <row r="529" spans="1:2" x14ac:dyDescent="0.25">
      <c r="A529" s="14" t="s">
        <v>20</v>
      </c>
      <c r="B529" s="10">
        <v>3116</v>
      </c>
    </row>
    <row r="530" spans="1:2" x14ac:dyDescent="0.25">
      <c r="A530" s="14" t="s">
        <v>20</v>
      </c>
      <c r="B530" s="10">
        <v>3131</v>
      </c>
    </row>
    <row r="531" spans="1:2" x14ac:dyDescent="0.25">
      <c r="A531" s="14" t="s">
        <v>20</v>
      </c>
      <c r="B531" s="10">
        <v>3177</v>
      </c>
    </row>
    <row r="532" spans="1:2" x14ac:dyDescent="0.25">
      <c r="A532" s="14" t="s">
        <v>20</v>
      </c>
      <c r="B532" s="10">
        <v>3205</v>
      </c>
    </row>
    <row r="533" spans="1:2" x14ac:dyDescent="0.25">
      <c r="A533" s="14" t="s">
        <v>20</v>
      </c>
      <c r="B533" s="10">
        <v>3272</v>
      </c>
    </row>
    <row r="534" spans="1:2" x14ac:dyDescent="0.25">
      <c r="A534" s="14" t="s">
        <v>20</v>
      </c>
      <c r="B534" s="10">
        <v>3308</v>
      </c>
    </row>
    <row r="535" spans="1:2" x14ac:dyDescent="0.25">
      <c r="A535" s="16" t="s">
        <v>20</v>
      </c>
      <c r="B535" s="10">
        <v>3318</v>
      </c>
    </row>
    <row r="536" spans="1:2" x14ac:dyDescent="0.25">
      <c r="A536" s="16" t="s">
        <v>20</v>
      </c>
      <c r="B536" s="10">
        <v>3376</v>
      </c>
    </row>
    <row r="537" spans="1:2" x14ac:dyDescent="0.25">
      <c r="A537" s="14" t="s">
        <v>20</v>
      </c>
      <c r="B537" s="10">
        <v>3388</v>
      </c>
    </row>
    <row r="538" spans="1:2" x14ac:dyDescent="0.25">
      <c r="A538" s="14" t="s">
        <v>20</v>
      </c>
      <c r="B538" s="10">
        <v>3533</v>
      </c>
    </row>
    <row r="539" spans="1:2" x14ac:dyDescent="0.25">
      <c r="A539" s="16" t="s">
        <v>20</v>
      </c>
      <c r="B539" s="10">
        <v>3537</v>
      </c>
    </row>
    <row r="540" spans="1:2" x14ac:dyDescent="0.25">
      <c r="A540" s="16" t="s">
        <v>20</v>
      </c>
      <c r="B540" s="10">
        <v>3594</v>
      </c>
    </row>
    <row r="541" spans="1:2" x14ac:dyDescent="0.25">
      <c r="A541" s="14" t="s">
        <v>20</v>
      </c>
      <c r="B541" s="10">
        <v>3596</v>
      </c>
    </row>
    <row r="542" spans="1:2" x14ac:dyDescent="0.25">
      <c r="A542" s="14" t="s">
        <v>20</v>
      </c>
      <c r="B542" s="10">
        <v>3657</v>
      </c>
    </row>
    <row r="543" spans="1:2" x14ac:dyDescent="0.25">
      <c r="A543" s="14" t="s">
        <v>20</v>
      </c>
      <c r="B543" s="10">
        <v>3727</v>
      </c>
    </row>
    <row r="544" spans="1:2" x14ac:dyDescent="0.25">
      <c r="A544" s="16" t="s">
        <v>20</v>
      </c>
      <c r="B544" s="10">
        <v>3742</v>
      </c>
    </row>
    <row r="545" spans="1:2" x14ac:dyDescent="0.25">
      <c r="A545" s="14" t="s">
        <v>20</v>
      </c>
      <c r="B545" s="10">
        <v>3777</v>
      </c>
    </row>
    <row r="546" spans="1:2" x14ac:dyDescent="0.25">
      <c r="A546" s="14" t="s">
        <v>20</v>
      </c>
      <c r="B546" s="10">
        <v>3934</v>
      </c>
    </row>
    <row r="547" spans="1:2" x14ac:dyDescent="0.25">
      <c r="A547" s="14" t="s">
        <v>20</v>
      </c>
      <c r="B547" s="10">
        <v>4006</v>
      </c>
    </row>
    <row r="548" spans="1:2" x14ac:dyDescent="0.25">
      <c r="A548" s="16" t="s">
        <v>20</v>
      </c>
      <c r="B548" s="10">
        <v>4065</v>
      </c>
    </row>
    <row r="549" spans="1:2" x14ac:dyDescent="0.25">
      <c r="A549" s="14" t="s">
        <v>20</v>
      </c>
      <c r="B549" s="10">
        <v>4233</v>
      </c>
    </row>
    <row r="550" spans="1:2" x14ac:dyDescent="0.25">
      <c r="A550" s="16" t="s">
        <v>20</v>
      </c>
      <c r="B550" s="10">
        <v>4289</v>
      </c>
    </row>
    <row r="551" spans="1:2" x14ac:dyDescent="0.25">
      <c r="A551" s="14" t="s">
        <v>20</v>
      </c>
      <c r="B551" s="10">
        <v>4358</v>
      </c>
    </row>
    <row r="552" spans="1:2" x14ac:dyDescent="0.25">
      <c r="A552" s="16" t="s">
        <v>20</v>
      </c>
      <c r="B552" s="10">
        <v>4498</v>
      </c>
    </row>
    <row r="553" spans="1:2" x14ac:dyDescent="0.25">
      <c r="A553" s="14" t="s">
        <v>20</v>
      </c>
      <c r="B553" s="10">
        <v>4799</v>
      </c>
    </row>
    <row r="554" spans="1:2" x14ac:dyDescent="0.25">
      <c r="A554" s="14" t="s">
        <v>20</v>
      </c>
      <c r="B554" s="10">
        <v>5139</v>
      </c>
    </row>
    <row r="555" spans="1:2" x14ac:dyDescent="0.25">
      <c r="A555" s="16" t="s">
        <v>20</v>
      </c>
      <c r="B555" s="10">
        <v>5168</v>
      </c>
    </row>
    <row r="556" spans="1:2" x14ac:dyDescent="0.25">
      <c r="A556" s="14" t="s">
        <v>20</v>
      </c>
      <c r="B556" s="10">
        <v>5180</v>
      </c>
    </row>
    <row r="557" spans="1:2" x14ac:dyDescent="0.25">
      <c r="A557" s="14" t="s">
        <v>20</v>
      </c>
      <c r="B557" s="10">
        <v>5203</v>
      </c>
    </row>
    <row r="558" spans="1:2" x14ac:dyDescent="0.25">
      <c r="A558" s="16" t="s">
        <v>20</v>
      </c>
      <c r="B558" s="10">
        <v>5419</v>
      </c>
    </row>
    <row r="559" spans="1:2" x14ac:dyDescent="0.25">
      <c r="A559" s="16" t="s">
        <v>20</v>
      </c>
      <c r="B559" s="10">
        <v>5512</v>
      </c>
    </row>
    <row r="560" spans="1:2" x14ac:dyDescent="0.25">
      <c r="A560" s="16" t="s">
        <v>20</v>
      </c>
      <c r="B560" s="10">
        <v>5880</v>
      </c>
    </row>
    <row r="561" spans="1:2" x14ac:dyDescent="0.25">
      <c r="A561" s="14" t="s">
        <v>20</v>
      </c>
      <c r="B561" s="10">
        <v>5966</v>
      </c>
    </row>
    <row r="562" spans="1:2" x14ac:dyDescent="0.25">
      <c r="A562" s="16" t="s">
        <v>20</v>
      </c>
      <c r="B562" s="10">
        <v>6212</v>
      </c>
    </row>
    <row r="563" spans="1:2" x14ac:dyDescent="0.25">
      <c r="A563" s="14" t="s">
        <v>20</v>
      </c>
      <c r="B563" s="10">
        <v>6286</v>
      </c>
    </row>
    <row r="564" spans="1:2" x14ac:dyDescent="0.25">
      <c r="A564" s="14" t="s">
        <v>20</v>
      </c>
      <c r="B564" s="10">
        <v>6406</v>
      </c>
    </row>
    <row r="565" spans="1:2" x14ac:dyDescent="0.25">
      <c r="A565" s="16" t="s">
        <v>20</v>
      </c>
      <c r="B565" s="10">
        <v>6465</v>
      </c>
    </row>
    <row r="566" spans="1:2" x14ac:dyDescent="0.25">
      <c r="A566" s="14" t="s">
        <v>20</v>
      </c>
      <c r="B566" s="10">
        <v>7295</v>
      </c>
    </row>
  </sheetData>
  <sortState xmlns:xlrd2="http://schemas.microsoft.com/office/spreadsheetml/2017/richdata2" ref="F2:G365">
    <sortCondition ref="G1:G365"/>
  </sortState>
  <mergeCells count="2">
    <mergeCell ref="H1:I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5234-2CEE-4D06-B145-B8D1D1BFE6A8}">
  <dimension ref="A1:H13"/>
  <sheetViews>
    <sheetView workbookViewId="0">
      <selection activeCell="H2" sqref="H2:H13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COUNTIFS(Outcome,"Successful",Goal,"&lt;"&amp;1000)</f>
        <v>30</v>
      </c>
      <c r="C2">
        <f>COUNTIFS(Outcome,"Failed",Goal,"&lt;"&amp;1000)</f>
        <v>20</v>
      </c>
      <c r="D2">
        <f>COUNTIFS(Outcome,"Canceled",Goal,"&lt;"&amp;1000)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2095</v>
      </c>
      <c r="B3">
        <f>COUNTIFS(Outcome,"Successful",Goal,"&gt;="&amp;1000,Goal,"&lt;="&amp;4999)</f>
        <v>191</v>
      </c>
      <c r="C3">
        <f>COUNTIFS(Outcome,"Failed",Goal,"&gt;="&amp;1000,Goal,"&lt;="&amp;4999)</f>
        <v>38</v>
      </c>
      <c r="D3">
        <f>COUNTIFS(Outcome,"Canceled",Goal,"&gt;="&amp;1000,Goal,"&lt;="&amp;4999)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t="s">
        <v>2096</v>
      </c>
      <c r="B4">
        <f>COUNTIFS(Outcome,"Successful",Goal,"&gt;="&amp;5000,Goal,"&lt;="&amp;9999)</f>
        <v>164</v>
      </c>
      <c r="C4">
        <f>COUNTIFS(Outcome,"Failed",Goal,"&gt;="&amp;5000,Goal,"&lt;="&amp;9999)</f>
        <v>126</v>
      </c>
      <c r="D4">
        <f>COUNTIFS(Outcome,"Canceled",Goal,"&gt;"&amp;5000,Goal,"&lt;"&amp;9999)</f>
        <v>25</v>
      </c>
      <c r="E4">
        <f>SUM(B4:D4)</f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2097</v>
      </c>
      <c r="B5">
        <f>COUNTIFS(Outcome,"Successful",Goal,"&gt;="&amp;10000,Goal,"&lt;="&amp;14999)</f>
        <v>4</v>
      </c>
      <c r="C5">
        <f>COUNTIFS(Outcome,"Failed",Goal,"&gt;="&amp;10000,Goal,"&lt;="&amp;14999)</f>
        <v>5</v>
      </c>
      <c r="D5">
        <f>COUNTIFS(Outcome,"Canceled",Goal,"&gt;="&amp;10000,Goal,"&lt;="&amp;14999)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2098</v>
      </c>
      <c r="B6">
        <f>COUNTIFS(Outcome,"Successful",Goal,"&gt;="&amp;15000,Goal,"&lt;="&amp;19999)</f>
        <v>10</v>
      </c>
      <c r="C6">
        <f>COUNTIFS(Outcome,"Failed",Goal,"&gt;="&amp;15000,Goal,"&lt;="&amp;19999)</f>
        <v>0</v>
      </c>
      <c r="D6">
        <f>COUNTIFS(Outcome,"Canceled",Goal,"&gt;="&amp;15000,Goal,"&lt;="&amp;19999)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2099</v>
      </c>
      <c r="B7">
        <f>COUNTIFS(Outcome,"Successful",Goal,"&gt;="&amp;20000,Goal,"&lt;="&amp;24999)</f>
        <v>7</v>
      </c>
      <c r="C7">
        <f>COUNTIFS(Outcome,"Failed",Goal,"&gt;="&amp;20000,Goal,"&lt;="&amp;24999)</f>
        <v>0</v>
      </c>
      <c r="D7">
        <f>COUNTIFS(Outcome,"Canceled",Goal,"&gt;="&amp;20000,Goal,"&lt;="&amp;24999)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2100</v>
      </c>
      <c r="B8">
        <f>COUNTIFS(Outcome,"Successful",Goal,"&gt;="&amp;25000,Goal,"&lt;="&amp;29999)</f>
        <v>11</v>
      </c>
      <c r="C8">
        <f>COUNTIFS(Outcome,"Failed",Goal,"&gt;="&amp;25000,Goal,"&lt;="&amp;29999)</f>
        <v>3</v>
      </c>
      <c r="D8">
        <f>COUNTIFS(Outcome,"Canceled",Goal,"&gt;="&amp;25000,Goal,"&lt;="&amp;29999)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2101</v>
      </c>
      <c r="B9">
        <f>COUNTIFS(Outcome,"Successful",Goal,"&gt;="&amp;30000,Goal,"&lt;="&amp;34999)</f>
        <v>7</v>
      </c>
      <c r="C9">
        <f>COUNTIFS(Outcome,"Failed",Goal,"&gt;="&amp;30000,Goal,"&lt;="&amp;34999)</f>
        <v>0</v>
      </c>
      <c r="D9">
        <f>COUNTIFS(Outcome,"Canceled",Goal,"&gt;="&amp;30000,Goal,"&lt;="&amp;34999)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2102</v>
      </c>
      <c r="B10">
        <f>COUNTIFS(Outcome,"Successful",Goal,"&gt;="&amp;35000,Goal,"&lt;="&amp;39999)</f>
        <v>8</v>
      </c>
      <c r="C10">
        <f>COUNTIFS(Outcome,"Failed",Goal,"&gt;="&amp;35000,Goal,"&lt;="&amp;39999)</f>
        <v>3</v>
      </c>
      <c r="D10">
        <f>COUNTIFS(Outcome,"Canceled",Goal,"&gt;="&amp;35000,Goal,"&lt;="&amp;39999)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2103</v>
      </c>
      <c r="B11">
        <f>COUNTIFS(Outcome,"Successful",Goal,"&gt;="&amp;40000,Goal,"&lt;="&amp;44999)</f>
        <v>11</v>
      </c>
      <c r="C11">
        <f>COUNTIFS(Outcome,"Failed",Goal,"&gt;="&amp;40000,Goal,"&lt;="&amp;44999)</f>
        <v>3</v>
      </c>
      <c r="D11">
        <f>COUNTIFS(Outcome,"Canceled",Goal,"&gt;="&amp;40000,Goal,"&lt;="&amp;44999)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2104</v>
      </c>
      <c r="B12">
        <f>COUNTIFS(Outcome,"Successful",Goal,"&gt;="&amp;45000,Goal,"&lt;="&amp;49999)</f>
        <v>8</v>
      </c>
      <c r="C12">
        <f>COUNTIFS(Outcome,"Failed",Goal,"&gt;="&amp;45000,Goal,"&lt;="&amp;49999)</f>
        <v>3</v>
      </c>
      <c r="D12">
        <f>COUNTIFS(Outcome,"Canceled",Goal,"&gt;="&amp;45000,Goal,"&lt;="&amp;49999)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2105</v>
      </c>
      <c r="B13">
        <f>COUNTIFS(Outcome,"Successful",Goal,"&gt;="&amp;50000)</f>
        <v>114</v>
      </c>
      <c r="C13">
        <f>COUNTIFS(Outcome,"Failed",Goal,"&gt;="&amp;50000)</f>
        <v>163</v>
      </c>
      <c r="D13">
        <f>COUNTIFS(Outcome,"Canceled",Goal,"&gt;="&amp;50000)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B023-01D9-4506-BFA6-ADFC6140CB1C}">
  <dimension ref="A1:F53"/>
  <sheetViews>
    <sheetView workbookViewId="0">
      <selection activeCell="R24" sqref="R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375" bestFit="1" customWidth="1"/>
    <col min="8" max="8" width="16.5" bestFit="1" customWidth="1"/>
    <col min="9" max="9" width="12.375" bestFit="1" customWidth="1"/>
    <col min="10" max="10" width="21.625" bestFit="1" customWidth="1"/>
    <col min="11" max="11" width="17.5" bestFit="1" customWidth="1"/>
    <col min="12" max="13" width="12.375" bestFit="1" customWidth="1"/>
    <col min="14" max="14" width="21.625" bestFit="1" customWidth="1"/>
    <col min="15" max="16" width="17.5" bestFit="1" customWidth="1"/>
  </cols>
  <sheetData>
    <row r="1" spans="1:6" x14ac:dyDescent="0.25">
      <c r="A1" s="5" t="s">
        <v>6</v>
      </c>
      <c r="B1" t="s">
        <v>2084</v>
      </c>
    </row>
    <row r="2" spans="1:6" x14ac:dyDescent="0.25">
      <c r="A2" s="5" t="s">
        <v>2114</v>
      </c>
      <c r="B2" t="s">
        <v>2084</v>
      </c>
    </row>
    <row r="4" spans="1:6" x14ac:dyDescent="0.25">
      <c r="A4" s="5" t="s">
        <v>2034</v>
      </c>
      <c r="B4" s="5" t="s">
        <v>2033</v>
      </c>
    </row>
    <row r="5" spans="1:6" x14ac:dyDescent="0.25">
      <c r="A5" s="5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</row>
    <row r="6" spans="1:6" x14ac:dyDescent="0.25">
      <c r="A6" s="6" t="s">
        <v>2045</v>
      </c>
      <c r="B6" s="15">
        <v>11</v>
      </c>
      <c r="C6" s="15">
        <v>60</v>
      </c>
      <c r="D6" s="15">
        <v>5</v>
      </c>
      <c r="E6" s="15">
        <v>102</v>
      </c>
      <c r="F6" s="15">
        <v>178</v>
      </c>
    </row>
    <row r="7" spans="1:6" x14ac:dyDescent="0.25">
      <c r="A7" s="6" t="s">
        <v>2037</v>
      </c>
      <c r="B7" s="15">
        <v>4</v>
      </c>
      <c r="C7" s="15">
        <v>20</v>
      </c>
      <c r="D7" s="15"/>
      <c r="E7" s="15">
        <v>22</v>
      </c>
      <c r="F7" s="15">
        <v>46</v>
      </c>
    </row>
    <row r="8" spans="1:6" x14ac:dyDescent="0.25">
      <c r="A8" s="6" t="s">
        <v>2054</v>
      </c>
      <c r="B8" s="15">
        <v>1</v>
      </c>
      <c r="C8" s="15">
        <v>23</v>
      </c>
      <c r="D8" s="15">
        <v>3</v>
      </c>
      <c r="E8" s="15">
        <v>21</v>
      </c>
      <c r="F8" s="15">
        <v>48</v>
      </c>
    </row>
    <row r="9" spans="1:6" x14ac:dyDescent="0.25">
      <c r="A9" s="6" t="s">
        <v>2068</v>
      </c>
      <c r="B9" s="15"/>
      <c r="C9" s="15"/>
      <c r="D9" s="15"/>
      <c r="E9" s="15">
        <v>4</v>
      </c>
      <c r="F9" s="15">
        <v>4</v>
      </c>
    </row>
    <row r="10" spans="1:6" x14ac:dyDescent="0.25">
      <c r="A10" s="6" t="s">
        <v>2039</v>
      </c>
      <c r="B10" s="15">
        <v>10</v>
      </c>
      <c r="C10" s="15">
        <v>66</v>
      </c>
      <c r="D10" s="15"/>
      <c r="E10" s="15">
        <v>99</v>
      </c>
      <c r="F10" s="15">
        <v>175</v>
      </c>
    </row>
    <row r="11" spans="1:6" x14ac:dyDescent="0.25">
      <c r="A11" s="6" t="s">
        <v>2058</v>
      </c>
      <c r="B11" s="15">
        <v>4</v>
      </c>
      <c r="C11" s="15">
        <v>11</v>
      </c>
      <c r="D11" s="15">
        <v>1</v>
      </c>
      <c r="E11" s="15">
        <v>26</v>
      </c>
      <c r="F11" s="15">
        <v>42</v>
      </c>
    </row>
    <row r="12" spans="1:6" x14ac:dyDescent="0.25">
      <c r="A12" s="6" t="s">
        <v>2051</v>
      </c>
      <c r="B12" s="15">
        <v>2</v>
      </c>
      <c r="C12" s="15">
        <v>24</v>
      </c>
      <c r="D12" s="15">
        <v>1</v>
      </c>
      <c r="E12" s="15">
        <v>40</v>
      </c>
      <c r="F12" s="15">
        <v>67</v>
      </c>
    </row>
    <row r="13" spans="1:6" x14ac:dyDescent="0.25">
      <c r="A13" s="6" t="s">
        <v>2041</v>
      </c>
      <c r="B13" s="15">
        <v>2</v>
      </c>
      <c r="C13" s="15">
        <v>28</v>
      </c>
      <c r="D13" s="15">
        <v>2</v>
      </c>
      <c r="E13" s="15">
        <v>64</v>
      </c>
      <c r="F13" s="15">
        <v>96</v>
      </c>
    </row>
    <row r="14" spans="1:6" x14ac:dyDescent="0.25">
      <c r="A14" s="6" t="s">
        <v>2043</v>
      </c>
      <c r="B14" s="15">
        <v>23</v>
      </c>
      <c r="C14" s="15">
        <v>132</v>
      </c>
      <c r="D14" s="15">
        <v>2</v>
      </c>
      <c r="E14" s="15">
        <v>187</v>
      </c>
      <c r="F14" s="15">
        <v>344</v>
      </c>
    </row>
    <row r="15" spans="1:6" x14ac:dyDescent="0.25">
      <c r="A15" s="6" t="s">
        <v>2032</v>
      </c>
      <c r="B15" s="15">
        <v>57</v>
      </c>
      <c r="C15" s="15">
        <v>364</v>
      </c>
      <c r="D15" s="15">
        <v>14</v>
      </c>
      <c r="E15" s="15">
        <v>565</v>
      </c>
      <c r="F15" s="15">
        <v>1000</v>
      </c>
    </row>
    <row r="24" spans="1:6" x14ac:dyDescent="0.25">
      <c r="A24" s="5" t="s">
        <v>6</v>
      </c>
      <c r="B24" t="s">
        <v>2084</v>
      </c>
    </row>
    <row r="25" spans="1:6" x14ac:dyDescent="0.25">
      <c r="A25" s="5" t="s">
        <v>2115</v>
      </c>
      <c r="B25" t="s">
        <v>2084</v>
      </c>
    </row>
    <row r="27" spans="1:6" x14ac:dyDescent="0.25">
      <c r="A27" s="5" t="s">
        <v>2034</v>
      </c>
      <c r="B27" s="5" t="s">
        <v>2033</v>
      </c>
    </row>
    <row r="28" spans="1:6" x14ac:dyDescent="0.25">
      <c r="A28" s="5" t="s">
        <v>2031</v>
      </c>
      <c r="B28" t="s">
        <v>74</v>
      </c>
      <c r="C28" t="s">
        <v>14</v>
      </c>
      <c r="D28" t="s">
        <v>47</v>
      </c>
      <c r="E28" t="s">
        <v>20</v>
      </c>
      <c r="F28" t="s">
        <v>2032</v>
      </c>
    </row>
    <row r="29" spans="1:6" x14ac:dyDescent="0.25">
      <c r="A29" s="6" t="s">
        <v>2053</v>
      </c>
      <c r="B29" s="15">
        <v>1</v>
      </c>
      <c r="C29" s="15">
        <v>10</v>
      </c>
      <c r="D29" s="15">
        <v>2</v>
      </c>
      <c r="E29" s="15">
        <v>21</v>
      </c>
      <c r="F29" s="15">
        <v>34</v>
      </c>
    </row>
    <row r="30" spans="1:6" x14ac:dyDescent="0.25">
      <c r="A30" s="6" t="s">
        <v>2069</v>
      </c>
      <c r="B30" s="15"/>
      <c r="C30" s="15"/>
      <c r="D30" s="15"/>
      <c r="E30" s="15">
        <v>4</v>
      </c>
      <c r="F30" s="15">
        <v>4</v>
      </c>
    </row>
    <row r="31" spans="1:6" x14ac:dyDescent="0.25">
      <c r="A31" s="6" t="s">
        <v>2046</v>
      </c>
      <c r="B31" s="15">
        <v>4</v>
      </c>
      <c r="C31" s="15">
        <v>21</v>
      </c>
      <c r="D31" s="15">
        <v>1</v>
      </c>
      <c r="E31" s="15">
        <v>34</v>
      </c>
      <c r="F31" s="15">
        <v>60</v>
      </c>
    </row>
    <row r="32" spans="1:6" x14ac:dyDescent="0.25">
      <c r="A32" s="6" t="s">
        <v>2048</v>
      </c>
      <c r="B32" s="15">
        <v>2</v>
      </c>
      <c r="C32" s="15">
        <v>12</v>
      </c>
      <c r="D32" s="15">
        <v>1</v>
      </c>
      <c r="E32" s="15">
        <v>22</v>
      </c>
      <c r="F32" s="15">
        <v>37</v>
      </c>
    </row>
    <row r="33" spans="1:6" x14ac:dyDescent="0.25">
      <c r="A33" s="6" t="s">
        <v>2047</v>
      </c>
      <c r="B33" s="15"/>
      <c r="C33" s="15">
        <v>8</v>
      </c>
      <c r="D33" s="15"/>
      <c r="E33" s="15">
        <v>10</v>
      </c>
      <c r="F33" s="15">
        <v>18</v>
      </c>
    </row>
    <row r="34" spans="1:6" x14ac:dyDescent="0.25">
      <c r="A34" s="6" t="s">
        <v>2057</v>
      </c>
      <c r="B34" s="15">
        <v>1</v>
      </c>
      <c r="C34" s="15">
        <v>7</v>
      </c>
      <c r="D34" s="15"/>
      <c r="E34" s="15">
        <v>9</v>
      </c>
      <c r="F34" s="15">
        <v>17</v>
      </c>
    </row>
    <row r="35" spans="1:6" x14ac:dyDescent="0.25">
      <c r="A35" s="6" t="s">
        <v>2038</v>
      </c>
      <c r="B35" s="15">
        <v>4</v>
      </c>
      <c r="C35" s="15">
        <v>20</v>
      </c>
      <c r="D35" s="15"/>
      <c r="E35" s="15">
        <v>22</v>
      </c>
      <c r="F35" s="15">
        <v>46</v>
      </c>
    </row>
    <row r="36" spans="1:6" x14ac:dyDescent="0.25">
      <c r="A36" s="6" t="s">
        <v>2049</v>
      </c>
      <c r="B36" s="15">
        <v>3</v>
      </c>
      <c r="C36" s="15">
        <v>19</v>
      </c>
      <c r="D36" s="15"/>
      <c r="E36" s="15">
        <v>23</v>
      </c>
      <c r="F36" s="15">
        <v>45</v>
      </c>
    </row>
    <row r="37" spans="1:6" x14ac:dyDescent="0.25">
      <c r="A37" s="6" t="s">
        <v>2062</v>
      </c>
      <c r="B37" s="15">
        <v>1</v>
      </c>
      <c r="C37" s="15">
        <v>6</v>
      </c>
      <c r="D37" s="15"/>
      <c r="E37" s="15">
        <v>10</v>
      </c>
      <c r="F37" s="15">
        <v>17</v>
      </c>
    </row>
    <row r="38" spans="1:6" x14ac:dyDescent="0.25">
      <c r="A38" s="6" t="s">
        <v>2061</v>
      </c>
      <c r="B38" s="15"/>
      <c r="C38" s="15">
        <v>3</v>
      </c>
      <c r="D38" s="15"/>
      <c r="E38" s="15">
        <v>4</v>
      </c>
      <c r="F38" s="15">
        <v>7</v>
      </c>
    </row>
    <row r="39" spans="1:6" x14ac:dyDescent="0.25">
      <c r="A39" s="6" t="s">
        <v>2065</v>
      </c>
      <c r="B39" s="15"/>
      <c r="C39" s="15">
        <v>8</v>
      </c>
      <c r="D39" s="15">
        <v>1</v>
      </c>
      <c r="E39" s="15">
        <v>4</v>
      </c>
      <c r="F39" s="15">
        <v>13</v>
      </c>
    </row>
    <row r="40" spans="1:6" x14ac:dyDescent="0.25">
      <c r="A40" s="6" t="s">
        <v>2052</v>
      </c>
      <c r="B40" s="15">
        <v>1</v>
      </c>
      <c r="C40" s="15">
        <v>6</v>
      </c>
      <c r="D40" s="15">
        <v>1</v>
      </c>
      <c r="E40" s="15">
        <v>13</v>
      </c>
      <c r="F40" s="15">
        <v>21</v>
      </c>
    </row>
    <row r="41" spans="1:6" x14ac:dyDescent="0.25">
      <c r="A41" s="6" t="s">
        <v>2059</v>
      </c>
      <c r="B41" s="15">
        <v>4</v>
      </c>
      <c r="C41" s="15">
        <v>11</v>
      </c>
      <c r="D41" s="15">
        <v>1</v>
      </c>
      <c r="E41" s="15">
        <v>26</v>
      </c>
      <c r="F41" s="15">
        <v>42</v>
      </c>
    </row>
    <row r="42" spans="1:6" x14ac:dyDescent="0.25">
      <c r="A42" s="6" t="s">
        <v>2044</v>
      </c>
      <c r="B42" s="15">
        <v>23</v>
      </c>
      <c r="C42" s="15">
        <v>132</v>
      </c>
      <c r="D42" s="15">
        <v>2</v>
      </c>
      <c r="E42" s="15">
        <v>187</v>
      </c>
      <c r="F42" s="15">
        <v>344</v>
      </c>
    </row>
    <row r="43" spans="1:6" x14ac:dyDescent="0.25">
      <c r="A43" s="6" t="s">
        <v>2060</v>
      </c>
      <c r="B43" s="15"/>
      <c r="C43" s="15">
        <v>4</v>
      </c>
      <c r="D43" s="15"/>
      <c r="E43" s="15">
        <v>4</v>
      </c>
      <c r="F43" s="15">
        <v>8</v>
      </c>
    </row>
    <row r="44" spans="1:6" x14ac:dyDescent="0.25">
      <c r="A44" s="6" t="s">
        <v>2040</v>
      </c>
      <c r="B44" s="15">
        <v>6</v>
      </c>
      <c r="C44" s="15">
        <v>30</v>
      </c>
      <c r="D44" s="15"/>
      <c r="E44" s="15">
        <v>49</v>
      </c>
      <c r="F44" s="15">
        <v>85</v>
      </c>
    </row>
    <row r="45" spans="1:6" x14ac:dyDescent="0.25">
      <c r="A45" s="6" t="s">
        <v>2067</v>
      </c>
      <c r="B45" s="15"/>
      <c r="C45" s="15">
        <v>9</v>
      </c>
      <c r="D45" s="15"/>
      <c r="E45" s="15">
        <v>5</v>
      </c>
      <c r="F45" s="15">
        <v>14</v>
      </c>
    </row>
    <row r="46" spans="1:6" x14ac:dyDescent="0.25">
      <c r="A46" s="6" t="s">
        <v>2056</v>
      </c>
      <c r="B46" s="15">
        <v>1</v>
      </c>
      <c r="C46" s="15">
        <v>5</v>
      </c>
      <c r="D46" s="15">
        <v>1</v>
      </c>
      <c r="E46" s="15">
        <v>9</v>
      </c>
      <c r="F46" s="15">
        <v>16</v>
      </c>
    </row>
    <row r="47" spans="1:6" x14ac:dyDescent="0.25">
      <c r="A47" s="6" t="s">
        <v>2064</v>
      </c>
      <c r="B47" s="15">
        <v>3</v>
      </c>
      <c r="C47" s="15">
        <v>3</v>
      </c>
      <c r="D47" s="15"/>
      <c r="E47" s="15">
        <v>11</v>
      </c>
      <c r="F47" s="15">
        <v>17</v>
      </c>
    </row>
    <row r="48" spans="1:6" x14ac:dyDescent="0.25">
      <c r="A48" s="6" t="s">
        <v>2063</v>
      </c>
      <c r="B48" s="15"/>
      <c r="C48" s="15">
        <v>7</v>
      </c>
      <c r="D48" s="15"/>
      <c r="E48" s="15">
        <v>14</v>
      </c>
      <c r="F48" s="15">
        <v>21</v>
      </c>
    </row>
    <row r="49" spans="1:6" x14ac:dyDescent="0.25">
      <c r="A49" s="6" t="s">
        <v>2055</v>
      </c>
      <c r="B49" s="15">
        <v>1</v>
      </c>
      <c r="C49" s="15">
        <v>15</v>
      </c>
      <c r="D49" s="15">
        <v>2</v>
      </c>
      <c r="E49" s="15">
        <v>17</v>
      </c>
      <c r="F49" s="15">
        <v>35</v>
      </c>
    </row>
    <row r="50" spans="1:6" x14ac:dyDescent="0.25">
      <c r="A50" s="6" t="s">
        <v>2050</v>
      </c>
      <c r="B50" s="15"/>
      <c r="C50" s="15">
        <v>16</v>
      </c>
      <c r="D50" s="15">
        <v>1</v>
      </c>
      <c r="E50" s="15">
        <v>28</v>
      </c>
      <c r="F50" s="15">
        <v>45</v>
      </c>
    </row>
    <row r="51" spans="1:6" x14ac:dyDescent="0.25">
      <c r="A51" s="6" t="s">
        <v>2042</v>
      </c>
      <c r="B51" s="15">
        <v>2</v>
      </c>
      <c r="C51" s="15">
        <v>12</v>
      </c>
      <c r="D51" s="15">
        <v>1</v>
      </c>
      <c r="E51" s="15">
        <v>36</v>
      </c>
      <c r="F51" s="15">
        <v>51</v>
      </c>
    </row>
    <row r="52" spans="1:6" x14ac:dyDescent="0.25">
      <c r="A52" s="6" t="s">
        <v>2066</v>
      </c>
      <c r="B52" s="15"/>
      <c r="C52" s="15"/>
      <c r="D52" s="15"/>
      <c r="E52" s="15">
        <v>3</v>
      </c>
      <c r="F52" s="15">
        <v>3</v>
      </c>
    </row>
    <row r="53" spans="1:6" x14ac:dyDescent="0.25">
      <c r="A53" s="6" t="s">
        <v>2032</v>
      </c>
      <c r="B53" s="15">
        <v>57</v>
      </c>
      <c r="C53" s="15">
        <v>364</v>
      </c>
      <c r="D53" s="15">
        <v>14</v>
      </c>
      <c r="E53" s="15">
        <v>565</v>
      </c>
      <c r="F53" s="15">
        <v>1000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AA3C-6C6F-44E8-9C54-B585EFB35E92}">
  <dimension ref="A1:E24"/>
  <sheetViews>
    <sheetView workbookViewId="0">
      <selection activeCell="B14" sqref="B1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5" t="s">
        <v>2035</v>
      </c>
      <c r="B1" t="s">
        <v>2084</v>
      </c>
    </row>
    <row r="2" spans="1:5" x14ac:dyDescent="0.25">
      <c r="A2" s="5" t="s">
        <v>2085</v>
      </c>
      <c r="B2" t="s">
        <v>2084</v>
      </c>
    </row>
    <row r="4" spans="1:5" x14ac:dyDescent="0.25">
      <c r="A4" s="5" t="s">
        <v>2034</v>
      </c>
      <c r="B4" s="5" t="s">
        <v>2033</v>
      </c>
    </row>
    <row r="5" spans="1:5" x14ac:dyDescent="0.25">
      <c r="A5" s="5" t="s">
        <v>2031</v>
      </c>
      <c r="B5" t="s">
        <v>74</v>
      </c>
      <c r="C5" t="s">
        <v>14</v>
      </c>
      <c r="D5" t="s">
        <v>20</v>
      </c>
      <c r="E5" t="s">
        <v>2032</v>
      </c>
    </row>
    <row r="6" spans="1:5" x14ac:dyDescent="0.25">
      <c r="A6" s="6" t="s">
        <v>2070</v>
      </c>
      <c r="B6" s="15">
        <v>6</v>
      </c>
      <c r="C6" s="15">
        <v>36</v>
      </c>
      <c r="D6" s="15">
        <v>49</v>
      </c>
      <c r="E6" s="15">
        <v>91</v>
      </c>
    </row>
    <row r="7" spans="1:5" x14ac:dyDescent="0.25">
      <c r="A7" s="6" t="s">
        <v>2071</v>
      </c>
      <c r="B7" s="15">
        <v>7</v>
      </c>
      <c r="C7" s="15">
        <v>28</v>
      </c>
      <c r="D7" s="15">
        <v>44</v>
      </c>
      <c r="E7" s="15">
        <v>79</v>
      </c>
    </row>
    <row r="8" spans="1:5" x14ac:dyDescent="0.25">
      <c r="A8" s="6" t="s">
        <v>2072</v>
      </c>
      <c r="B8" s="15">
        <v>4</v>
      </c>
      <c r="C8" s="15">
        <v>33</v>
      </c>
      <c r="D8" s="15">
        <v>49</v>
      </c>
      <c r="E8" s="15">
        <v>86</v>
      </c>
    </row>
    <row r="9" spans="1:5" x14ac:dyDescent="0.25">
      <c r="A9" s="6" t="s">
        <v>2073</v>
      </c>
      <c r="B9" s="15">
        <v>1</v>
      </c>
      <c r="C9" s="15">
        <v>30</v>
      </c>
      <c r="D9" s="15">
        <v>46</v>
      </c>
      <c r="E9" s="15">
        <v>77</v>
      </c>
    </row>
    <row r="10" spans="1:5" x14ac:dyDescent="0.25">
      <c r="A10" s="6" t="s">
        <v>2074</v>
      </c>
      <c r="B10" s="15">
        <v>3</v>
      </c>
      <c r="C10" s="15">
        <v>35</v>
      </c>
      <c r="D10" s="15">
        <v>46</v>
      </c>
      <c r="E10" s="15">
        <v>84</v>
      </c>
    </row>
    <row r="11" spans="1:5" x14ac:dyDescent="0.25">
      <c r="A11" s="6" t="s">
        <v>2075</v>
      </c>
      <c r="B11" s="15">
        <v>3</v>
      </c>
      <c r="C11" s="15">
        <v>28</v>
      </c>
      <c r="D11" s="15">
        <v>55</v>
      </c>
      <c r="E11" s="15">
        <v>86</v>
      </c>
    </row>
    <row r="12" spans="1:5" x14ac:dyDescent="0.25">
      <c r="A12" s="6" t="s">
        <v>2076</v>
      </c>
      <c r="B12" s="15">
        <v>4</v>
      </c>
      <c r="C12" s="15">
        <v>31</v>
      </c>
      <c r="D12" s="15">
        <v>58</v>
      </c>
      <c r="E12" s="15">
        <v>93</v>
      </c>
    </row>
    <row r="13" spans="1:5" x14ac:dyDescent="0.25">
      <c r="A13" s="6" t="s">
        <v>2077</v>
      </c>
      <c r="B13" s="15">
        <v>8</v>
      </c>
      <c r="C13" s="15">
        <v>35</v>
      </c>
      <c r="D13" s="15">
        <v>41</v>
      </c>
      <c r="E13" s="15">
        <v>84</v>
      </c>
    </row>
    <row r="14" spans="1:5" x14ac:dyDescent="0.25">
      <c r="A14" s="6" t="s">
        <v>2078</v>
      </c>
      <c r="B14" s="15">
        <v>5</v>
      </c>
      <c r="C14" s="15">
        <v>23</v>
      </c>
      <c r="D14" s="15">
        <v>45</v>
      </c>
      <c r="E14" s="15">
        <v>73</v>
      </c>
    </row>
    <row r="15" spans="1:5" x14ac:dyDescent="0.25">
      <c r="A15" s="6" t="s">
        <v>2079</v>
      </c>
      <c r="B15" s="15">
        <v>6</v>
      </c>
      <c r="C15" s="15">
        <v>26</v>
      </c>
      <c r="D15" s="15">
        <v>45</v>
      </c>
      <c r="E15" s="15">
        <v>77</v>
      </c>
    </row>
    <row r="16" spans="1:5" x14ac:dyDescent="0.25">
      <c r="A16" s="6" t="s">
        <v>2080</v>
      </c>
      <c r="B16" s="15">
        <v>3</v>
      </c>
      <c r="C16" s="15">
        <v>27</v>
      </c>
      <c r="D16" s="15">
        <v>45</v>
      </c>
      <c r="E16" s="15">
        <v>75</v>
      </c>
    </row>
    <row r="17" spans="1:5" x14ac:dyDescent="0.25">
      <c r="A17" s="6" t="s">
        <v>2081</v>
      </c>
      <c r="B17" s="15">
        <v>7</v>
      </c>
      <c r="C17" s="15">
        <v>32</v>
      </c>
      <c r="D17" s="15">
        <v>42</v>
      </c>
      <c r="E17" s="15">
        <v>81</v>
      </c>
    </row>
    <row r="18" spans="1:5" x14ac:dyDescent="0.25">
      <c r="A18" s="6" t="s">
        <v>2032</v>
      </c>
      <c r="B18" s="15">
        <v>57</v>
      </c>
      <c r="C18" s="15">
        <v>364</v>
      </c>
      <c r="D18" s="15">
        <v>565</v>
      </c>
      <c r="E18" s="15">
        <v>986</v>
      </c>
    </row>
    <row r="22" spans="1:5" x14ac:dyDescent="0.25">
      <c r="D22" s="8"/>
      <c r="E22" s="9"/>
    </row>
    <row r="23" spans="1:5" x14ac:dyDescent="0.25">
      <c r="D23" s="8"/>
      <c r="E23" s="9"/>
    </row>
    <row r="24" spans="1:5" x14ac:dyDescent="0.25">
      <c r="D24" s="8"/>
      <c r="E24" s="9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I1" zoomScaleNormal="100" workbookViewId="0">
      <selection activeCell="U2" sqref="U2"/>
    </sheetView>
  </sheetViews>
  <sheetFormatPr defaultColWidth="11" defaultRowHeight="15.75" x14ac:dyDescent="0.25"/>
  <cols>
    <col min="1" max="1" width="8.5" bestFit="1" customWidth="1"/>
    <col min="2" max="2" width="32.125" bestFit="1" customWidth="1"/>
    <col min="3" max="3" width="41.75" style="3" bestFit="1" customWidth="1"/>
    <col min="4" max="4" width="10.25" bestFit="1" customWidth="1"/>
    <col min="5" max="5" width="13.75" bestFit="1" customWidth="1"/>
    <col min="6" max="6" width="14.375" bestFit="1" customWidth="1"/>
    <col min="7" max="7" width="20.25" bestFit="1" customWidth="1"/>
    <col min="8" max="8" width="18.875" bestFit="1" customWidth="1"/>
    <col min="9" max="9" width="21.875" bestFit="1" customWidth="1"/>
    <col min="10" max="10" width="13.375" bestFit="1" customWidth="1"/>
    <col min="11" max="11" width="14.25" bestFit="1" customWidth="1"/>
    <col min="12" max="12" width="17.125" bestFit="1" customWidth="1"/>
    <col min="13" max="13" width="27.75" bestFit="1" customWidth="1"/>
    <col min="14" max="14" width="14.25" bestFit="1" customWidth="1"/>
    <col min="15" max="15" width="26.375" bestFit="1" customWidth="1"/>
    <col min="16" max="16" width="14.625" bestFit="1" customWidth="1"/>
    <col min="17" max="17" width="14.25" bestFit="1" customWidth="1"/>
    <col min="18" max="18" width="29.375" bestFit="1" customWidth="1"/>
    <col min="19" max="19" width="20.25" bestFit="1" customWidth="1"/>
    <col min="20" max="20" width="17.75" bestFit="1" customWidth="1"/>
    <col min="21" max="21" width="14.875" bestFit="1" customWidth="1"/>
    <col min="22" max="22" width="16.375" bestFit="1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1" t="s">
        <v>2029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1" t="s">
        <v>2082</v>
      </c>
      <c r="N1" s="1" t="s">
        <v>9</v>
      </c>
      <c r="O1" s="11" t="s">
        <v>2083</v>
      </c>
      <c r="P1" s="1" t="s">
        <v>10</v>
      </c>
      <c r="Q1" s="1" t="s">
        <v>11</v>
      </c>
      <c r="R1" s="1" t="s">
        <v>2028</v>
      </c>
      <c r="S1" s="11" t="s">
        <v>2035</v>
      </c>
      <c r="T1" s="11" t="s">
        <v>2036</v>
      </c>
      <c r="U1" s="11" t="s">
        <v>2035</v>
      </c>
      <c r="V1" s="11" t="s">
        <v>2036</v>
      </c>
    </row>
    <row r="2" spans="1:22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 t="shared" ref="G2:G65" si="0">E2/D2</f>
        <v>0</v>
      </c>
      <c r="H2">
        <v>0</v>
      </c>
      <c r="I2" t="e">
        <f t="shared" ref="I2:I65" si="1">E2/H2</f>
        <v>#DIV/0!</v>
      </c>
      <c r="J2" t="s">
        <v>15</v>
      </c>
      <c r="K2" t="s">
        <v>16</v>
      </c>
      <c r="L2">
        <v>1448690400</v>
      </c>
      <c r="M2" s="7">
        <f t="shared" ref="M2:M65" si="2">(((L2/60)/60)/24)+DATE(1970,1,1)</f>
        <v>42336.25</v>
      </c>
      <c r="N2">
        <v>1450159200</v>
      </c>
      <c r="O2" s="7">
        <f t="shared" ref="O2:O65" si="3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  <c r="U2" t="s">
        <v>2037</v>
      </c>
      <c r="V2" t="s">
        <v>2038</v>
      </c>
    </row>
    <row r="3" spans="1:22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 t="shared" si="0"/>
        <v>10.4</v>
      </c>
      <c r="H3">
        <v>158</v>
      </c>
      <c r="I3">
        <f>E3/H3</f>
        <v>92.151898734177209</v>
      </c>
      <c r="J3" t="s">
        <v>21</v>
      </c>
      <c r="K3" t="s">
        <v>22</v>
      </c>
      <c r="L3">
        <v>1408424400</v>
      </c>
      <c r="M3" s="7">
        <f t="shared" si="2"/>
        <v>41870.208333333336</v>
      </c>
      <c r="N3">
        <v>1408597200</v>
      </c>
      <c r="O3" s="7">
        <f t="shared" si="3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  <c r="U3" t="s">
        <v>2039</v>
      </c>
      <c r="V3" t="s">
        <v>2040</v>
      </c>
    </row>
    <row r="4" spans="1:22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 t="shared" si="0"/>
        <v>1.3147878228782288</v>
      </c>
      <c r="H4">
        <v>1425</v>
      </c>
      <c r="I4">
        <f t="shared" si="1"/>
        <v>100.01614035087719</v>
      </c>
      <c r="J4" t="s">
        <v>26</v>
      </c>
      <c r="K4" t="s">
        <v>27</v>
      </c>
      <c r="L4">
        <v>1384668000</v>
      </c>
      <c r="M4" s="7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  <c r="U4" t="s">
        <v>2041</v>
      </c>
      <c r="V4" t="s">
        <v>2042</v>
      </c>
    </row>
    <row r="5" spans="1:22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 t="shared" si="0"/>
        <v>0.58976190476190471</v>
      </c>
      <c r="H5">
        <v>24</v>
      </c>
      <c r="I5">
        <f t="shared" si="1"/>
        <v>103.20833333333333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  <c r="U5" t="s">
        <v>2039</v>
      </c>
      <c r="V5" t="s">
        <v>2040</v>
      </c>
    </row>
    <row r="6" spans="1:22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 t="shared" si="0"/>
        <v>0.69276315789473686</v>
      </c>
      <c r="H6">
        <v>53</v>
      </c>
      <c r="I6">
        <f t="shared" si="1"/>
        <v>99.339622641509436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  <c r="U6" t="s">
        <v>2043</v>
      </c>
      <c r="V6" t="s">
        <v>2044</v>
      </c>
    </row>
    <row r="7" spans="1:22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 t="shared" si="0"/>
        <v>1.7361842105263159</v>
      </c>
      <c r="H7">
        <v>174</v>
      </c>
      <c r="I7">
        <f t="shared" si="1"/>
        <v>75.833333333333329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  <c r="U7" t="s">
        <v>2043</v>
      </c>
      <c r="V7" t="s">
        <v>2044</v>
      </c>
    </row>
    <row r="8" spans="1:22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 t="shared" si="0"/>
        <v>0.20961538461538462</v>
      </c>
      <c r="H8">
        <v>18</v>
      </c>
      <c r="I8">
        <f t="shared" si="1"/>
        <v>60.555555555555557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  <c r="U8" t="s">
        <v>2045</v>
      </c>
      <c r="V8" t="s">
        <v>2046</v>
      </c>
    </row>
    <row r="9" spans="1:22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 t="shared" si="0"/>
        <v>3.2757777777777779</v>
      </c>
      <c r="H9">
        <v>227</v>
      </c>
      <c r="I9">
        <f t="shared" si="1"/>
        <v>64.93832599118943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  <c r="U9" t="s">
        <v>2043</v>
      </c>
      <c r="V9" t="s">
        <v>2044</v>
      </c>
    </row>
    <row r="10" spans="1:22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 t="shared" si="0"/>
        <v>0.19932788374205268</v>
      </c>
      <c r="H10">
        <v>708</v>
      </c>
      <c r="I10">
        <f t="shared" si="1"/>
        <v>30.997175141242938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  <c r="U10" t="s">
        <v>2043</v>
      </c>
      <c r="V10" t="s">
        <v>2044</v>
      </c>
    </row>
    <row r="11" spans="1:22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 t="shared" si="0"/>
        <v>0.51741935483870971</v>
      </c>
      <c r="H11">
        <v>44</v>
      </c>
      <c r="I11">
        <f t="shared" si="1"/>
        <v>72.909090909090907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  <c r="U11" t="s">
        <v>2039</v>
      </c>
      <c r="V11" t="s">
        <v>2047</v>
      </c>
    </row>
    <row r="12" spans="1:22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 t="shared" si="0"/>
        <v>2.6611538461538462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  <c r="U12" t="s">
        <v>2045</v>
      </c>
      <c r="V12" t="s">
        <v>2048</v>
      </c>
    </row>
    <row r="13" spans="1:22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 t="shared" si="0"/>
        <v>0.48095238095238096</v>
      </c>
      <c r="H13">
        <v>27</v>
      </c>
      <c r="I13">
        <f t="shared" si="1"/>
        <v>112.22222222222223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  <c r="U13" t="s">
        <v>2043</v>
      </c>
      <c r="V13" t="s">
        <v>2044</v>
      </c>
    </row>
    <row r="14" spans="1:22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 t="shared" si="0"/>
        <v>0.89349206349206345</v>
      </c>
      <c r="H14">
        <v>55</v>
      </c>
      <c r="I14">
        <f t="shared" si="1"/>
        <v>102.34545454545454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  <c r="U14" t="s">
        <v>2045</v>
      </c>
      <c r="V14" t="s">
        <v>2048</v>
      </c>
    </row>
    <row r="15" spans="1:22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 t="shared" si="0"/>
        <v>2.4511904761904764</v>
      </c>
      <c r="H15">
        <v>98</v>
      </c>
      <c r="I15">
        <f t="shared" si="1"/>
        <v>105.05102040816327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  <c r="U15" t="s">
        <v>2039</v>
      </c>
      <c r="V15" t="s">
        <v>2049</v>
      </c>
    </row>
    <row r="16" spans="1:22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 t="shared" si="0"/>
        <v>0.66769503546099296</v>
      </c>
      <c r="H16">
        <v>200</v>
      </c>
      <c r="I16">
        <f t="shared" si="1"/>
        <v>94.144999999999996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  <c r="U16" t="s">
        <v>2039</v>
      </c>
      <c r="V16" t="s">
        <v>2049</v>
      </c>
    </row>
    <row r="17" spans="1:22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 t="shared" si="0"/>
        <v>0.47307881773399013</v>
      </c>
      <c r="H17">
        <v>452</v>
      </c>
      <c r="I17">
        <f t="shared" si="1"/>
        <v>84.986725663716811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  <c r="U17" t="s">
        <v>2041</v>
      </c>
      <c r="V17" t="s">
        <v>2050</v>
      </c>
    </row>
    <row r="18" spans="1:22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 t="shared" si="0"/>
        <v>6.4947058823529416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  <c r="U18" t="s">
        <v>2051</v>
      </c>
      <c r="V18" t="s">
        <v>2052</v>
      </c>
    </row>
    <row r="19" spans="1:22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 t="shared" si="0"/>
        <v>1.5939125295508274</v>
      </c>
      <c r="H19">
        <v>1249</v>
      </c>
      <c r="I19">
        <f t="shared" si="1"/>
        <v>107.96236989591674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  <c r="U19" t="s">
        <v>2045</v>
      </c>
      <c r="V19" t="s">
        <v>2053</v>
      </c>
    </row>
    <row r="20" spans="1:22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 t="shared" si="0"/>
        <v>0.66912087912087914</v>
      </c>
      <c r="H20">
        <v>135</v>
      </c>
      <c r="I20">
        <f t="shared" si="1"/>
        <v>45.103703703703701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  <c r="U20" t="s">
        <v>2043</v>
      </c>
      <c r="V20" t="s">
        <v>2044</v>
      </c>
    </row>
    <row r="21" spans="1:22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 t="shared" si="0"/>
        <v>0.48529600000000001</v>
      </c>
      <c r="H21">
        <v>674</v>
      </c>
      <c r="I21">
        <f t="shared" si="1"/>
        <v>45.001483679525222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  <c r="U21" t="s">
        <v>2043</v>
      </c>
      <c r="V21" t="s">
        <v>2044</v>
      </c>
    </row>
    <row r="22" spans="1:22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 t="shared" si="0"/>
        <v>1.1224279210925645</v>
      </c>
      <c r="H22">
        <v>1396</v>
      </c>
      <c r="I22">
        <f t="shared" si="1"/>
        <v>105.97134670487107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  <c r="U22" t="s">
        <v>2045</v>
      </c>
      <c r="V22" t="s">
        <v>2048</v>
      </c>
    </row>
    <row r="23" spans="1:22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 t="shared" si="0"/>
        <v>0.40992553191489361</v>
      </c>
      <c r="H23">
        <v>558</v>
      </c>
      <c r="I23">
        <f t="shared" si="1"/>
        <v>69.055555555555557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  <c r="U23" t="s">
        <v>2043</v>
      </c>
      <c r="V23" t="s">
        <v>2044</v>
      </c>
    </row>
    <row r="24" spans="1:22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 t="shared" si="0"/>
        <v>1.2807106598984772</v>
      </c>
      <c r="H24">
        <v>890</v>
      </c>
      <c r="I24">
        <f t="shared" si="1"/>
        <v>85.044943820224717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  <c r="U24" t="s">
        <v>2043</v>
      </c>
      <c r="V24" t="s">
        <v>2044</v>
      </c>
    </row>
    <row r="25" spans="1:22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 t="shared" si="0"/>
        <v>3.3204444444444445</v>
      </c>
      <c r="H25">
        <v>142</v>
      </c>
      <c r="I25">
        <f t="shared" si="1"/>
        <v>105.22535211267606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  <c r="U25" t="s">
        <v>2045</v>
      </c>
      <c r="V25" t="s">
        <v>2046</v>
      </c>
    </row>
    <row r="26" spans="1:22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 t="shared" si="0"/>
        <v>1.1283225108225108</v>
      </c>
      <c r="H26">
        <v>2673</v>
      </c>
      <c r="I26">
        <f t="shared" si="1"/>
        <v>39.003741114852225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  <c r="U26" t="s">
        <v>2041</v>
      </c>
      <c r="V26" t="s">
        <v>2050</v>
      </c>
    </row>
    <row r="27" spans="1:22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 t="shared" si="0"/>
        <v>2.1643636363636363</v>
      </c>
      <c r="H27">
        <v>163</v>
      </c>
      <c r="I27">
        <f t="shared" si="1"/>
        <v>73.030674846625772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  <c r="U27" t="s">
        <v>2054</v>
      </c>
      <c r="V27" t="s">
        <v>2055</v>
      </c>
    </row>
    <row r="28" spans="1:22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 t="shared" si="0"/>
        <v>0.4819906976744186</v>
      </c>
      <c r="H28">
        <v>1480</v>
      </c>
      <c r="I28">
        <f t="shared" si="1"/>
        <v>35.009459459459457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  <c r="U28" t="s">
        <v>2043</v>
      </c>
      <c r="V28" t="s">
        <v>2044</v>
      </c>
    </row>
    <row r="29" spans="1:22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 t="shared" si="0"/>
        <v>0.79949999999999999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  <c r="U29" t="s">
        <v>2039</v>
      </c>
      <c r="V29" t="s">
        <v>2040</v>
      </c>
    </row>
    <row r="30" spans="1:22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 t="shared" si="0"/>
        <v>1.0522553516819573</v>
      </c>
      <c r="H30">
        <v>2220</v>
      </c>
      <c r="I30">
        <f t="shared" si="1"/>
        <v>61.997747747747745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  <c r="U30" t="s">
        <v>2043</v>
      </c>
      <c r="V30" t="s">
        <v>2044</v>
      </c>
    </row>
    <row r="31" spans="1:22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 t="shared" si="0"/>
        <v>3.2889978213507627</v>
      </c>
      <c r="H31">
        <v>1606</v>
      </c>
      <c r="I31">
        <f t="shared" si="1"/>
        <v>94.000622665006233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  <c r="U31" t="s">
        <v>2045</v>
      </c>
      <c r="V31" t="s">
        <v>2056</v>
      </c>
    </row>
    <row r="32" spans="1:22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 t="shared" si="0"/>
        <v>1.606111111111111</v>
      </c>
      <c r="H32">
        <v>129</v>
      </c>
      <c r="I32">
        <f t="shared" si="1"/>
        <v>112.05426356589147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  <c r="U32" t="s">
        <v>2045</v>
      </c>
      <c r="V32" t="s">
        <v>2053</v>
      </c>
    </row>
    <row r="33" spans="1:22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 t="shared" si="0"/>
        <v>3.1</v>
      </c>
      <c r="H33">
        <v>226</v>
      </c>
      <c r="I33">
        <f t="shared" si="1"/>
        <v>48.008849557522126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  <c r="U33" t="s">
        <v>2054</v>
      </c>
      <c r="V33" t="s">
        <v>2055</v>
      </c>
    </row>
    <row r="34" spans="1:22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 t="shared" si="0"/>
        <v>0.86807920792079207</v>
      </c>
      <c r="H34">
        <v>2307</v>
      </c>
      <c r="I34">
        <f t="shared" si="1"/>
        <v>38.004334633723452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  <c r="U34" t="s">
        <v>2045</v>
      </c>
      <c r="V34" t="s">
        <v>2046</v>
      </c>
    </row>
    <row r="35" spans="1:22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 t="shared" si="0"/>
        <v>3.7782071713147412</v>
      </c>
      <c r="H35">
        <v>5419</v>
      </c>
      <c r="I35">
        <f t="shared" si="1"/>
        <v>35.000184535892231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  <c r="U35" t="s">
        <v>2043</v>
      </c>
      <c r="V35" t="s">
        <v>2044</v>
      </c>
    </row>
    <row r="36" spans="1:22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 t="shared" si="0"/>
        <v>1.5080645161290323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  <c r="U36" t="s">
        <v>2045</v>
      </c>
      <c r="V36" t="s">
        <v>2046</v>
      </c>
    </row>
    <row r="37" spans="1:22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 t="shared" si="0"/>
        <v>1.5030119521912351</v>
      </c>
      <c r="H37">
        <v>1965</v>
      </c>
      <c r="I37">
        <f t="shared" si="1"/>
        <v>95.993893129770996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  <c r="U37" t="s">
        <v>2045</v>
      </c>
      <c r="V37" t="s">
        <v>2048</v>
      </c>
    </row>
    <row r="38" spans="1:22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 t="shared" si="0"/>
        <v>1.572857142857143</v>
      </c>
      <c r="H38">
        <v>16</v>
      </c>
      <c r="I38">
        <f t="shared" si="1"/>
        <v>68.8125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  <c r="U38" t="s">
        <v>2043</v>
      </c>
      <c r="V38" t="s">
        <v>2044</v>
      </c>
    </row>
    <row r="39" spans="1:22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 t="shared" si="0"/>
        <v>1.3998765432098765</v>
      </c>
      <c r="H39">
        <v>107</v>
      </c>
      <c r="I39">
        <f t="shared" si="1"/>
        <v>105.97196261682242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  <c r="U39" t="s">
        <v>2051</v>
      </c>
      <c r="V39" t="s">
        <v>2057</v>
      </c>
    </row>
    <row r="40" spans="1:22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 t="shared" si="0"/>
        <v>3.2532258064516131</v>
      </c>
      <c r="H40">
        <v>134</v>
      </c>
      <c r="I40">
        <f t="shared" si="1"/>
        <v>75.261194029850742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  <c r="U40" t="s">
        <v>2058</v>
      </c>
      <c r="V40" t="s">
        <v>2059</v>
      </c>
    </row>
    <row r="41" spans="1:22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 t="shared" si="0"/>
        <v>0.50777777777777777</v>
      </c>
      <c r="H41">
        <v>88</v>
      </c>
      <c r="I41">
        <f t="shared" si="1"/>
        <v>57.125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  <c r="U41" t="s">
        <v>2043</v>
      </c>
      <c r="V41" t="s">
        <v>2044</v>
      </c>
    </row>
    <row r="42" spans="1:22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 t="shared" si="0"/>
        <v>1.6906818181818182</v>
      </c>
      <c r="H42">
        <v>198</v>
      </c>
      <c r="I42">
        <f t="shared" si="1"/>
        <v>75.141414141414145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  <c r="U42" t="s">
        <v>2041</v>
      </c>
      <c r="V42" t="s">
        <v>2050</v>
      </c>
    </row>
    <row r="43" spans="1:22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 t="shared" si="0"/>
        <v>2.1292857142857144</v>
      </c>
      <c r="H43">
        <v>111</v>
      </c>
      <c r="I43">
        <f t="shared" si="1"/>
        <v>107.42342342342343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  <c r="U43" t="s">
        <v>2039</v>
      </c>
      <c r="V43" t="s">
        <v>2040</v>
      </c>
    </row>
    <row r="44" spans="1:22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 t="shared" si="0"/>
        <v>4.4394444444444447</v>
      </c>
      <c r="H44">
        <v>222</v>
      </c>
      <c r="I44">
        <f t="shared" si="1"/>
        <v>35.995495495495497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  <c r="U44" t="s">
        <v>2037</v>
      </c>
      <c r="V44" t="s">
        <v>2038</v>
      </c>
    </row>
    <row r="45" spans="1:22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 t="shared" si="0"/>
        <v>1.859390243902439</v>
      </c>
      <c r="H45">
        <v>6212</v>
      </c>
      <c r="I45">
        <f t="shared" si="1"/>
        <v>26.998873148744366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  <c r="U45" t="s">
        <v>2051</v>
      </c>
      <c r="V45" t="s">
        <v>2060</v>
      </c>
    </row>
    <row r="46" spans="1:22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 t="shared" si="0"/>
        <v>6.5881249999999998</v>
      </c>
      <c r="H46">
        <v>98</v>
      </c>
      <c r="I46">
        <f t="shared" si="1"/>
        <v>107.56122448979592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  <c r="U46" t="s">
        <v>2051</v>
      </c>
      <c r="V46" t="s">
        <v>2057</v>
      </c>
    </row>
    <row r="47" spans="1:22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 t="shared" si="0"/>
        <v>0.4768421052631579</v>
      </c>
      <c r="H47">
        <v>48</v>
      </c>
      <c r="I47">
        <f t="shared" si="1"/>
        <v>94.375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  <c r="U47" t="s">
        <v>2043</v>
      </c>
      <c r="V47" t="s">
        <v>2044</v>
      </c>
    </row>
    <row r="48" spans="1:22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 t="shared" si="0"/>
        <v>1.1478378378378378</v>
      </c>
      <c r="H48">
        <v>92</v>
      </c>
      <c r="I48">
        <f t="shared" si="1"/>
        <v>46.163043478260867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  <c r="U48" t="s">
        <v>2039</v>
      </c>
      <c r="V48" t="s">
        <v>2040</v>
      </c>
    </row>
    <row r="49" spans="1:22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 t="shared" si="0"/>
        <v>4.7526666666666664</v>
      </c>
      <c r="H49">
        <v>149</v>
      </c>
      <c r="I49">
        <f t="shared" si="1"/>
        <v>47.845637583892618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  <c r="U49" t="s">
        <v>2043</v>
      </c>
      <c r="V49" t="s">
        <v>2044</v>
      </c>
    </row>
    <row r="50" spans="1:22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 t="shared" si="0"/>
        <v>3.86972972972973</v>
      </c>
      <c r="H50">
        <v>2431</v>
      </c>
      <c r="I50">
        <f t="shared" si="1"/>
        <v>53.007815713698065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  <c r="U50" t="s">
        <v>2043</v>
      </c>
      <c r="V50" t="s">
        <v>2044</v>
      </c>
    </row>
    <row r="51" spans="1:22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 t="shared" si="0"/>
        <v>1.89625</v>
      </c>
      <c r="H51">
        <v>303</v>
      </c>
      <c r="I51">
        <f t="shared" si="1"/>
        <v>45.059405940594061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  <c r="U51" t="s">
        <v>2039</v>
      </c>
      <c r="V51" t="s">
        <v>2040</v>
      </c>
    </row>
    <row r="52" spans="1:22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 t="shared" si="0"/>
        <v>0.02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  <c r="U52" t="s">
        <v>2039</v>
      </c>
      <c r="V52" t="s">
        <v>2061</v>
      </c>
    </row>
    <row r="53" spans="1:22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 t="shared" si="0"/>
        <v>0.91867805186590767</v>
      </c>
      <c r="H53">
        <v>1467</v>
      </c>
      <c r="I53">
        <f t="shared" si="1"/>
        <v>99.006816632583508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  <c r="U53" t="s">
        <v>2041</v>
      </c>
      <c r="V53" t="s">
        <v>2050</v>
      </c>
    </row>
    <row r="54" spans="1:22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 t="shared" si="0"/>
        <v>0.34152777777777776</v>
      </c>
      <c r="H54">
        <v>75</v>
      </c>
      <c r="I54">
        <f t="shared" si="1"/>
        <v>32.786666666666669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  <c r="U54" t="s">
        <v>2043</v>
      </c>
      <c r="V54" t="s">
        <v>2044</v>
      </c>
    </row>
    <row r="55" spans="1:22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 t="shared" si="0"/>
        <v>1.4040909090909091</v>
      </c>
      <c r="H55">
        <v>209</v>
      </c>
      <c r="I55">
        <f t="shared" si="1"/>
        <v>59.119617224880386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  <c r="U55" t="s">
        <v>2045</v>
      </c>
      <c r="V55" t="s">
        <v>2048</v>
      </c>
    </row>
    <row r="56" spans="1:22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 t="shared" si="0"/>
        <v>0.89866666666666661</v>
      </c>
      <c r="H56">
        <v>120</v>
      </c>
      <c r="I56">
        <f t="shared" si="1"/>
        <v>44.93333333333333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  <c r="U56" t="s">
        <v>2041</v>
      </c>
      <c r="V56" t="s">
        <v>2050</v>
      </c>
    </row>
    <row r="57" spans="1:22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 t="shared" si="0"/>
        <v>1.7796969696969698</v>
      </c>
      <c r="H57">
        <v>131</v>
      </c>
      <c r="I57">
        <f t="shared" si="1"/>
        <v>89.664122137404576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  <c r="U57" t="s">
        <v>2039</v>
      </c>
      <c r="V57" t="s">
        <v>2062</v>
      </c>
    </row>
    <row r="58" spans="1:22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 t="shared" si="0"/>
        <v>1.436625</v>
      </c>
      <c r="H58">
        <v>164</v>
      </c>
      <c r="I58">
        <f t="shared" si="1"/>
        <v>70.079268292682926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  <c r="U58" t="s">
        <v>2041</v>
      </c>
      <c r="V58" t="s">
        <v>2050</v>
      </c>
    </row>
    <row r="59" spans="1:22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 t="shared" si="0"/>
        <v>2.1527586206896552</v>
      </c>
      <c r="H59">
        <v>201</v>
      </c>
      <c r="I59">
        <f t="shared" si="1"/>
        <v>31.059701492537314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  <c r="U59" t="s">
        <v>2054</v>
      </c>
      <c r="V59" t="s">
        <v>2055</v>
      </c>
    </row>
    <row r="60" spans="1:22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 t="shared" si="0"/>
        <v>2.2711111111111113</v>
      </c>
      <c r="H60">
        <v>211</v>
      </c>
      <c r="I60">
        <f t="shared" si="1"/>
        <v>29.061611374407583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  <c r="U60" t="s">
        <v>2043</v>
      </c>
      <c r="V60" t="s">
        <v>2044</v>
      </c>
    </row>
    <row r="61" spans="1:22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 t="shared" si="0"/>
        <v>2.7507142857142859</v>
      </c>
      <c r="H61">
        <v>128</v>
      </c>
      <c r="I61">
        <f t="shared" si="1"/>
        <v>30.0859375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  <c r="U61" t="s">
        <v>2043</v>
      </c>
      <c r="V61" t="s">
        <v>2044</v>
      </c>
    </row>
    <row r="62" spans="1:22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 t="shared" si="0"/>
        <v>1.4437048832271762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  <c r="U62" t="s">
        <v>2043</v>
      </c>
      <c r="V62" t="s">
        <v>2044</v>
      </c>
    </row>
    <row r="63" spans="1:22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 t="shared" si="0"/>
        <v>0.92745983935742971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  <c r="U63" t="s">
        <v>2043</v>
      </c>
      <c r="V63" t="s">
        <v>2044</v>
      </c>
    </row>
    <row r="64" spans="1:22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 t="shared" si="0"/>
        <v>7.226</v>
      </c>
      <c r="H64">
        <v>249</v>
      </c>
      <c r="I64">
        <f t="shared" si="1"/>
        <v>58.040160642570278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  <c r="U64" t="s">
        <v>2041</v>
      </c>
      <c r="V64" t="s">
        <v>2042</v>
      </c>
    </row>
    <row r="65" spans="1:22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 t="shared" si="0"/>
        <v>0.11851063829787234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  <c r="U65" t="s">
        <v>2043</v>
      </c>
      <c r="V65" t="s">
        <v>2044</v>
      </c>
    </row>
    <row r="66" spans="1:22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 t="shared" ref="G66:G129" si="4">E66/D66</f>
        <v>0.97642857142857142</v>
      </c>
      <c r="H66">
        <v>38</v>
      </c>
      <c r="I66">
        <f t="shared" ref="I66:I129" si="5">E66/H66</f>
        <v>71.94736842105263</v>
      </c>
      <c r="J66" t="s">
        <v>21</v>
      </c>
      <c r="K66" t="s">
        <v>22</v>
      </c>
      <c r="L66">
        <v>1530507600</v>
      </c>
      <c r="M66" s="7">
        <f t="shared" ref="M66:M129" si="6">(((L66/60)/60)/24)+DATE(1970,1,1)</f>
        <v>43283.208333333328</v>
      </c>
      <c r="N66">
        <v>1531803600</v>
      </c>
      <c r="O66" s="7">
        <f t="shared" ref="O66:O129" si="7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  <c r="U66" t="s">
        <v>2041</v>
      </c>
      <c r="V66" t="s">
        <v>2042</v>
      </c>
    </row>
    <row r="67" spans="1:22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 t="shared" si="4"/>
        <v>2.3614754098360655</v>
      </c>
      <c r="H67">
        <v>236</v>
      </c>
      <c r="I67">
        <f t="shared" si="5"/>
        <v>61.038135593220339</v>
      </c>
      <c r="J67" t="s">
        <v>21</v>
      </c>
      <c r="K67" t="s">
        <v>22</v>
      </c>
      <c r="L67">
        <v>1296108000</v>
      </c>
      <c r="M67" s="7">
        <f t="shared" si="6"/>
        <v>40570.25</v>
      </c>
      <c r="N67">
        <v>1296712800</v>
      </c>
      <c r="O67" s="7">
        <f t="shared" si="7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  <c r="U67" t="s">
        <v>2043</v>
      </c>
      <c r="V67" t="s">
        <v>2044</v>
      </c>
    </row>
    <row r="68" spans="1:22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 t="shared" si="4"/>
        <v>0.45068965517241377</v>
      </c>
      <c r="H68">
        <v>12</v>
      </c>
      <c r="I68">
        <f t="shared" si="5"/>
        <v>108.91666666666667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  <c r="U68" t="s">
        <v>2043</v>
      </c>
      <c r="V68" t="s">
        <v>2044</v>
      </c>
    </row>
    <row r="69" spans="1:22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 t="shared" si="4"/>
        <v>1.6238567493112948</v>
      </c>
      <c r="H69">
        <v>4065</v>
      </c>
      <c r="I69">
        <f t="shared" si="5"/>
        <v>29.001722017220171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  <c r="U69" t="s">
        <v>2041</v>
      </c>
      <c r="V69" t="s">
        <v>2050</v>
      </c>
    </row>
    <row r="70" spans="1:22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 t="shared" si="4"/>
        <v>2.5452631578947367</v>
      </c>
      <c r="H70">
        <v>246</v>
      </c>
      <c r="I70">
        <f t="shared" si="5"/>
        <v>58.975609756097562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  <c r="U70" t="s">
        <v>2043</v>
      </c>
      <c r="V70" t="s">
        <v>2044</v>
      </c>
    </row>
    <row r="71" spans="1:22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 t="shared" si="4"/>
        <v>0.24063291139240506</v>
      </c>
      <c r="H71">
        <v>17</v>
      </c>
      <c r="I71">
        <f t="shared" si="5"/>
        <v>111.82352941176471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  <c r="U71" t="s">
        <v>2043</v>
      </c>
      <c r="V71" t="s">
        <v>2044</v>
      </c>
    </row>
    <row r="72" spans="1:22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 t="shared" si="4"/>
        <v>1.2374140625000001</v>
      </c>
      <c r="H72">
        <v>2475</v>
      </c>
      <c r="I72">
        <f t="shared" si="5"/>
        <v>63.995555555555555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  <c r="U72" t="s">
        <v>2043</v>
      </c>
      <c r="V72" t="s">
        <v>2044</v>
      </c>
    </row>
    <row r="73" spans="1:22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 t="shared" si="4"/>
        <v>1.0806666666666667</v>
      </c>
      <c r="H73">
        <v>76</v>
      </c>
      <c r="I73">
        <f t="shared" si="5"/>
        <v>85.315789473684205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  <c r="U73" t="s">
        <v>2043</v>
      </c>
      <c r="V73" t="s">
        <v>2044</v>
      </c>
    </row>
    <row r="74" spans="1:22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 t="shared" si="4"/>
        <v>6.7033333333333331</v>
      </c>
      <c r="H74">
        <v>54</v>
      </c>
      <c r="I74">
        <f t="shared" si="5"/>
        <v>74.481481481481481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  <c r="U74" t="s">
        <v>2045</v>
      </c>
      <c r="V74" t="s">
        <v>2053</v>
      </c>
    </row>
    <row r="75" spans="1:22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 t="shared" si="4"/>
        <v>6.609285714285714</v>
      </c>
      <c r="H75">
        <v>88</v>
      </c>
      <c r="I75">
        <f t="shared" si="5"/>
        <v>105.14772727272727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  <c r="U75" t="s">
        <v>2039</v>
      </c>
      <c r="V75" t="s">
        <v>2062</v>
      </c>
    </row>
    <row r="76" spans="1:22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 t="shared" si="4"/>
        <v>1.2246153846153847</v>
      </c>
      <c r="H76">
        <v>85</v>
      </c>
      <c r="I76">
        <f t="shared" si="5"/>
        <v>56.188235294117646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  <c r="U76" t="s">
        <v>2039</v>
      </c>
      <c r="V76" t="s">
        <v>2061</v>
      </c>
    </row>
    <row r="77" spans="1:22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 t="shared" si="4"/>
        <v>1.5057731958762886</v>
      </c>
      <c r="H77">
        <v>170</v>
      </c>
      <c r="I77">
        <f t="shared" si="5"/>
        <v>85.917647058823533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  <c r="U77" t="s">
        <v>2058</v>
      </c>
      <c r="V77" t="s">
        <v>2059</v>
      </c>
    </row>
    <row r="78" spans="1:22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 t="shared" si="4"/>
        <v>0.78106590724165992</v>
      </c>
      <c r="H78">
        <v>1684</v>
      </c>
      <c r="I78">
        <f t="shared" si="5"/>
        <v>57.00296912114014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  <c r="U78" t="s">
        <v>2043</v>
      </c>
      <c r="V78" t="s">
        <v>2044</v>
      </c>
    </row>
    <row r="79" spans="1:22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 t="shared" si="4"/>
        <v>0.46947368421052632</v>
      </c>
      <c r="H79">
        <v>56</v>
      </c>
      <c r="I79">
        <f t="shared" si="5"/>
        <v>79.642857142857139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  <c r="U79" t="s">
        <v>2045</v>
      </c>
      <c r="V79" t="s">
        <v>2053</v>
      </c>
    </row>
    <row r="80" spans="1:22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 t="shared" si="4"/>
        <v>3.008</v>
      </c>
      <c r="H80">
        <v>330</v>
      </c>
      <c r="I80">
        <f t="shared" si="5"/>
        <v>41.018181818181816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  <c r="U80" t="s">
        <v>2051</v>
      </c>
      <c r="V80" t="s">
        <v>2063</v>
      </c>
    </row>
    <row r="81" spans="1:22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 t="shared" si="4"/>
        <v>0.6959861591695502</v>
      </c>
      <c r="H81">
        <v>838</v>
      </c>
      <c r="I81">
        <f t="shared" si="5"/>
        <v>48.004773269689736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  <c r="U81" t="s">
        <v>2043</v>
      </c>
      <c r="V81" t="s">
        <v>2044</v>
      </c>
    </row>
    <row r="82" spans="1:22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 t="shared" si="4"/>
        <v>6.374545454545455</v>
      </c>
      <c r="H82">
        <v>127</v>
      </c>
      <c r="I82">
        <f t="shared" si="5"/>
        <v>55.212598425196852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  <c r="U82" t="s">
        <v>2054</v>
      </c>
      <c r="V82" t="s">
        <v>2055</v>
      </c>
    </row>
    <row r="83" spans="1:22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 t="shared" si="4"/>
        <v>2.253392857142857</v>
      </c>
      <c r="H83">
        <v>411</v>
      </c>
      <c r="I83">
        <f t="shared" si="5"/>
        <v>92.109489051094897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  <c r="U83" t="s">
        <v>2039</v>
      </c>
      <c r="V83" t="s">
        <v>2040</v>
      </c>
    </row>
    <row r="84" spans="1:22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 t="shared" si="4"/>
        <v>14.973000000000001</v>
      </c>
      <c r="H84">
        <v>180</v>
      </c>
      <c r="I84">
        <f t="shared" si="5"/>
        <v>83.183333333333337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  <c r="U84" t="s">
        <v>2054</v>
      </c>
      <c r="V84" t="s">
        <v>2055</v>
      </c>
    </row>
    <row r="85" spans="1:22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 t="shared" si="4"/>
        <v>0.37590225563909774</v>
      </c>
      <c r="H85">
        <v>1000</v>
      </c>
      <c r="I85">
        <f t="shared" si="5"/>
        <v>39.996000000000002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  <c r="U85" t="s">
        <v>2039</v>
      </c>
      <c r="V85" t="s">
        <v>2047</v>
      </c>
    </row>
    <row r="86" spans="1:22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 t="shared" si="4"/>
        <v>1.3236942675159236</v>
      </c>
      <c r="H86">
        <v>374</v>
      </c>
      <c r="I86">
        <f t="shared" si="5"/>
        <v>111.1336898395722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  <c r="U86" t="s">
        <v>2041</v>
      </c>
      <c r="V86" t="s">
        <v>2050</v>
      </c>
    </row>
    <row r="87" spans="1:22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 t="shared" si="4"/>
        <v>1.3122448979591836</v>
      </c>
      <c r="H87">
        <v>71</v>
      </c>
      <c r="I87">
        <f t="shared" si="5"/>
        <v>90.563380281690144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  <c r="U87" t="s">
        <v>2039</v>
      </c>
      <c r="V87" t="s">
        <v>2049</v>
      </c>
    </row>
    <row r="88" spans="1:22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 t="shared" si="4"/>
        <v>1.6763513513513513</v>
      </c>
      <c r="H88">
        <v>203</v>
      </c>
      <c r="I88">
        <f t="shared" si="5"/>
        <v>61.108374384236456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  <c r="U88" t="s">
        <v>2043</v>
      </c>
      <c r="V88" t="s">
        <v>2044</v>
      </c>
    </row>
    <row r="89" spans="1:22" ht="19.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 t="shared" si="4"/>
        <v>0.6198488664987406</v>
      </c>
      <c r="H89">
        <v>1482</v>
      </c>
      <c r="I89">
        <f t="shared" si="5"/>
        <v>83.022941970310384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  <c r="U89" t="s">
        <v>2039</v>
      </c>
      <c r="V89" t="s">
        <v>2040</v>
      </c>
    </row>
    <row r="90" spans="1:22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 t="shared" si="4"/>
        <v>2.6074999999999999</v>
      </c>
      <c r="H90">
        <v>113</v>
      </c>
      <c r="I90">
        <f t="shared" si="5"/>
        <v>110.76106194690266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  <c r="U90" t="s">
        <v>2051</v>
      </c>
      <c r="V90" t="s">
        <v>2063</v>
      </c>
    </row>
    <row r="91" spans="1:22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 t="shared" si="4"/>
        <v>2.5258823529411765</v>
      </c>
      <c r="H91">
        <v>96</v>
      </c>
      <c r="I91">
        <f t="shared" si="5"/>
        <v>89.458333333333329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  <c r="U91" t="s">
        <v>2043</v>
      </c>
      <c r="V91" t="s">
        <v>2044</v>
      </c>
    </row>
    <row r="92" spans="1:22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 t="shared" si="4"/>
        <v>0.7861538461538462</v>
      </c>
      <c r="H92">
        <v>106</v>
      </c>
      <c r="I92">
        <f t="shared" si="5"/>
        <v>57.849056603773583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  <c r="U92" t="s">
        <v>2043</v>
      </c>
      <c r="V92" t="s">
        <v>2044</v>
      </c>
    </row>
    <row r="93" spans="1:22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 t="shared" si="4"/>
        <v>0.48404406999351912</v>
      </c>
      <c r="H93">
        <v>679</v>
      </c>
      <c r="I93">
        <f t="shared" si="5"/>
        <v>109.99705449189985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  <c r="U93" t="s">
        <v>2051</v>
      </c>
      <c r="V93" t="s">
        <v>2063</v>
      </c>
    </row>
    <row r="94" spans="1:22" ht="19.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 t="shared" si="4"/>
        <v>2.5887500000000001</v>
      </c>
      <c r="H94">
        <v>498</v>
      </c>
      <c r="I94">
        <f t="shared" si="5"/>
        <v>103.96586345381526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  <c r="U94" t="s">
        <v>2054</v>
      </c>
      <c r="V94" t="s">
        <v>2055</v>
      </c>
    </row>
    <row r="95" spans="1:22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 t="shared" si="4"/>
        <v>0.60548713235294116</v>
      </c>
      <c r="H95">
        <v>610</v>
      </c>
      <c r="I95">
        <f t="shared" si="5"/>
        <v>107.99508196721311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  <c r="U95" t="s">
        <v>2043</v>
      </c>
      <c r="V95" t="s">
        <v>2044</v>
      </c>
    </row>
    <row r="96" spans="1:22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 t="shared" si="4"/>
        <v>3.036896551724138</v>
      </c>
      <c r="H96">
        <v>180</v>
      </c>
      <c r="I96">
        <f t="shared" si="5"/>
        <v>48.927777777777777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  <c r="U96" t="s">
        <v>2041</v>
      </c>
      <c r="V96" t="s">
        <v>2042</v>
      </c>
    </row>
    <row r="97" spans="1:22" ht="19.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 t="shared" si="4"/>
        <v>1.1299999999999999</v>
      </c>
      <c r="H97">
        <v>27</v>
      </c>
      <c r="I97">
        <f t="shared" si="5"/>
        <v>37.666666666666664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  <c r="U97" t="s">
        <v>2045</v>
      </c>
      <c r="V97" t="s">
        <v>2046</v>
      </c>
    </row>
    <row r="98" spans="1:22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 t="shared" si="4"/>
        <v>2.1737876614060259</v>
      </c>
      <c r="H98">
        <v>2331</v>
      </c>
      <c r="I98">
        <f t="shared" si="5"/>
        <v>64.999141999141997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  <c r="U98" t="s">
        <v>2043</v>
      </c>
      <c r="V98" t="s">
        <v>2044</v>
      </c>
    </row>
    <row r="99" spans="1:22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 t="shared" si="4"/>
        <v>9.2669230769230762</v>
      </c>
      <c r="H99">
        <v>113</v>
      </c>
      <c r="I99">
        <f t="shared" si="5"/>
        <v>106.61061946902655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  <c r="U99" t="s">
        <v>2037</v>
      </c>
      <c r="V99" t="s">
        <v>2038</v>
      </c>
    </row>
    <row r="100" spans="1:22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 t="shared" si="4"/>
        <v>0.33692229038854804</v>
      </c>
      <c r="H100">
        <v>1220</v>
      </c>
      <c r="I100">
        <f t="shared" si="5"/>
        <v>27.009016393442622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  <c r="U100" t="s">
        <v>2054</v>
      </c>
      <c r="V100" t="s">
        <v>2055</v>
      </c>
    </row>
    <row r="101" spans="1:22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 t="shared" si="4"/>
        <v>1.9672368421052631</v>
      </c>
      <c r="H101">
        <v>164</v>
      </c>
      <c r="I101">
        <f t="shared" si="5"/>
        <v>91.16463414634147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  <c r="U101" t="s">
        <v>2043</v>
      </c>
      <c r="V101" t="s">
        <v>2044</v>
      </c>
    </row>
    <row r="102" spans="1:22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 t="shared" si="4"/>
        <v>0.01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  <c r="U102" t="s">
        <v>2043</v>
      </c>
      <c r="V102" t="s">
        <v>2044</v>
      </c>
    </row>
    <row r="103" spans="1:22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 t="shared" si="4"/>
        <v>10.214444444444444</v>
      </c>
      <c r="H103">
        <v>164</v>
      </c>
      <c r="I103">
        <f t="shared" si="5"/>
        <v>56.054878048780488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  <c r="U103" t="s">
        <v>2039</v>
      </c>
      <c r="V103" t="s">
        <v>2047</v>
      </c>
    </row>
    <row r="104" spans="1:22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 t="shared" si="4"/>
        <v>2.8167567567567566</v>
      </c>
      <c r="H104">
        <v>336</v>
      </c>
      <c r="I104">
        <f t="shared" si="5"/>
        <v>31.017857142857142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  <c r="U104" t="s">
        <v>2041</v>
      </c>
      <c r="V104" t="s">
        <v>2050</v>
      </c>
    </row>
    <row r="105" spans="1:22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 t="shared" si="4"/>
        <v>0.24610000000000001</v>
      </c>
      <c r="H105">
        <v>37</v>
      </c>
      <c r="I105">
        <f t="shared" si="5"/>
        <v>66.513513513513516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  <c r="U105" t="s">
        <v>2039</v>
      </c>
      <c r="V105" t="s">
        <v>2047</v>
      </c>
    </row>
    <row r="106" spans="1:22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 t="shared" si="4"/>
        <v>1.4314010067114094</v>
      </c>
      <c r="H106">
        <v>1917</v>
      </c>
      <c r="I106">
        <f t="shared" si="5"/>
        <v>89.005216484089729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  <c r="U106" t="s">
        <v>2039</v>
      </c>
      <c r="V106" t="s">
        <v>2049</v>
      </c>
    </row>
    <row r="107" spans="1:22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 t="shared" si="4"/>
        <v>1.4454411764705883</v>
      </c>
      <c r="H107">
        <v>95</v>
      </c>
      <c r="I107">
        <f t="shared" si="5"/>
        <v>103.46315789473684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  <c r="U107" t="s">
        <v>2041</v>
      </c>
      <c r="V107" t="s">
        <v>2042</v>
      </c>
    </row>
    <row r="108" spans="1:22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 t="shared" si="4"/>
        <v>3.5912820512820511</v>
      </c>
      <c r="H108">
        <v>147</v>
      </c>
      <c r="I108">
        <f t="shared" si="5"/>
        <v>95.278911564625844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  <c r="U108" t="s">
        <v>2043</v>
      </c>
      <c r="V108" t="s">
        <v>2044</v>
      </c>
    </row>
    <row r="109" spans="1:22" ht="19.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 t="shared" si="4"/>
        <v>1.8648571428571428</v>
      </c>
      <c r="H109">
        <v>86</v>
      </c>
      <c r="I109">
        <f t="shared" si="5"/>
        <v>75.895348837209298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  <c r="U109" t="s">
        <v>2043</v>
      </c>
      <c r="V109" t="s">
        <v>2044</v>
      </c>
    </row>
    <row r="110" spans="1:22" ht="19.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 t="shared" si="4"/>
        <v>5.9526666666666666</v>
      </c>
      <c r="H110">
        <v>83</v>
      </c>
      <c r="I110">
        <f t="shared" si="5"/>
        <v>107.57831325301204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  <c r="U110" t="s">
        <v>2045</v>
      </c>
      <c r="V110" t="s">
        <v>2046</v>
      </c>
    </row>
    <row r="111" spans="1:22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 t="shared" si="4"/>
        <v>0.5921153846153846</v>
      </c>
      <c r="H111">
        <v>60</v>
      </c>
      <c r="I111">
        <f t="shared" si="5"/>
        <v>51.31666666666667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  <c r="U111" t="s">
        <v>2045</v>
      </c>
      <c r="V111" t="s">
        <v>2064</v>
      </c>
    </row>
    <row r="112" spans="1:22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 t="shared" si="4"/>
        <v>0.14962780898876404</v>
      </c>
      <c r="H112">
        <v>296</v>
      </c>
      <c r="I112">
        <f t="shared" si="5"/>
        <v>71.983108108108112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  <c r="U112" t="s">
        <v>2037</v>
      </c>
      <c r="V112" t="s">
        <v>2038</v>
      </c>
    </row>
    <row r="113" spans="1:22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 t="shared" si="4"/>
        <v>1.1995602605863191</v>
      </c>
      <c r="H113">
        <v>676</v>
      </c>
      <c r="I113">
        <f t="shared" si="5"/>
        <v>108.95414201183432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  <c r="U113" t="s">
        <v>2051</v>
      </c>
      <c r="V113" t="s">
        <v>2060</v>
      </c>
    </row>
    <row r="114" spans="1:22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 t="shared" si="4"/>
        <v>2.6882978723404256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  <c r="U114" t="s">
        <v>2041</v>
      </c>
      <c r="V114" t="s">
        <v>2042</v>
      </c>
    </row>
    <row r="115" spans="1:22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 t="shared" si="4"/>
        <v>3.7687878787878786</v>
      </c>
      <c r="H115">
        <v>131</v>
      </c>
      <c r="I115">
        <f t="shared" si="5"/>
        <v>94.938931297709928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  <c r="U115" t="s">
        <v>2037</v>
      </c>
      <c r="V115" t="s">
        <v>2038</v>
      </c>
    </row>
    <row r="116" spans="1:22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 t="shared" si="4"/>
        <v>7.2715789473684209</v>
      </c>
      <c r="H116">
        <v>126</v>
      </c>
      <c r="I116">
        <f t="shared" si="5"/>
        <v>109.65079365079364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  <c r="U116" t="s">
        <v>2041</v>
      </c>
      <c r="V116" t="s">
        <v>2050</v>
      </c>
    </row>
    <row r="117" spans="1:22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 t="shared" si="4"/>
        <v>0.87211757648470301</v>
      </c>
      <c r="H117">
        <v>3304</v>
      </c>
      <c r="I117">
        <f t="shared" si="5"/>
        <v>44.001815980629537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  <c r="U117" t="s">
        <v>2051</v>
      </c>
      <c r="V117" t="s">
        <v>2057</v>
      </c>
    </row>
    <row r="118" spans="1:22" ht="19.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 t="shared" si="4"/>
        <v>0.88</v>
      </c>
      <c r="H118">
        <v>73</v>
      </c>
      <c r="I118">
        <f t="shared" si="5"/>
        <v>86.794520547945211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  <c r="U118" t="s">
        <v>2043</v>
      </c>
      <c r="V118" t="s">
        <v>2044</v>
      </c>
    </row>
    <row r="119" spans="1:22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 t="shared" si="4"/>
        <v>1.7393877551020409</v>
      </c>
      <c r="H119">
        <v>275</v>
      </c>
      <c r="I119">
        <f t="shared" si="5"/>
        <v>30.992727272727272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  <c r="U119" t="s">
        <v>2045</v>
      </c>
      <c r="V119" t="s">
        <v>2064</v>
      </c>
    </row>
    <row r="120" spans="1:22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 t="shared" si="4"/>
        <v>1.1761111111111111</v>
      </c>
      <c r="H120">
        <v>67</v>
      </c>
      <c r="I120">
        <f t="shared" si="5"/>
        <v>94.791044776119406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  <c r="U120" t="s">
        <v>2058</v>
      </c>
      <c r="V120" t="s">
        <v>2059</v>
      </c>
    </row>
    <row r="121" spans="1:22" ht="19.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 t="shared" si="4"/>
        <v>2.1496</v>
      </c>
      <c r="H121">
        <v>154</v>
      </c>
      <c r="I121">
        <f t="shared" si="5"/>
        <v>69.79220779220779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  <c r="U121" t="s">
        <v>2045</v>
      </c>
      <c r="V121" t="s">
        <v>2046</v>
      </c>
    </row>
    <row r="122" spans="1:22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 t="shared" si="4"/>
        <v>1.4949667110519307</v>
      </c>
      <c r="H122">
        <v>1782</v>
      </c>
      <c r="I122">
        <f t="shared" si="5"/>
        <v>63.003367003367003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  <c r="U122" t="s">
        <v>2054</v>
      </c>
      <c r="V122" t="s">
        <v>2065</v>
      </c>
    </row>
    <row r="123" spans="1:22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 t="shared" si="4"/>
        <v>2.1933995584988963</v>
      </c>
      <c r="H123">
        <v>903</v>
      </c>
      <c r="I123">
        <f t="shared" si="5"/>
        <v>110.0343300110742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  <c r="U123" t="s">
        <v>2054</v>
      </c>
      <c r="V123" t="s">
        <v>2055</v>
      </c>
    </row>
    <row r="124" spans="1:22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 t="shared" si="4"/>
        <v>0.64367690058479532</v>
      </c>
      <c r="H124">
        <v>3387</v>
      </c>
      <c r="I124">
        <f t="shared" si="5"/>
        <v>25.997933274284026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  <c r="U124" t="s">
        <v>2051</v>
      </c>
      <c r="V124" t="s">
        <v>2057</v>
      </c>
    </row>
    <row r="125" spans="1:22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 t="shared" si="4"/>
        <v>0.18622397298818233</v>
      </c>
      <c r="H125">
        <v>662</v>
      </c>
      <c r="I125">
        <f t="shared" si="5"/>
        <v>49.987915407854985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  <c r="U125" t="s">
        <v>2043</v>
      </c>
      <c r="V125" t="s">
        <v>2044</v>
      </c>
    </row>
    <row r="126" spans="1:22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 t="shared" si="4"/>
        <v>3.6776923076923076</v>
      </c>
      <c r="H126">
        <v>94</v>
      </c>
      <c r="I126">
        <f t="shared" si="5"/>
        <v>101.72340425531915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  <c r="U126" t="s">
        <v>2058</v>
      </c>
      <c r="V126" t="s">
        <v>2059</v>
      </c>
    </row>
    <row r="127" spans="1:22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 t="shared" si="4"/>
        <v>1.5990566037735849</v>
      </c>
      <c r="H127">
        <v>180</v>
      </c>
      <c r="I127">
        <f t="shared" si="5"/>
        <v>47.083333333333336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  <c r="U127" t="s">
        <v>2043</v>
      </c>
      <c r="V127" t="s">
        <v>2044</v>
      </c>
    </row>
    <row r="128" spans="1:22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 t="shared" si="4"/>
        <v>0.38633185349611543</v>
      </c>
      <c r="H128">
        <v>774</v>
      </c>
      <c r="I128">
        <f t="shared" si="5"/>
        <v>89.944444444444443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  <c r="U128" t="s">
        <v>2043</v>
      </c>
      <c r="V128" t="s">
        <v>2044</v>
      </c>
    </row>
    <row r="129" spans="1:22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 t="shared" si="4"/>
        <v>0.51421511627906979</v>
      </c>
      <c r="H129">
        <v>672</v>
      </c>
      <c r="I129">
        <f t="shared" si="5"/>
        <v>78.96875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  <c r="U129" t="s">
        <v>2043</v>
      </c>
      <c r="V129" t="s">
        <v>2044</v>
      </c>
    </row>
    <row r="130" spans="1:22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 t="shared" ref="G130:G193" si="8">E130/D130</f>
        <v>0.60334277620396604</v>
      </c>
      <c r="H130">
        <v>532</v>
      </c>
      <c r="I130">
        <f t="shared" ref="I130:I193" si="9">E130/H130</f>
        <v>80.067669172932327</v>
      </c>
      <c r="J130" t="s">
        <v>21</v>
      </c>
      <c r="K130" t="s">
        <v>22</v>
      </c>
      <c r="L130">
        <v>1282885200</v>
      </c>
      <c r="M130" s="7">
        <f t="shared" ref="M130:M193" si="10">(((L130/60)/60)/24)+DATE(1970,1,1)</f>
        <v>40417.208333333336</v>
      </c>
      <c r="N130">
        <v>1284008400</v>
      </c>
      <c r="O130" s="7">
        <f t="shared" ref="O130:O193" si="11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  <c r="U130" t="s">
        <v>2039</v>
      </c>
      <c r="V130" t="s">
        <v>2040</v>
      </c>
    </row>
    <row r="131" spans="1:22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 t="shared" si="8"/>
        <v>3.2026936026936029E-2</v>
      </c>
      <c r="H131">
        <v>55</v>
      </c>
      <c r="I131">
        <f t="shared" si="9"/>
        <v>86.472727272727269</v>
      </c>
      <c r="J131" t="s">
        <v>26</v>
      </c>
      <c r="K131" t="s">
        <v>27</v>
      </c>
      <c r="L131">
        <v>1422943200</v>
      </c>
      <c r="M131" s="7">
        <f t="shared" si="10"/>
        <v>42038.25</v>
      </c>
      <c r="N131">
        <v>1425103200</v>
      </c>
      <c r="O131" s="7">
        <f t="shared" si="11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  <c r="U131" t="s">
        <v>2037</v>
      </c>
      <c r="V131" t="s">
        <v>2038</v>
      </c>
    </row>
    <row r="132" spans="1:22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 t="shared" si="8"/>
        <v>1.5546875</v>
      </c>
      <c r="H132">
        <v>533</v>
      </c>
      <c r="I132">
        <f t="shared" si="9"/>
        <v>28.001876172607879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  <c r="U132" t="s">
        <v>2045</v>
      </c>
      <c r="V132" t="s">
        <v>2048</v>
      </c>
    </row>
    <row r="133" spans="1:22" ht="19.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 t="shared" si="8"/>
        <v>1.0085974499089254</v>
      </c>
      <c r="H133">
        <v>2443</v>
      </c>
      <c r="I133">
        <f t="shared" si="9"/>
        <v>67.996725337699544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  <c r="U133" t="s">
        <v>2041</v>
      </c>
      <c r="V133" t="s">
        <v>2042</v>
      </c>
    </row>
    <row r="134" spans="1:22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 t="shared" si="8"/>
        <v>1.1618181818181819</v>
      </c>
      <c r="H134">
        <v>89</v>
      </c>
      <c r="I134">
        <f t="shared" si="9"/>
        <v>43.078651685393261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  <c r="U134" t="s">
        <v>2043</v>
      </c>
      <c r="V134" t="s">
        <v>2044</v>
      </c>
    </row>
    <row r="135" spans="1:22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 t="shared" si="8"/>
        <v>3.1077777777777778</v>
      </c>
      <c r="H135">
        <v>159</v>
      </c>
      <c r="I135">
        <f t="shared" si="9"/>
        <v>87.95597484276729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  <c r="U135" t="s">
        <v>2039</v>
      </c>
      <c r="V135" t="s">
        <v>2066</v>
      </c>
    </row>
    <row r="136" spans="1:22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 t="shared" si="8"/>
        <v>0.89736683417085428</v>
      </c>
      <c r="H136">
        <v>940</v>
      </c>
      <c r="I136">
        <f t="shared" si="9"/>
        <v>94.987234042553197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  <c r="U136" t="s">
        <v>2045</v>
      </c>
      <c r="V136" t="s">
        <v>2046</v>
      </c>
    </row>
    <row r="137" spans="1:22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 t="shared" si="8"/>
        <v>0.71272727272727276</v>
      </c>
      <c r="H137">
        <v>117</v>
      </c>
      <c r="I137">
        <f t="shared" si="9"/>
        <v>46.905982905982903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  <c r="U137" t="s">
        <v>2043</v>
      </c>
      <c r="V137" t="s">
        <v>2044</v>
      </c>
    </row>
    <row r="138" spans="1:22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 t="shared" si="8"/>
        <v>3.2862318840579711E-2</v>
      </c>
      <c r="H138">
        <v>58</v>
      </c>
      <c r="I138">
        <f t="shared" si="9"/>
        <v>46.913793103448278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  <c r="U138" t="s">
        <v>2045</v>
      </c>
      <c r="V138" t="s">
        <v>2048</v>
      </c>
    </row>
    <row r="139" spans="1:22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 t="shared" si="8"/>
        <v>2.617777777777778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  <c r="U139" t="s">
        <v>2051</v>
      </c>
      <c r="V139" t="s">
        <v>2052</v>
      </c>
    </row>
    <row r="140" spans="1:22" ht="19.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 t="shared" si="8"/>
        <v>0.96</v>
      </c>
      <c r="H140">
        <v>115</v>
      </c>
      <c r="I140">
        <f t="shared" si="9"/>
        <v>80.139130434782615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  <c r="U140" t="s">
        <v>2054</v>
      </c>
      <c r="V140" t="s">
        <v>2065</v>
      </c>
    </row>
    <row r="141" spans="1:22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 t="shared" si="8"/>
        <v>0.20896851248642778</v>
      </c>
      <c r="H141">
        <v>326</v>
      </c>
      <c r="I141">
        <f t="shared" si="9"/>
        <v>59.036809815950917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  <c r="U141" t="s">
        <v>2041</v>
      </c>
      <c r="V141" t="s">
        <v>2050</v>
      </c>
    </row>
    <row r="142" spans="1:22" ht="19.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 t="shared" si="8"/>
        <v>2.2316363636363636</v>
      </c>
      <c r="H142">
        <v>186</v>
      </c>
      <c r="I142">
        <f t="shared" si="9"/>
        <v>65.989247311827953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  <c r="U142" t="s">
        <v>2045</v>
      </c>
      <c r="V142" t="s">
        <v>2046</v>
      </c>
    </row>
    <row r="143" spans="1:22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 t="shared" si="8"/>
        <v>1.0159097978227061</v>
      </c>
      <c r="H143">
        <v>1071</v>
      </c>
      <c r="I143">
        <f t="shared" si="9"/>
        <v>60.992530345471522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  <c r="U143" t="s">
        <v>2041</v>
      </c>
      <c r="V143" t="s">
        <v>2042</v>
      </c>
    </row>
    <row r="144" spans="1:22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 t="shared" si="8"/>
        <v>2.3003999999999998</v>
      </c>
      <c r="H144">
        <v>117</v>
      </c>
      <c r="I144">
        <f t="shared" si="9"/>
        <v>98.307692307692307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  <c r="U144" t="s">
        <v>2041</v>
      </c>
      <c r="V144" t="s">
        <v>2042</v>
      </c>
    </row>
    <row r="145" spans="1:22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 t="shared" si="8"/>
        <v>1.355925925925926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  <c r="U145" t="s">
        <v>2039</v>
      </c>
      <c r="V145" t="s">
        <v>2049</v>
      </c>
    </row>
    <row r="146" spans="1:22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 t="shared" si="8"/>
        <v>1.2909999999999999</v>
      </c>
      <c r="H146">
        <v>135</v>
      </c>
      <c r="I146">
        <f t="shared" si="9"/>
        <v>86.066666666666663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  <c r="U146" t="s">
        <v>2043</v>
      </c>
      <c r="V146" t="s">
        <v>2044</v>
      </c>
    </row>
    <row r="147" spans="1:22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 t="shared" si="8"/>
        <v>2.3651200000000001</v>
      </c>
      <c r="H147">
        <v>768</v>
      </c>
      <c r="I147">
        <f t="shared" si="9"/>
        <v>76.989583333333329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  <c r="U147" t="s">
        <v>2041</v>
      </c>
      <c r="V147" t="s">
        <v>2050</v>
      </c>
    </row>
    <row r="148" spans="1:22" ht="19.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 t="shared" si="8"/>
        <v>0.17249999999999999</v>
      </c>
      <c r="H148">
        <v>51</v>
      </c>
      <c r="I148">
        <f t="shared" si="9"/>
        <v>29.764705882352942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  <c r="U148" t="s">
        <v>2043</v>
      </c>
      <c r="V148" t="s">
        <v>2044</v>
      </c>
    </row>
    <row r="149" spans="1:22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 t="shared" si="8"/>
        <v>1.1249397590361445</v>
      </c>
      <c r="H149">
        <v>199</v>
      </c>
      <c r="I149">
        <f t="shared" si="9"/>
        <v>46.91959798994975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  <c r="U149" t="s">
        <v>2043</v>
      </c>
      <c r="V149" t="s">
        <v>2044</v>
      </c>
    </row>
    <row r="150" spans="1:22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 t="shared" si="8"/>
        <v>1.2102150537634409</v>
      </c>
      <c r="H150">
        <v>107</v>
      </c>
      <c r="I150">
        <f t="shared" si="9"/>
        <v>105.18691588785046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  <c r="U150" t="s">
        <v>2041</v>
      </c>
      <c r="V150" t="s">
        <v>2050</v>
      </c>
    </row>
    <row r="151" spans="1:22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 t="shared" si="8"/>
        <v>2.1987096774193549</v>
      </c>
      <c r="H151">
        <v>195</v>
      </c>
      <c r="I151">
        <f t="shared" si="9"/>
        <v>69.907692307692301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  <c r="U151" t="s">
        <v>2039</v>
      </c>
      <c r="V151" t="s">
        <v>2049</v>
      </c>
    </row>
    <row r="152" spans="1:22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 t="shared" si="8"/>
        <v>0.01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  <c r="U152" t="s">
        <v>2039</v>
      </c>
      <c r="V152" t="s">
        <v>2040</v>
      </c>
    </row>
    <row r="153" spans="1:22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 t="shared" si="8"/>
        <v>0.64166909620991253</v>
      </c>
      <c r="H153">
        <v>1467</v>
      </c>
      <c r="I153">
        <f t="shared" si="9"/>
        <v>60.011588275391958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  <c r="U153" t="s">
        <v>2039</v>
      </c>
      <c r="V153" t="s">
        <v>2047</v>
      </c>
    </row>
    <row r="154" spans="1:22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 t="shared" si="8"/>
        <v>4.2306746987951804</v>
      </c>
      <c r="H154">
        <v>3376</v>
      </c>
      <c r="I154">
        <f t="shared" si="9"/>
        <v>52.006220379146917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  <c r="U154" t="s">
        <v>2039</v>
      </c>
      <c r="V154" t="s">
        <v>2049</v>
      </c>
    </row>
    <row r="155" spans="1:22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 t="shared" si="8"/>
        <v>0.92984160506863778</v>
      </c>
      <c r="H155">
        <v>5681</v>
      </c>
      <c r="I155">
        <f t="shared" si="9"/>
        <v>31.000176025347649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  <c r="U155" t="s">
        <v>2043</v>
      </c>
      <c r="V155" t="s">
        <v>2044</v>
      </c>
    </row>
    <row r="156" spans="1:22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 t="shared" si="8"/>
        <v>0.58756567425569173</v>
      </c>
      <c r="H156">
        <v>1059</v>
      </c>
      <c r="I156">
        <f t="shared" si="9"/>
        <v>95.042492917847028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  <c r="U156" t="s">
        <v>2039</v>
      </c>
      <c r="V156" t="s">
        <v>2049</v>
      </c>
    </row>
    <row r="157" spans="1:22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 t="shared" si="8"/>
        <v>0.65022222222222226</v>
      </c>
      <c r="H157">
        <v>1194</v>
      </c>
      <c r="I157">
        <f t="shared" si="9"/>
        <v>75.968174204355108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  <c r="U157" t="s">
        <v>2043</v>
      </c>
      <c r="V157" t="s">
        <v>2044</v>
      </c>
    </row>
    <row r="158" spans="1:22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 t="shared" si="8"/>
        <v>0.73939560439560437</v>
      </c>
      <c r="H158">
        <v>379</v>
      </c>
      <c r="I158">
        <f t="shared" si="9"/>
        <v>71.013192612137203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  <c r="U158" t="s">
        <v>2039</v>
      </c>
      <c r="V158" t="s">
        <v>2040</v>
      </c>
    </row>
    <row r="159" spans="1:22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 t="shared" si="8"/>
        <v>0.52666666666666662</v>
      </c>
      <c r="H159">
        <v>30</v>
      </c>
      <c r="I159">
        <f t="shared" si="9"/>
        <v>73.733333333333334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  <c r="U159" t="s">
        <v>2058</v>
      </c>
      <c r="V159" t="s">
        <v>2059</v>
      </c>
    </row>
    <row r="160" spans="1:22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 t="shared" si="8"/>
        <v>2.2095238095238097</v>
      </c>
      <c r="H160">
        <v>41</v>
      </c>
      <c r="I160">
        <f t="shared" si="9"/>
        <v>113.17073170731707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  <c r="U160" t="s">
        <v>2039</v>
      </c>
      <c r="V160" t="s">
        <v>2040</v>
      </c>
    </row>
    <row r="161" spans="1:22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 t="shared" si="8"/>
        <v>1.0001150627615063</v>
      </c>
      <c r="H161">
        <v>1821</v>
      </c>
      <c r="I161">
        <f t="shared" si="9"/>
        <v>105.00933552992861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  <c r="U161" t="s">
        <v>2043</v>
      </c>
      <c r="V161" t="s">
        <v>2044</v>
      </c>
    </row>
    <row r="162" spans="1:22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 t="shared" si="8"/>
        <v>1.6231249999999999</v>
      </c>
      <c r="H162">
        <v>164</v>
      </c>
      <c r="I162">
        <f t="shared" si="9"/>
        <v>79.176829268292678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  <c r="U162" t="s">
        <v>2041</v>
      </c>
      <c r="V162" t="s">
        <v>2050</v>
      </c>
    </row>
    <row r="163" spans="1:22" ht="19.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 t="shared" si="8"/>
        <v>0.78181818181818186</v>
      </c>
      <c r="H163">
        <v>75</v>
      </c>
      <c r="I163">
        <f t="shared" si="9"/>
        <v>57.333333333333336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  <c r="U163" t="s">
        <v>2041</v>
      </c>
      <c r="V163" t="s">
        <v>2042</v>
      </c>
    </row>
    <row r="164" spans="1:22" ht="19.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 t="shared" si="8"/>
        <v>1.4973770491803278</v>
      </c>
      <c r="H164">
        <v>157</v>
      </c>
      <c r="I164">
        <f t="shared" si="9"/>
        <v>58.178343949044589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  <c r="U164" t="s">
        <v>2039</v>
      </c>
      <c r="V164" t="s">
        <v>2040</v>
      </c>
    </row>
    <row r="165" spans="1:22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 t="shared" si="8"/>
        <v>2.5325714285714285</v>
      </c>
      <c r="H165">
        <v>246</v>
      </c>
      <c r="I165">
        <f t="shared" si="9"/>
        <v>36.032520325203251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  <c r="U165" t="s">
        <v>2058</v>
      </c>
      <c r="V165" t="s">
        <v>2059</v>
      </c>
    </row>
    <row r="166" spans="1:22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 t="shared" si="8"/>
        <v>1.0016943521594683</v>
      </c>
      <c r="H166">
        <v>1396</v>
      </c>
      <c r="I166">
        <f t="shared" si="9"/>
        <v>107.99068767908309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  <c r="U166" t="s">
        <v>2043</v>
      </c>
      <c r="V166" t="s">
        <v>2044</v>
      </c>
    </row>
    <row r="167" spans="1:22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 t="shared" si="8"/>
        <v>1.2199004424778761</v>
      </c>
      <c r="H167">
        <v>2506</v>
      </c>
      <c r="I167">
        <f t="shared" si="9"/>
        <v>44.005985634477256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  <c r="U167" t="s">
        <v>2041</v>
      </c>
      <c r="V167" t="s">
        <v>2042</v>
      </c>
    </row>
    <row r="168" spans="1:22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 t="shared" si="8"/>
        <v>1.3713265306122449</v>
      </c>
      <c r="H168">
        <v>244</v>
      </c>
      <c r="I168">
        <f t="shared" si="9"/>
        <v>55.077868852459019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  <c r="U168" t="s">
        <v>2058</v>
      </c>
      <c r="V168" t="s">
        <v>2059</v>
      </c>
    </row>
    <row r="169" spans="1:22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 t="shared" si="8"/>
        <v>4.155384615384615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  <c r="U169" t="s">
        <v>2043</v>
      </c>
      <c r="V169" t="s">
        <v>2044</v>
      </c>
    </row>
    <row r="170" spans="1:22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 t="shared" si="8"/>
        <v>0.3130913348946136</v>
      </c>
      <c r="H170">
        <v>955</v>
      </c>
      <c r="I170">
        <f t="shared" si="9"/>
        <v>41.996858638743454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  <c r="U170" t="s">
        <v>2039</v>
      </c>
      <c r="V170" t="s">
        <v>2049</v>
      </c>
    </row>
    <row r="171" spans="1:22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 t="shared" si="8"/>
        <v>4.240815450643777</v>
      </c>
      <c r="H171">
        <v>1267</v>
      </c>
      <c r="I171">
        <f t="shared" si="9"/>
        <v>77.988161010260455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  <c r="U171" t="s">
        <v>2045</v>
      </c>
      <c r="V171" t="s">
        <v>2056</v>
      </c>
    </row>
    <row r="172" spans="1:22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 t="shared" si="8"/>
        <v>2.9388623072833599E-2</v>
      </c>
      <c r="H172">
        <v>67</v>
      </c>
      <c r="I172">
        <f t="shared" si="9"/>
        <v>82.507462686567166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  <c r="U172" t="s">
        <v>2039</v>
      </c>
      <c r="V172" t="s">
        <v>2049</v>
      </c>
    </row>
    <row r="173" spans="1:22" ht="19.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 t="shared" si="8"/>
        <v>0.1063265306122449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  <c r="U173" t="s">
        <v>2051</v>
      </c>
      <c r="V173" t="s">
        <v>2063</v>
      </c>
    </row>
    <row r="174" spans="1:22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 t="shared" si="8"/>
        <v>0.82874999999999999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  <c r="U174" t="s">
        <v>2045</v>
      </c>
      <c r="V174" t="s">
        <v>2046</v>
      </c>
    </row>
    <row r="175" spans="1:22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 t="shared" si="8"/>
        <v>1.6301447776628748</v>
      </c>
      <c r="H175">
        <v>1561</v>
      </c>
      <c r="I175">
        <f t="shared" si="9"/>
        <v>100.98334401024984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  <c r="U175" t="s">
        <v>2043</v>
      </c>
      <c r="V175" t="s">
        <v>2044</v>
      </c>
    </row>
    <row r="176" spans="1:22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 t="shared" si="8"/>
        <v>8.9466666666666672</v>
      </c>
      <c r="H176">
        <v>48</v>
      </c>
      <c r="I176">
        <f t="shared" si="9"/>
        <v>111.83333333333333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  <c r="U176" t="s">
        <v>2041</v>
      </c>
      <c r="V176" t="s">
        <v>2050</v>
      </c>
    </row>
    <row r="177" spans="1:22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 t="shared" si="8"/>
        <v>0.26191501103752757</v>
      </c>
      <c r="H177">
        <v>1130</v>
      </c>
      <c r="I177">
        <f t="shared" si="9"/>
        <v>41.999115044247787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  <c r="U177" t="s">
        <v>2043</v>
      </c>
      <c r="V177" t="s">
        <v>2044</v>
      </c>
    </row>
    <row r="178" spans="1:22" ht="19.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 t="shared" si="8"/>
        <v>0.74834782608695649</v>
      </c>
      <c r="H178">
        <v>782</v>
      </c>
      <c r="I178">
        <f t="shared" si="9"/>
        <v>110.05115089514067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  <c r="U178" t="s">
        <v>2043</v>
      </c>
      <c r="V178" t="s">
        <v>2044</v>
      </c>
    </row>
    <row r="179" spans="1:22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 t="shared" si="8"/>
        <v>4.1647680412371137</v>
      </c>
      <c r="H179">
        <v>2739</v>
      </c>
      <c r="I179">
        <f t="shared" si="9"/>
        <v>58.997079225994888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  <c r="U179" t="s">
        <v>2043</v>
      </c>
      <c r="V179" t="s">
        <v>2044</v>
      </c>
    </row>
    <row r="180" spans="1:22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 t="shared" si="8"/>
        <v>0.96208333333333329</v>
      </c>
      <c r="H180">
        <v>210</v>
      </c>
      <c r="I180">
        <f t="shared" si="9"/>
        <v>32.985714285714288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  <c r="U180" t="s">
        <v>2037</v>
      </c>
      <c r="V180" t="s">
        <v>2038</v>
      </c>
    </row>
    <row r="181" spans="1:22" ht="19.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 t="shared" si="8"/>
        <v>3.5771910112359548</v>
      </c>
      <c r="H181">
        <v>3537</v>
      </c>
      <c r="I181">
        <f t="shared" si="9"/>
        <v>45.005654509471306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  <c r="U181" t="s">
        <v>2043</v>
      </c>
      <c r="V181" t="s">
        <v>2044</v>
      </c>
    </row>
    <row r="182" spans="1:22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 t="shared" si="8"/>
        <v>3.0845714285714285</v>
      </c>
      <c r="H182">
        <v>2107</v>
      </c>
      <c r="I182">
        <f t="shared" si="9"/>
        <v>81.98196487897485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  <c r="U182" t="s">
        <v>2041</v>
      </c>
      <c r="V182" t="s">
        <v>2050</v>
      </c>
    </row>
    <row r="183" spans="1:22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 t="shared" si="8"/>
        <v>0.61802325581395345</v>
      </c>
      <c r="H183">
        <v>136</v>
      </c>
      <c r="I183">
        <f t="shared" si="9"/>
        <v>39.080882352941174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  <c r="U183" t="s">
        <v>2041</v>
      </c>
      <c r="V183" t="s">
        <v>2042</v>
      </c>
    </row>
    <row r="184" spans="1:22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 t="shared" si="8"/>
        <v>7.2232472324723247</v>
      </c>
      <c r="H184">
        <v>3318</v>
      </c>
      <c r="I184">
        <f t="shared" si="9"/>
        <v>58.996383363471971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  <c r="U184" t="s">
        <v>2043</v>
      </c>
      <c r="V184" t="s">
        <v>2044</v>
      </c>
    </row>
    <row r="185" spans="1:22" ht="19.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 t="shared" si="8"/>
        <v>0.69117647058823528</v>
      </c>
      <c r="H185">
        <v>86</v>
      </c>
      <c r="I185">
        <f t="shared" si="9"/>
        <v>40.988372093023258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  <c r="U185" t="s">
        <v>2039</v>
      </c>
      <c r="V185" t="s">
        <v>2040</v>
      </c>
    </row>
    <row r="186" spans="1:22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 t="shared" si="8"/>
        <v>2.9305555555555554</v>
      </c>
      <c r="H186">
        <v>340</v>
      </c>
      <c r="I186">
        <f t="shared" si="9"/>
        <v>31.029411764705884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  <c r="U186" t="s">
        <v>2043</v>
      </c>
      <c r="V186" t="s">
        <v>2044</v>
      </c>
    </row>
    <row r="187" spans="1:22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 t="shared" si="8"/>
        <v>0.71799999999999997</v>
      </c>
      <c r="H187">
        <v>19</v>
      </c>
      <c r="I187">
        <f t="shared" si="9"/>
        <v>37.789473684210527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  <c r="U187" t="s">
        <v>2045</v>
      </c>
      <c r="V187" t="s">
        <v>2064</v>
      </c>
    </row>
    <row r="188" spans="1:22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 t="shared" si="8"/>
        <v>0.31934684684684683</v>
      </c>
      <c r="H188">
        <v>886</v>
      </c>
      <c r="I188">
        <f t="shared" si="9"/>
        <v>32.006772009029348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  <c r="U188" t="s">
        <v>2043</v>
      </c>
      <c r="V188" t="s">
        <v>2044</v>
      </c>
    </row>
    <row r="189" spans="1:22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 t="shared" si="8"/>
        <v>2.2987375415282392</v>
      </c>
      <c r="H189">
        <v>1442</v>
      </c>
      <c r="I189">
        <f t="shared" si="9"/>
        <v>95.966712898751737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  <c r="U189" t="s">
        <v>2045</v>
      </c>
      <c r="V189" t="s">
        <v>2056</v>
      </c>
    </row>
    <row r="190" spans="1:22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 t="shared" si="8"/>
        <v>0.3201219512195122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  <c r="U190" t="s">
        <v>2043</v>
      </c>
      <c r="V190" t="s">
        <v>2044</v>
      </c>
    </row>
    <row r="191" spans="1:22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 t="shared" si="8"/>
        <v>0.23525352848928385</v>
      </c>
      <c r="H191">
        <v>441</v>
      </c>
      <c r="I191">
        <f t="shared" si="9"/>
        <v>102.0498866213152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  <c r="U191" t="s">
        <v>2043</v>
      </c>
      <c r="V191" t="s">
        <v>2044</v>
      </c>
    </row>
    <row r="192" spans="1:22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 t="shared" si="8"/>
        <v>0.68594594594594593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  <c r="U192" t="s">
        <v>2043</v>
      </c>
      <c r="V192" t="s">
        <v>2044</v>
      </c>
    </row>
    <row r="193" spans="1:22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 t="shared" si="8"/>
        <v>0.37952380952380954</v>
      </c>
      <c r="H193">
        <v>86</v>
      </c>
      <c r="I193">
        <f t="shared" si="9"/>
        <v>37.069767441860463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  <c r="U193" t="s">
        <v>2043</v>
      </c>
      <c r="V193" t="s">
        <v>2044</v>
      </c>
    </row>
    <row r="194" spans="1:22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 t="shared" ref="G194:G257" si="12">E194/D194</f>
        <v>0.19992957746478873</v>
      </c>
      <c r="H194">
        <v>243</v>
      </c>
      <c r="I194">
        <f t="shared" ref="I194:I257" si="13">E194/H194</f>
        <v>35.049382716049379</v>
      </c>
      <c r="J194" t="s">
        <v>21</v>
      </c>
      <c r="K194" t="s">
        <v>22</v>
      </c>
      <c r="L194">
        <v>1403845200</v>
      </c>
      <c r="M194" s="7">
        <f t="shared" ref="M194:M257" si="14">(((L194/60)/60)/24)+DATE(1970,1,1)</f>
        <v>41817.208333333336</v>
      </c>
      <c r="N194">
        <v>1404190800</v>
      </c>
      <c r="O194" s="7">
        <f t="shared" ref="O194:O257" si="15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  <c r="U194" t="s">
        <v>2039</v>
      </c>
      <c r="V194" t="s">
        <v>2040</v>
      </c>
    </row>
    <row r="195" spans="1:22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 t="shared" si="12"/>
        <v>0.45636363636363636</v>
      </c>
      <c r="H195">
        <v>65</v>
      </c>
      <c r="I195">
        <f t="shared" si="13"/>
        <v>46.338461538461537</v>
      </c>
      <c r="J195" t="s">
        <v>21</v>
      </c>
      <c r="K195" t="s">
        <v>22</v>
      </c>
      <c r="L195">
        <v>1523163600</v>
      </c>
      <c r="M195" s="7">
        <f t="shared" si="14"/>
        <v>43198.208333333328</v>
      </c>
      <c r="N195">
        <v>1523509200</v>
      </c>
      <c r="O195" s="7">
        <f t="shared" si="15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  <c r="U195" t="s">
        <v>2039</v>
      </c>
      <c r="V195" t="s">
        <v>2049</v>
      </c>
    </row>
    <row r="196" spans="1:22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 t="shared" si="12"/>
        <v>1.227605633802817</v>
      </c>
      <c r="H196">
        <v>126</v>
      </c>
      <c r="I196">
        <f t="shared" si="13"/>
        <v>69.174603174603178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  <c r="U196" t="s">
        <v>2039</v>
      </c>
      <c r="V196" t="s">
        <v>2061</v>
      </c>
    </row>
    <row r="197" spans="1:22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 t="shared" si="12"/>
        <v>3.61753164556962</v>
      </c>
      <c r="H197">
        <v>524</v>
      </c>
      <c r="I197">
        <f t="shared" si="13"/>
        <v>109.07824427480917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  <c r="U197" t="s">
        <v>2039</v>
      </c>
      <c r="V197" t="s">
        <v>2047</v>
      </c>
    </row>
    <row r="198" spans="1:22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 t="shared" si="12"/>
        <v>0.63146341463414635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  <c r="U198" t="s">
        <v>2041</v>
      </c>
      <c r="V198" t="s">
        <v>2050</v>
      </c>
    </row>
    <row r="199" spans="1:22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 t="shared" si="12"/>
        <v>2.9820475319926874</v>
      </c>
      <c r="H199">
        <v>1989</v>
      </c>
      <c r="I199">
        <f t="shared" si="13"/>
        <v>82.010055304172951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  <c r="U199" t="s">
        <v>2045</v>
      </c>
      <c r="V199" t="s">
        <v>2048</v>
      </c>
    </row>
    <row r="200" spans="1:22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 t="shared" si="12"/>
        <v>9.5585443037974685E-2</v>
      </c>
      <c r="H200">
        <v>168</v>
      </c>
      <c r="I200">
        <f t="shared" si="13"/>
        <v>35.958333333333336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  <c r="U200" t="s">
        <v>2039</v>
      </c>
      <c r="V200" t="s">
        <v>2047</v>
      </c>
    </row>
    <row r="201" spans="1:22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 t="shared" si="12"/>
        <v>0.5377777777777778</v>
      </c>
      <c r="H201">
        <v>13</v>
      </c>
      <c r="I201">
        <f t="shared" si="13"/>
        <v>74.461538461538467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  <c r="U201" t="s">
        <v>2039</v>
      </c>
      <c r="V201" t="s">
        <v>2040</v>
      </c>
    </row>
    <row r="202" spans="1:22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 t="shared" si="12"/>
        <v>0.02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  <c r="U202" t="s">
        <v>2043</v>
      </c>
      <c r="V202" t="s">
        <v>2044</v>
      </c>
    </row>
    <row r="203" spans="1:22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 t="shared" si="12"/>
        <v>6.8119047619047617</v>
      </c>
      <c r="H203">
        <v>157</v>
      </c>
      <c r="I203">
        <f t="shared" si="13"/>
        <v>91.114649681528661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  <c r="U203" t="s">
        <v>2041</v>
      </c>
      <c r="V203" t="s">
        <v>2042</v>
      </c>
    </row>
    <row r="204" spans="1:22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 t="shared" si="12"/>
        <v>0.78831325301204824</v>
      </c>
      <c r="H204">
        <v>82</v>
      </c>
      <c r="I204">
        <f t="shared" si="13"/>
        <v>79.792682926829272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  <c r="U204" t="s">
        <v>2037</v>
      </c>
      <c r="V204" t="s">
        <v>2038</v>
      </c>
    </row>
    <row r="205" spans="1:22" ht="19.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 t="shared" si="12"/>
        <v>1.3440792216817234</v>
      </c>
      <c r="H205">
        <v>4498</v>
      </c>
      <c r="I205">
        <f t="shared" si="13"/>
        <v>42.999777678968428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  <c r="U205" t="s">
        <v>2043</v>
      </c>
      <c r="V205" t="s">
        <v>2044</v>
      </c>
    </row>
    <row r="206" spans="1:22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 t="shared" si="12"/>
        <v>3.372E-2</v>
      </c>
      <c r="H206">
        <v>40</v>
      </c>
      <c r="I206">
        <f t="shared" si="13"/>
        <v>63.225000000000001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  <c r="U206" t="s">
        <v>2039</v>
      </c>
      <c r="V206" t="s">
        <v>2062</v>
      </c>
    </row>
    <row r="207" spans="1:22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 t="shared" si="12"/>
        <v>4.3184615384615386</v>
      </c>
      <c r="H207">
        <v>80</v>
      </c>
      <c r="I207">
        <f t="shared" si="13"/>
        <v>70.174999999999997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  <c r="U207" t="s">
        <v>2043</v>
      </c>
      <c r="V207" t="s">
        <v>2044</v>
      </c>
    </row>
    <row r="208" spans="1:22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 t="shared" si="12"/>
        <v>0.38844444444444443</v>
      </c>
      <c r="H208">
        <v>57</v>
      </c>
      <c r="I208">
        <f t="shared" si="13"/>
        <v>61.333333333333336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  <c r="U208" t="s">
        <v>2051</v>
      </c>
      <c r="V208" t="s">
        <v>2057</v>
      </c>
    </row>
    <row r="209" spans="1:22" ht="19.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 t="shared" si="12"/>
        <v>4.2569999999999997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  <c r="U209" t="s">
        <v>2039</v>
      </c>
      <c r="V209" t="s">
        <v>2040</v>
      </c>
    </row>
    <row r="210" spans="1:22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 t="shared" si="12"/>
        <v>1.0112239715591671</v>
      </c>
      <c r="H210">
        <v>2053</v>
      </c>
      <c r="I210">
        <f t="shared" si="13"/>
        <v>96.984900146127615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  <c r="U210" t="s">
        <v>2045</v>
      </c>
      <c r="V210" t="s">
        <v>2046</v>
      </c>
    </row>
    <row r="211" spans="1:22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 t="shared" si="12"/>
        <v>0.21188688946015424</v>
      </c>
      <c r="H211">
        <v>808</v>
      </c>
      <c r="I211">
        <f t="shared" si="13"/>
        <v>51.004950495049506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  <c r="U211" t="s">
        <v>2045</v>
      </c>
      <c r="V211" t="s">
        <v>2046</v>
      </c>
    </row>
    <row r="212" spans="1:22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 t="shared" si="12"/>
        <v>0.67425531914893622</v>
      </c>
      <c r="H212">
        <v>226</v>
      </c>
      <c r="I212">
        <f t="shared" si="13"/>
        <v>28.044247787610619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  <c r="U212" t="s">
        <v>2045</v>
      </c>
      <c r="V212" t="s">
        <v>2067</v>
      </c>
    </row>
    <row r="213" spans="1:22" ht="19.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 t="shared" si="12"/>
        <v>0.9492337164750958</v>
      </c>
      <c r="H213">
        <v>1625</v>
      </c>
      <c r="I213">
        <f t="shared" si="13"/>
        <v>60.984615384615381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  <c r="U213" t="s">
        <v>2043</v>
      </c>
      <c r="V213" t="s">
        <v>2044</v>
      </c>
    </row>
    <row r="214" spans="1:22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 t="shared" si="12"/>
        <v>1.5185185185185186</v>
      </c>
      <c r="H214">
        <v>168</v>
      </c>
      <c r="I214">
        <f t="shared" si="13"/>
        <v>73.214285714285708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  <c r="U214" t="s">
        <v>2043</v>
      </c>
      <c r="V214" t="s">
        <v>2044</v>
      </c>
    </row>
    <row r="215" spans="1:22" ht="19.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 t="shared" si="12"/>
        <v>1.9516382252559727</v>
      </c>
      <c r="H215">
        <v>4289</v>
      </c>
      <c r="I215">
        <f t="shared" si="13"/>
        <v>39.997435299603637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  <c r="U215" t="s">
        <v>2039</v>
      </c>
      <c r="V215" t="s">
        <v>2049</v>
      </c>
    </row>
    <row r="216" spans="1:22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 t="shared" si="12"/>
        <v>10.231428571428571</v>
      </c>
      <c r="H216">
        <v>165</v>
      </c>
      <c r="I216">
        <f t="shared" si="13"/>
        <v>86.812121212121212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  <c r="U216" t="s">
        <v>2039</v>
      </c>
      <c r="V216" t="s">
        <v>2040</v>
      </c>
    </row>
    <row r="217" spans="1:22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 t="shared" si="12"/>
        <v>3.8418367346938778E-2</v>
      </c>
      <c r="H217">
        <v>143</v>
      </c>
      <c r="I217">
        <f t="shared" si="13"/>
        <v>42.125874125874127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  <c r="U217" t="s">
        <v>2043</v>
      </c>
      <c r="V217" t="s">
        <v>2044</v>
      </c>
    </row>
    <row r="218" spans="1:22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 t="shared" si="12"/>
        <v>1.5507066557107643</v>
      </c>
      <c r="H218">
        <v>1815</v>
      </c>
      <c r="I218">
        <f t="shared" si="13"/>
        <v>103.97851239669421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  <c r="U218" t="s">
        <v>2043</v>
      </c>
      <c r="V218" t="s">
        <v>2044</v>
      </c>
    </row>
    <row r="219" spans="1:22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 t="shared" si="12"/>
        <v>0.44753477588871715</v>
      </c>
      <c r="H219">
        <v>934</v>
      </c>
      <c r="I219">
        <f t="shared" si="13"/>
        <v>62.003211991434689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  <c r="U219" t="s">
        <v>2045</v>
      </c>
      <c r="V219" t="s">
        <v>2067</v>
      </c>
    </row>
    <row r="220" spans="1:22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 t="shared" si="12"/>
        <v>2.1594736842105262</v>
      </c>
      <c r="H220">
        <v>397</v>
      </c>
      <c r="I220">
        <f t="shared" si="13"/>
        <v>31.005037783375315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  <c r="U220" t="s">
        <v>2045</v>
      </c>
      <c r="V220" t="s">
        <v>2056</v>
      </c>
    </row>
    <row r="221" spans="1:22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 t="shared" si="12"/>
        <v>3.3212709832134291</v>
      </c>
      <c r="H221">
        <v>1539</v>
      </c>
      <c r="I221">
        <f t="shared" si="13"/>
        <v>89.991552956465242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  <c r="U221" t="s">
        <v>2045</v>
      </c>
      <c r="V221" t="s">
        <v>2053</v>
      </c>
    </row>
    <row r="222" spans="1:22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 t="shared" si="12"/>
        <v>8.4430379746835441E-2</v>
      </c>
      <c r="H222">
        <v>17</v>
      </c>
      <c r="I222">
        <f t="shared" si="13"/>
        <v>39.235294117647058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  <c r="U222" t="s">
        <v>2043</v>
      </c>
      <c r="V222" t="s">
        <v>2044</v>
      </c>
    </row>
    <row r="223" spans="1:22" ht="19.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 t="shared" si="12"/>
        <v>0.9862551440329218</v>
      </c>
      <c r="H223">
        <v>2179</v>
      </c>
      <c r="I223">
        <f t="shared" si="13"/>
        <v>54.993116108306566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  <c r="U223" t="s">
        <v>2037</v>
      </c>
      <c r="V223" t="s">
        <v>2038</v>
      </c>
    </row>
    <row r="224" spans="1:22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 t="shared" si="12"/>
        <v>1.3797916666666667</v>
      </c>
      <c r="H224">
        <v>138</v>
      </c>
      <c r="I224">
        <f t="shared" si="13"/>
        <v>47.992753623188406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  <c r="U224" t="s">
        <v>2058</v>
      </c>
      <c r="V224" t="s">
        <v>2059</v>
      </c>
    </row>
    <row r="225" spans="1:22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 t="shared" si="12"/>
        <v>0.93810996563573879</v>
      </c>
      <c r="H225">
        <v>931</v>
      </c>
      <c r="I225">
        <f t="shared" si="13"/>
        <v>87.966702470461868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  <c r="U225" t="s">
        <v>2043</v>
      </c>
      <c r="V225" t="s">
        <v>2044</v>
      </c>
    </row>
    <row r="226" spans="1:22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 t="shared" si="12"/>
        <v>4.0363930885529156</v>
      </c>
      <c r="H226">
        <v>3594</v>
      </c>
      <c r="I226">
        <f t="shared" si="13"/>
        <v>51.999165275459099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  <c r="U226" t="s">
        <v>2045</v>
      </c>
      <c r="V226" t="s">
        <v>2067</v>
      </c>
    </row>
    <row r="227" spans="1:22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 t="shared" si="12"/>
        <v>2.6017404129793511</v>
      </c>
      <c r="H227">
        <v>5880</v>
      </c>
      <c r="I227">
        <f t="shared" si="13"/>
        <v>29.999659863945578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  <c r="U227" t="s">
        <v>2039</v>
      </c>
      <c r="V227" t="s">
        <v>2040</v>
      </c>
    </row>
    <row r="228" spans="1:22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 t="shared" si="12"/>
        <v>3.6663333333333332</v>
      </c>
      <c r="H228">
        <v>112</v>
      </c>
      <c r="I228">
        <f t="shared" si="13"/>
        <v>98.205357142857139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  <c r="U228" t="s">
        <v>2058</v>
      </c>
      <c r="V228" t="s">
        <v>2059</v>
      </c>
    </row>
    <row r="229" spans="1:22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 t="shared" si="12"/>
        <v>1.687208538587849</v>
      </c>
      <c r="H229">
        <v>943</v>
      </c>
      <c r="I229">
        <f t="shared" si="13"/>
        <v>108.96182396606575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  <c r="U229" t="s">
        <v>2054</v>
      </c>
      <c r="V229" t="s">
        <v>2065</v>
      </c>
    </row>
    <row r="230" spans="1:22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 t="shared" si="12"/>
        <v>1.1990717911530093</v>
      </c>
      <c r="H230">
        <v>2468</v>
      </c>
      <c r="I230">
        <f t="shared" si="13"/>
        <v>66.998379254457049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  <c r="U230" t="s">
        <v>2045</v>
      </c>
      <c r="V230" t="s">
        <v>2053</v>
      </c>
    </row>
    <row r="231" spans="1:22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 t="shared" si="12"/>
        <v>1.936892523364486</v>
      </c>
      <c r="H231">
        <v>2551</v>
      </c>
      <c r="I231">
        <f t="shared" si="13"/>
        <v>64.99333594668758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  <c r="U231" t="s">
        <v>2054</v>
      </c>
      <c r="V231" t="s">
        <v>2065</v>
      </c>
    </row>
    <row r="232" spans="1:22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 t="shared" si="12"/>
        <v>4.2016666666666671</v>
      </c>
      <c r="H232">
        <v>101</v>
      </c>
      <c r="I232">
        <f t="shared" si="13"/>
        <v>99.841584158415841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  <c r="U232" t="s">
        <v>2054</v>
      </c>
      <c r="V232" t="s">
        <v>2055</v>
      </c>
    </row>
    <row r="233" spans="1:22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 t="shared" si="12"/>
        <v>0.76708333333333334</v>
      </c>
      <c r="H233">
        <v>67</v>
      </c>
      <c r="I233">
        <f t="shared" si="13"/>
        <v>82.432835820895519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  <c r="U233" t="s">
        <v>2043</v>
      </c>
      <c r="V233" t="s">
        <v>2044</v>
      </c>
    </row>
    <row r="234" spans="1:22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 t="shared" si="12"/>
        <v>1.7126470588235294</v>
      </c>
      <c r="H234">
        <v>92</v>
      </c>
      <c r="I234">
        <f t="shared" si="13"/>
        <v>63.293478260869563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  <c r="U234" t="s">
        <v>2043</v>
      </c>
      <c r="V234" t="s">
        <v>2044</v>
      </c>
    </row>
    <row r="235" spans="1:22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 t="shared" si="12"/>
        <v>1.5789473684210527</v>
      </c>
      <c r="H235">
        <v>62</v>
      </c>
      <c r="I235">
        <f t="shared" si="13"/>
        <v>96.774193548387103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  <c r="U235" t="s">
        <v>2045</v>
      </c>
      <c r="V235" t="s">
        <v>2053</v>
      </c>
    </row>
    <row r="236" spans="1:22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 t="shared" si="12"/>
        <v>1.0908</v>
      </c>
      <c r="H236">
        <v>149</v>
      </c>
      <c r="I236">
        <f t="shared" si="13"/>
        <v>54.906040268456373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  <c r="U236" t="s">
        <v>2054</v>
      </c>
      <c r="V236" t="s">
        <v>2055</v>
      </c>
    </row>
    <row r="237" spans="1:22" ht="19.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 t="shared" si="12"/>
        <v>0.41732558139534881</v>
      </c>
      <c r="H237">
        <v>92</v>
      </c>
      <c r="I237">
        <f t="shared" si="13"/>
        <v>39.010869565217391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  <c r="U237" t="s">
        <v>2045</v>
      </c>
      <c r="V237" t="s">
        <v>2053</v>
      </c>
    </row>
    <row r="238" spans="1:22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 t="shared" si="12"/>
        <v>0.10944303797468355</v>
      </c>
      <c r="H238">
        <v>57</v>
      </c>
      <c r="I238">
        <f t="shared" si="13"/>
        <v>75.84210526315789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  <c r="U238" t="s">
        <v>2039</v>
      </c>
      <c r="V238" t="s">
        <v>2040</v>
      </c>
    </row>
    <row r="239" spans="1:22" ht="19.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 t="shared" si="12"/>
        <v>1.593763440860215</v>
      </c>
      <c r="H239">
        <v>329</v>
      </c>
      <c r="I239">
        <f t="shared" si="13"/>
        <v>45.051671732522799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  <c r="U239" t="s">
        <v>2045</v>
      </c>
      <c r="V239" t="s">
        <v>2053</v>
      </c>
    </row>
    <row r="240" spans="1:22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 t="shared" si="12"/>
        <v>4.2241666666666671</v>
      </c>
      <c r="H240">
        <v>97</v>
      </c>
      <c r="I240">
        <f t="shared" si="13"/>
        <v>104.51546391752578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  <c r="U240" t="s">
        <v>2043</v>
      </c>
      <c r="V240" t="s">
        <v>2044</v>
      </c>
    </row>
    <row r="241" spans="1:22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 t="shared" si="12"/>
        <v>0.97718749999999999</v>
      </c>
      <c r="H241">
        <v>41</v>
      </c>
      <c r="I241">
        <f t="shared" si="13"/>
        <v>76.268292682926827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  <c r="U241" t="s">
        <v>2041</v>
      </c>
      <c r="V241" t="s">
        <v>2050</v>
      </c>
    </row>
    <row r="242" spans="1:22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 t="shared" si="12"/>
        <v>4.1878911564625847</v>
      </c>
      <c r="H242">
        <v>1784</v>
      </c>
      <c r="I242">
        <f t="shared" si="13"/>
        <v>69.015695067264573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  <c r="U242" t="s">
        <v>2043</v>
      </c>
      <c r="V242" t="s">
        <v>2044</v>
      </c>
    </row>
    <row r="243" spans="1:22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 t="shared" si="12"/>
        <v>1.0191632047477746</v>
      </c>
      <c r="H243">
        <v>1684</v>
      </c>
      <c r="I243">
        <f t="shared" si="13"/>
        <v>101.97684085510689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  <c r="U243" t="s">
        <v>2051</v>
      </c>
      <c r="V243" t="s">
        <v>2052</v>
      </c>
    </row>
    <row r="244" spans="1:22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 t="shared" si="12"/>
        <v>1.2772619047619047</v>
      </c>
      <c r="H244">
        <v>250</v>
      </c>
      <c r="I244">
        <f t="shared" si="13"/>
        <v>42.915999999999997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  <c r="U244" t="s">
        <v>2039</v>
      </c>
      <c r="V244" t="s">
        <v>2040</v>
      </c>
    </row>
    <row r="245" spans="1:22" ht="19.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 t="shared" si="12"/>
        <v>4.4521739130434783</v>
      </c>
      <c r="H245">
        <v>238</v>
      </c>
      <c r="I245">
        <f t="shared" si="13"/>
        <v>43.025210084033617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  <c r="U245" t="s">
        <v>2043</v>
      </c>
      <c r="V245" t="s">
        <v>2044</v>
      </c>
    </row>
    <row r="246" spans="1:22" ht="19.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 t="shared" si="12"/>
        <v>5.6971428571428575</v>
      </c>
      <c r="H246">
        <v>53</v>
      </c>
      <c r="I246">
        <f t="shared" si="13"/>
        <v>75.245283018867923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  <c r="U246" t="s">
        <v>2043</v>
      </c>
      <c r="V246" t="s">
        <v>2044</v>
      </c>
    </row>
    <row r="247" spans="1:22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 t="shared" si="12"/>
        <v>5.0934482758620687</v>
      </c>
      <c r="H247">
        <v>214</v>
      </c>
      <c r="I247">
        <f t="shared" si="13"/>
        <v>69.023364485981304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  <c r="U247" t="s">
        <v>2043</v>
      </c>
      <c r="V247" t="s">
        <v>2044</v>
      </c>
    </row>
    <row r="248" spans="1:22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 t="shared" si="12"/>
        <v>3.2553333333333332</v>
      </c>
      <c r="H248">
        <v>222</v>
      </c>
      <c r="I248">
        <f t="shared" si="13"/>
        <v>65.986486486486484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  <c r="U248" t="s">
        <v>2041</v>
      </c>
      <c r="V248" t="s">
        <v>2042</v>
      </c>
    </row>
    <row r="249" spans="1:22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 t="shared" si="12"/>
        <v>9.3261616161616168</v>
      </c>
      <c r="H249">
        <v>1884</v>
      </c>
      <c r="I249">
        <f t="shared" si="13"/>
        <v>98.013800424628457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  <c r="U249" t="s">
        <v>2051</v>
      </c>
      <c r="V249" t="s">
        <v>2057</v>
      </c>
    </row>
    <row r="250" spans="1:22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 t="shared" si="12"/>
        <v>2.1133870967741935</v>
      </c>
      <c r="H250">
        <v>218</v>
      </c>
      <c r="I250">
        <f t="shared" si="13"/>
        <v>60.105504587155963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  <c r="U250" t="s">
        <v>2054</v>
      </c>
      <c r="V250" t="s">
        <v>2065</v>
      </c>
    </row>
    <row r="251" spans="1:22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 t="shared" si="12"/>
        <v>2.7332520325203253</v>
      </c>
      <c r="H251">
        <v>6465</v>
      </c>
      <c r="I251">
        <f t="shared" si="13"/>
        <v>26.000773395204948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  <c r="U251" t="s">
        <v>2051</v>
      </c>
      <c r="V251" t="s">
        <v>2063</v>
      </c>
    </row>
    <row r="252" spans="1:22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 t="shared" si="12"/>
        <v>0.03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  <c r="U252" t="s">
        <v>2039</v>
      </c>
      <c r="V252" t="s">
        <v>2040</v>
      </c>
    </row>
    <row r="253" spans="1:22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 t="shared" si="12"/>
        <v>0.54084507042253516</v>
      </c>
      <c r="H253">
        <v>101</v>
      </c>
      <c r="I253">
        <f t="shared" si="13"/>
        <v>38.019801980198018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  <c r="U253" t="s">
        <v>2043</v>
      </c>
      <c r="V253" t="s">
        <v>2044</v>
      </c>
    </row>
    <row r="254" spans="1:22" ht="19.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 t="shared" si="12"/>
        <v>6.2629999999999999</v>
      </c>
      <c r="H254">
        <v>59</v>
      </c>
      <c r="I254">
        <f t="shared" si="13"/>
        <v>106.15254237288136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  <c r="U254" t="s">
        <v>2043</v>
      </c>
      <c r="V254" t="s">
        <v>2044</v>
      </c>
    </row>
    <row r="255" spans="1:22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 t="shared" si="12"/>
        <v>0.8902139917695473</v>
      </c>
      <c r="H255">
        <v>1335</v>
      </c>
      <c r="I255">
        <f t="shared" si="13"/>
        <v>81.019475655430711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  <c r="U255" t="s">
        <v>2045</v>
      </c>
      <c r="V255" t="s">
        <v>2048</v>
      </c>
    </row>
    <row r="256" spans="1:22" ht="19.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 t="shared" si="12"/>
        <v>1.8489130434782608</v>
      </c>
      <c r="H256">
        <v>88</v>
      </c>
      <c r="I256">
        <f t="shared" si="13"/>
        <v>96.647727272727266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  <c r="U256" t="s">
        <v>2051</v>
      </c>
      <c r="V256" t="s">
        <v>2052</v>
      </c>
    </row>
    <row r="257" spans="1:22" ht="19.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 t="shared" si="12"/>
        <v>1.2016770186335404</v>
      </c>
      <c r="H257">
        <v>1697</v>
      </c>
      <c r="I257">
        <f t="shared" si="13"/>
        <v>57.003535651149086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  <c r="U257" t="s">
        <v>2039</v>
      </c>
      <c r="V257" t="s">
        <v>2040</v>
      </c>
    </row>
    <row r="258" spans="1:22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 t="shared" ref="G258:G321" si="16">E258/D258</f>
        <v>0.23390243902439026</v>
      </c>
      <c r="H258">
        <v>15</v>
      </c>
      <c r="I258">
        <f t="shared" ref="I258:I321" si="17">E258/H258</f>
        <v>63.93333333333333</v>
      </c>
      <c r="J258" t="s">
        <v>40</v>
      </c>
      <c r="K258" t="s">
        <v>41</v>
      </c>
      <c r="L258">
        <v>1453615200</v>
      </c>
      <c r="M258" s="7">
        <f t="shared" ref="M258:M321" si="18">(((L258/60)/60)/24)+DATE(1970,1,1)</f>
        <v>42393.25</v>
      </c>
      <c r="N258">
        <v>1456812000</v>
      </c>
      <c r="O258" s="7">
        <f t="shared" ref="O258:O321" si="19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  <c r="U258" t="s">
        <v>2039</v>
      </c>
      <c r="V258" t="s">
        <v>2040</v>
      </c>
    </row>
    <row r="259" spans="1:22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 t="shared" si="16"/>
        <v>1.46</v>
      </c>
      <c r="H259">
        <v>92</v>
      </c>
      <c r="I259">
        <f t="shared" si="17"/>
        <v>90.456521739130437</v>
      </c>
      <c r="J259" t="s">
        <v>21</v>
      </c>
      <c r="K259" t="s">
        <v>22</v>
      </c>
      <c r="L259">
        <v>1362463200</v>
      </c>
      <c r="M259" s="7">
        <f t="shared" si="18"/>
        <v>41338.25</v>
      </c>
      <c r="N259">
        <v>1363669200</v>
      </c>
      <c r="O259" s="7">
        <f t="shared" si="19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  <c r="U259" t="s">
        <v>2043</v>
      </c>
      <c r="V259" t="s">
        <v>2044</v>
      </c>
    </row>
    <row r="260" spans="1:22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 t="shared" si="16"/>
        <v>2.6848000000000001</v>
      </c>
      <c r="H260">
        <v>186</v>
      </c>
      <c r="I260">
        <f t="shared" si="17"/>
        <v>72.172043010752688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  <c r="U260" t="s">
        <v>2043</v>
      </c>
      <c r="V260" t="s">
        <v>2044</v>
      </c>
    </row>
    <row r="261" spans="1:22" ht="19.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 t="shared" si="16"/>
        <v>5.9749999999999996</v>
      </c>
      <c r="H261">
        <v>138</v>
      </c>
      <c r="I261">
        <f t="shared" si="17"/>
        <v>77.934782608695656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  <c r="U261" t="s">
        <v>2058</v>
      </c>
      <c r="V261" t="s">
        <v>2059</v>
      </c>
    </row>
    <row r="262" spans="1:22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 t="shared" si="16"/>
        <v>1.5769841269841269</v>
      </c>
      <c r="H262">
        <v>261</v>
      </c>
      <c r="I262">
        <f t="shared" si="17"/>
        <v>38.065134099616856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  <c r="U262" t="s">
        <v>2039</v>
      </c>
      <c r="V262" t="s">
        <v>2040</v>
      </c>
    </row>
    <row r="263" spans="1:22" ht="19.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 t="shared" si="16"/>
        <v>0.31201660735468567</v>
      </c>
      <c r="H263">
        <v>454</v>
      </c>
      <c r="I263">
        <f t="shared" si="17"/>
        <v>57.936123348017624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  <c r="U263" t="s">
        <v>2039</v>
      </c>
      <c r="V263" t="s">
        <v>2040</v>
      </c>
    </row>
    <row r="264" spans="1:22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 t="shared" si="16"/>
        <v>3.1341176470588237</v>
      </c>
      <c r="H264">
        <v>107</v>
      </c>
      <c r="I264">
        <f t="shared" si="17"/>
        <v>49.794392523364486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  <c r="U264" t="s">
        <v>2039</v>
      </c>
      <c r="V264" t="s">
        <v>2049</v>
      </c>
    </row>
    <row r="265" spans="1:22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 t="shared" si="16"/>
        <v>3.7089655172413791</v>
      </c>
      <c r="H265">
        <v>199</v>
      </c>
      <c r="I265">
        <f t="shared" si="17"/>
        <v>54.050251256281406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  <c r="U265" t="s">
        <v>2058</v>
      </c>
      <c r="V265" t="s">
        <v>2059</v>
      </c>
    </row>
    <row r="266" spans="1:22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 t="shared" si="16"/>
        <v>3.6266447368421053</v>
      </c>
      <c r="H266">
        <v>5512</v>
      </c>
      <c r="I266">
        <f t="shared" si="17"/>
        <v>30.002721335268504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  <c r="U266" t="s">
        <v>2043</v>
      </c>
      <c r="V266" t="s">
        <v>2044</v>
      </c>
    </row>
    <row r="267" spans="1:22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 t="shared" si="16"/>
        <v>1.2308163265306122</v>
      </c>
      <c r="H267">
        <v>86</v>
      </c>
      <c r="I267">
        <f t="shared" si="17"/>
        <v>70.127906976744185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  <c r="U267" t="s">
        <v>2043</v>
      </c>
      <c r="V267" t="s">
        <v>2044</v>
      </c>
    </row>
    <row r="268" spans="1:22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 t="shared" si="16"/>
        <v>0.76766756032171579</v>
      </c>
      <c r="H268">
        <v>3182</v>
      </c>
      <c r="I268">
        <f t="shared" si="17"/>
        <v>26.996228786926462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  <c r="U268" t="s">
        <v>2039</v>
      </c>
      <c r="V268" t="s">
        <v>2062</v>
      </c>
    </row>
    <row r="269" spans="1:22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 t="shared" si="16"/>
        <v>2.3362012987012988</v>
      </c>
      <c r="H269">
        <v>2768</v>
      </c>
      <c r="I269">
        <f t="shared" si="17"/>
        <v>51.990606936416185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  <c r="U269" t="s">
        <v>2043</v>
      </c>
      <c r="V269" t="s">
        <v>2044</v>
      </c>
    </row>
    <row r="270" spans="1:22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 t="shared" si="16"/>
        <v>1.8053333333333332</v>
      </c>
      <c r="H270">
        <v>48</v>
      </c>
      <c r="I270">
        <f t="shared" si="17"/>
        <v>56.416666666666664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  <c r="U270" t="s">
        <v>2045</v>
      </c>
      <c r="V270" t="s">
        <v>2046</v>
      </c>
    </row>
    <row r="271" spans="1:22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 t="shared" si="16"/>
        <v>2.5262857142857142</v>
      </c>
      <c r="H271">
        <v>87</v>
      </c>
      <c r="I271">
        <f t="shared" si="17"/>
        <v>101.63218390804597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  <c r="U271" t="s">
        <v>2045</v>
      </c>
      <c r="V271" t="s">
        <v>2064</v>
      </c>
    </row>
    <row r="272" spans="1:22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 t="shared" si="16"/>
        <v>0.27176538240368026</v>
      </c>
      <c r="H272">
        <v>1890</v>
      </c>
      <c r="I272">
        <f t="shared" si="17"/>
        <v>25.005291005291006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  <c r="U272" t="s">
        <v>2054</v>
      </c>
      <c r="V272" t="s">
        <v>2055</v>
      </c>
    </row>
    <row r="273" spans="1:22" ht="19.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 t="shared" si="16"/>
        <v>1.2706571242680547E-2</v>
      </c>
      <c r="H273">
        <v>61</v>
      </c>
      <c r="I273">
        <f t="shared" si="17"/>
        <v>32.016393442622949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  <c r="U273" t="s">
        <v>2058</v>
      </c>
      <c r="V273" t="s">
        <v>2059</v>
      </c>
    </row>
    <row r="274" spans="1:22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 t="shared" si="16"/>
        <v>3.0400978473581213</v>
      </c>
      <c r="H274">
        <v>1894</v>
      </c>
      <c r="I274">
        <f t="shared" si="17"/>
        <v>82.021647307286173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  <c r="U274" t="s">
        <v>2043</v>
      </c>
      <c r="V274" t="s">
        <v>2044</v>
      </c>
    </row>
    <row r="275" spans="1:22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 t="shared" si="16"/>
        <v>1.3723076923076922</v>
      </c>
      <c r="H275">
        <v>282</v>
      </c>
      <c r="I275">
        <f t="shared" si="17"/>
        <v>37.957446808510639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  <c r="U275" t="s">
        <v>2043</v>
      </c>
      <c r="V275" t="s">
        <v>2044</v>
      </c>
    </row>
    <row r="276" spans="1:22" ht="19.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 t="shared" si="16"/>
        <v>0.32208333333333333</v>
      </c>
      <c r="H276">
        <v>15</v>
      </c>
      <c r="I276">
        <f t="shared" si="17"/>
        <v>51.533333333333331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  <c r="U276" t="s">
        <v>2043</v>
      </c>
      <c r="V276" t="s">
        <v>2044</v>
      </c>
    </row>
    <row r="277" spans="1:22" ht="19.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 t="shared" si="16"/>
        <v>2.4151282051282053</v>
      </c>
      <c r="H277">
        <v>116</v>
      </c>
      <c r="I277">
        <f t="shared" si="17"/>
        <v>81.198275862068968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  <c r="U277" t="s">
        <v>2051</v>
      </c>
      <c r="V277" t="s">
        <v>2063</v>
      </c>
    </row>
    <row r="278" spans="1:22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 t="shared" si="16"/>
        <v>0.96799999999999997</v>
      </c>
      <c r="H278">
        <v>133</v>
      </c>
      <c r="I278">
        <f t="shared" si="17"/>
        <v>40.030075187969928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  <c r="U278" t="s">
        <v>2054</v>
      </c>
      <c r="V278" t="s">
        <v>2055</v>
      </c>
    </row>
    <row r="279" spans="1:22" ht="19.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 t="shared" si="16"/>
        <v>10.664285714285715</v>
      </c>
      <c r="H279">
        <v>83</v>
      </c>
      <c r="I279">
        <f t="shared" si="17"/>
        <v>89.939759036144579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  <c r="U279" t="s">
        <v>2043</v>
      </c>
      <c r="V279" t="s">
        <v>2044</v>
      </c>
    </row>
    <row r="280" spans="1:22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 t="shared" si="16"/>
        <v>3.2588888888888889</v>
      </c>
      <c r="H280">
        <v>91</v>
      </c>
      <c r="I280">
        <f t="shared" si="17"/>
        <v>96.692307692307693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  <c r="U280" t="s">
        <v>2041</v>
      </c>
      <c r="V280" t="s">
        <v>2042</v>
      </c>
    </row>
    <row r="281" spans="1:22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 t="shared" si="16"/>
        <v>1.7070000000000001</v>
      </c>
      <c r="H281">
        <v>546</v>
      </c>
      <c r="I281">
        <f t="shared" si="17"/>
        <v>25.010989010989011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  <c r="U281" t="s">
        <v>2043</v>
      </c>
      <c r="V281" t="s">
        <v>2044</v>
      </c>
    </row>
    <row r="282" spans="1:22" ht="19.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 t="shared" si="16"/>
        <v>5.8144</v>
      </c>
      <c r="H282">
        <v>393</v>
      </c>
      <c r="I282">
        <f t="shared" si="17"/>
        <v>36.987277353689571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  <c r="U282" t="s">
        <v>2045</v>
      </c>
      <c r="V282" t="s">
        <v>2053</v>
      </c>
    </row>
    <row r="283" spans="1:22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 t="shared" si="16"/>
        <v>0.91520972644376897</v>
      </c>
      <c r="H283">
        <v>2062</v>
      </c>
      <c r="I283">
        <f t="shared" si="17"/>
        <v>73.012609117361791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  <c r="U283" t="s">
        <v>2043</v>
      </c>
      <c r="V283" t="s">
        <v>2044</v>
      </c>
    </row>
    <row r="284" spans="1:22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 t="shared" si="16"/>
        <v>1.0804761904761904</v>
      </c>
      <c r="H284">
        <v>133</v>
      </c>
      <c r="I284">
        <f t="shared" si="17"/>
        <v>68.240601503759393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  <c r="U284" t="s">
        <v>2045</v>
      </c>
      <c r="V284" t="s">
        <v>2064</v>
      </c>
    </row>
    <row r="285" spans="1:22" ht="19.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 t="shared" si="16"/>
        <v>0.18728395061728395</v>
      </c>
      <c r="H285">
        <v>29</v>
      </c>
      <c r="I285">
        <f t="shared" si="17"/>
        <v>52.310344827586206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  <c r="U285" t="s">
        <v>2039</v>
      </c>
      <c r="V285" t="s">
        <v>2040</v>
      </c>
    </row>
    <row r="286" spans="1:22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 t="shared" si="16"/>
        <v>0.83193877551020412</v>
      </c>
      <c r="H286">
        <v>132</v>
      </c>
      <c r="I286">
        <f t="shared" si="17"/>
        <v>61.765151515151516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  <c r="U286" t="s">
        <v>2041</v>
      </c>
      <c r="V286" t="s">
        <v>2042</v>
      </c>
    </row>
    <row r="287" spans="1:22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 t="shared" si="16"/>
        <v>7.0633333333333335</v>
      </c>
      <c r="H287">
        <v>254</v>
      </c>
      <c r="I287">
        <f t="shared" si="17"/>
        <v>25.027559055118111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  <c r="U287" t="s">
        <v>2043</v>
      </c>
      <c r="V287" t="s">
        <v>2044</v>
      </c>
    </row>
    <row r="288" spans="1:22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 t="shared" si="16"/>
        <v>0.17446030330062445</v>
      </c>
      <c r="H288">
        <v>184</v>
      </c>
      <c r="I288">
        <f t="shared" si="17"/>
        <v>106.28804347826087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  <c r="U288" t="s">
        <v>2043</v>
      </c>
      <c r="V288" t="s">
        <v>2044</v>
      </c>
    </row>
    <row r="289" spans="1:22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 t="shared" si="16"/>
        <v>2.0973015873015872</v>
      </c>
      <c r="H289">
        <v>176</v>
      </c>
      <c r="I289">
        <f t="shared" si="17"/>
        <v>75.07386363636364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  <c r="U289" t="s">
        <v>2039</v>
      </c>
      <c r="V289" t="s">
        <v>2047</v>
      </c>
    </row>
    <row r="290" spans="1:22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 t="shared" si="16"/>
        <v>0.97785714285714287</v>
      </c>
      <c r="H290">
        <v>137</v>
      </c>
      <c r="I290">
        <f t="shared" si="17"/>
        <v>39.970802919708028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  <c r="U290" t="s">
        <v>2039</v>
      </c>
      <c r="V290" t="s">
        <v>2061</v>
      </c>
    </row>
    <row r="291" spans="1:22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 t="shared" si="16"/>
        <v>16.842500000000001</v>
      </c>
      <c r="H291">
        <v>337</v>
      </c>
      <c r="I291">
        <f t="shared" si="17"/>
        <v>39.982195845697326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  <c r="U291" t="s">
        <v>2043</v>
      </c>
      <c r="V291" t="s">
        <v>2044</v>
      </c>
    </row>
    <row r="292" spans="1:22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 t="shared" si="16"/>
        <v>0.54402135231316728</v>
      </c>
      <c r="H292">
        <v>908</v>
      </c>
      <c r="I292">
        <f t="shared" si="17"/>
        <v>101.01541850220265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  <c r="U292" t="s">
        <v>2045</v>
      </c>
      <c r="V292" t="s">
        <v>2046</v>
      </c>
    </row>
    <row r="293" spans="1:22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 t="shared" si="16"/>
        <v>4.5661111111111108</v>
      </c>
      <c r="H293">
        <v>107</v>
      </c>
      <c r="I293">
        <f t="shared" si="17"/>
        <v>76.813084112149539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  <c r="U293" t="s">
        <v>2041</v>
      </c>
      <c r="V293" t="s">
        <v>2042</v>
      </c>
    </row>
    <row r="294" spans="1:22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 t="shared" si="16"/>
        <v>9.8219178082191785E-2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  <c r="U294" t="s">
        <v>2037</v>
      </c>
      <c r="V294" t="s">
        <v>2038</v>
      </c>
    </row>
    <row r="295" spans="1:22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 t="shared" si="16"/>
        <v>0.16384615384615384</v>
      </c>
      <c r="H295">
        <v>32</v>
      </c>
      <c r="I295">
        <f t="shared" si="17"/>
        <v>33.28125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  <c r="U295" t="s">
        <v>2043</v>
      </c>
      <c r="V295" t="s">
        <v>2044</v>
      </c>
    </row>
    <row r="296" spans="1:22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 t="shared" si="16"/>
        <v>13.396666666666667</v>
      </c>
      <c r="H296">
        <v>183</v>
      </c>
      <c r="I296">
        <f t="shared" si="17"/>
        <v>43.923497267759565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  <c r="U296" t="s">
        <v>2043</v>
      </c>
      <c r="V296" t="s">
        <v>2044</v>
      </c>
    </row>
    <row r="297" spans="1:22" ht="19.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 t="shared" si="16"/>
        <v>0.35650077760497667</v>
      </c>
      <c r="H297">
        <v>1910</v>
      </c>
      <c r="I297">
        <f t="shared" si="17"/>
        <v>36.004712041884815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  <c r="U297" t="s">
        <v>2043</v>
      </c>
      <c r="V297" t="s">
        <v>2044</v>
      </c>
    </row>
    <row r="298" spans="1:22" ht="19.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 t="shared" si="16"/>
        <v>0.54950819672131146</v>
      </c>
      <c r="H298">
        <v>38</v>
      </c>
      <c r="I298">
        <f t="shared" si="17"/>
        <v>88.21052631578948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  <c r="U298" t="s">
        <v>2043</v>
      </c>
      <c r="V298" t="s">
        <v>2044</v>
      </c>
    </row>
    <row r="299" spans="1:22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 t="shared" si="16"/>
        <v>0.94236111111111109</v>
      </c>
      <c r="H299">
        <v>104</v>
      </c>
      <c r="I299">
        <f t="shared" si="17"/>
        <v>65.240384615384613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  <c r="U299" t="s">
        <v>2043</v>
      </c>
      <c r="V299" t="s">
        <v>2044</v>
      </c>
    </row>
    <row r="300" spans="1:22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 t="shared" si="16"/>
        <v>1.4391428571428571</v>
      </c>
      <c r="H300">
        <v>72</v>
      </c>
      <c r="I300">
        <f t="shared" si="17"/>
        <v>69.958333333333329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  <c r="U300" t="s">
        <v>2039</v>
      </c>
      <c r="V300" t="s">
        <v>2040</v>
      </c>
    </row>
    <row r="301" spans="1:22" ht="19.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 t="shared" si="16"/>
        <v>0.51421052631578945</v>
      </c>
      <c r="H301">
        <v>49</v>
      </c>
      <c r="I301">
        <f t="shared" si="17"/>
        <v>39.877551020408163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  <c r="U301" t="s">
        <v>2037</v>
      </c>
      <c r="V301" t="s">
        <v>2038</v>
      </c>
    </row>
    <row r="302" spans="1:22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 t="shared" si="16"/>
        <v>0.05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  <c r="U302" t="s">
        <v>2051</v>
      </c>
      <c r="V302" t="s">
        <v>2052</v>
      </c>
    </row>
    <row r="303" spans="1:22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 t="shared" si="16"/>
        <v>13.446666666666667</v>
      </c>
      <c r="H303">
        <v>295</v>
      </c>
      <c r="I303">
        <f t="shared" si="17"/>
        <v>41.023728813559323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  <c r="U303" t="s">
        <v>2045</v>
      </c>
      <c r="V303" t="s">
        <v>2046</v>
      </c>
    </row>
    <row r="304" spans="1:22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 t="shared" si="16"/>
        <v>0.31844940867279897</v>
      </c>
      <c r="H304">
        <v>245</v>
      </c>
      <c r="I304">
        <f t="shared" si="17"/>
        <v>98.914285714285711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  <c r="U304" t="s">
        <v>2043</v>
      </c>
      <c r="V304" t="s">
        <v>2044</v>
      </c>
    </row>
    <row r="305" spans="1:22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 t="shared" si="16"/>
        <v>0.82617647058823529</v>
      </c>
      <c r="H305">
        <v>32</v>
      </c>
      <c r="I305">
        <f t="shared" si="17"/>
        <v>87.78125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  <c r="U305" t="s">
        <v>2039</v>
      </c>
      <c r="V305" t="s">
        <v>2049</v>
      </c>
    </row>
    <row r="306" spans="1:22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 t="shared" si="16"/>
        <v>5.4614285714285717</v>
      </c>
      <c r="H306">
        <v>142</v>
      </c>
      <c r="I306">
        <f t="shared" si="17"/>
        <v>80.767605633802816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  <c r="U306" t="s">
        <v>2045</v>
      </c>
      <c r="V306" t="s">
        <v>2046</v>
      </c>
    </row>
    <row r="307" spans="1:22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 t="shared" si="16"/>
        <v>2.8621428571428571</v>
      </c>
      <c r="H307">
        <v>85</v>
      </c>
      <c r="I307">
        <f t="shared" si="17"/>
        <v>94.28235294117647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  <c r="U307" t="s">
        <v>2043</v>
      </c>
      <c r="V307" t="s">
        <v>2044</v>
      </c>
    </row>
    <row r="308" spans="1:22" ht="19.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 t="shared" si="16"/>
        <v>7.9076923076923072E-2</v>
      </c>
      <c r="H308">
        <v>7</v>
      </c>
      <c r="I308">
        <f t="shared" si="17"/>
        <v>73.428571428571431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  <c r="U308" t="s">
        <v>2043</v>
      </c>
      <c r="V308" t="s">
        <v>2044</v>
      </c>
    </row>
    <row r="309" spans="1:22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 t="shared" si="16"/>
        <v>1.3213677811550153</v>
      </c>
      <c r="H309">
        <v>659</v>
      </c>
      <c r="I309">
        <f t="shared" si="17"/>
        <v>65.968133535660087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  <c r="U309" t="s">
        <v>2051</v>
      </c>
      <c r="V309" t="s">
        <v>2057</v>
      </c>
    </row>
    <row r="310" spans="1:22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 t="shared" si="16"/>
        <v>0.74077834179357027</v>
      </c>
      <c r="H310">
        <v>803</v>
      </c>
      <c r="I310">
        <f t="shared" si="17"/>
        <v>109.04109589041096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  <c r="U310" t="s">
        <v>2043</v>
      </c>
      <c r="V310" t="s">
        <v>2044</v>
      </c>
    </row>
    <row r="311" spans="1:22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 t="shared" si="16"/>
        <v>0.75292682926829269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  <c r="U311" t="s">
        <v>2039</v>
      </c>
      <c r="V311" t="s">
        <v>2049</v>
      </c>
    </row>
    <row r="312" spans="1:22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 t="shared" si="16"/>
        <v>0.20333333333333334</v>
      </c>
      <c r="H312">
        <v>16</v>
      </c>
      <c r="I312">
        <f t="shared" si="17"/>
        <v>99.125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  <c r="U312" t="s">
        <v>2054</v>
      </c>
      <c r="V312" t="s">
        <v>2055</v>
      </c>
    </row>
    <row r="313" spans="1:22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 t="shared" si="16"/>
        <v>2.0336507936507937</v>
      </c>
      <c r="H313">
        <v>121</v>
      </c>
      <c r="I313">
        <f t="shared" si="17"/>
        <v>105.88429752066116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  <c r="U313" t="s">
        <v>2043</v>
      </c>
      <c r="V313" t="s">
        <v>2044</v>
      </c>
    </row>
    <row r="314" spans="1:22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 t="shared" si="16"/>
        <v>3.1022842639593908</v>
      </c>
      <c r="H314">
        <v>3742</v>
      </c>
      <c r="I314">
        <f t="shared" si="17"/>
        <v>48.996525921966864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  <c r="U314" t="s">
        <v>2043</v>
      </c>
      <c r="V314" t="s">
        <v>2044</v>
      </c>
    </row>
    <row r="315" spans="1:22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 t="shared" si="16"/>
        <v>3.9531818181818181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  <c r="U315" t="s">
        <v>2039</v>
      </c>
      <c r="V315" t="s">
        <v>2040</v>
      </c>
    </row>
    <row r="316" spans="1:22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 t="shared" si="16"/>
        <v>2.9471428571428571</v>
      </c>
      <c r="H316">
        <v>133</v>
      </c>
      <c r="I316">
        <f t="shared" si="17"/>
        <v>31.022556390977442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  <c r="U316" t="s">
        <v>2045</v>
      </c>
      <c r="V316" t="s">
        <v>2046</v>
      </c>
    </row>
    <row r="317" spans="1:22" ht="19.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 t="shared" si="16"/>
        <v>0.33894736842105261</v>
      </c>
      <c r="H317">
        <v>31</v>
      </c>
      <c r="I317">
        <f t="shared" si="17"/>
        <v>103.87096774193549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  <c r="U317" t="s">
        <v>2043</v>
      </c>
      <c r="V317" t="s">
        <v>2044</v>
      </c>
    </row>
    <row r="318" spans="1:22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 t="shared" si="16"/>
        <v>0.66677083333333331</v>
      </c>
      <c r="H318">
        <v>108</v>
      </c>
      <c r="I318">
        <f t="shared" si="17"/>
        <v>59.268518518518519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  <c r="U318" t="s">
        <v>2037</v>
      </c>
      <c r="V318" t="s">
        <v>2038</v>
      </c>
    </row>
    <row r="319" spans="1:22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 t="shared" si="16"/>
        <v>0.19227272727272726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  <c r="U319" t="s">
        <v>2043</v>
      </c>
      <c r="V319" t="s">
        <v>2044</v>
      </c>
    </row>
    <row r="320" spans="1:22" ht="19.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 t="shared" si="16"/>
        <v>0.15842105263157893</v>
      </c>
      <c r="H320">
        <v>17</v>
      </c>
      <c r="I320">
        <f t="shared" si="17"/>
        <v>53.117647058823529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  <c r="U320" t="s">
        <v>2039</v>
      </c>
      <c r="V320" t="s">
        <v>2040</v>
      </c>
    </row>
    <row r="321" spans="1:22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 t="shared" si="16"/>
        <v>0.38702380952380955</v>
      </c>
      <c r="H321">
        <v>64</v>
      </c>
      <c r="I321">
        <f t="shared" si="17"/>
        <v>50.796875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  <c r="U321" t="s">
        <v>2041</v>
      </c>
      <c r="V321" t="s">
        <v>2042</v>
      </c>
    </row>
    <row r="322" spans="1:22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 t="shared" ref="G322:G385" si="20">E322/D322</f>
        <v>9.5876777251184833E-2</v>
      </c>
      <c r="H322">
        <v>80</v>
      </c>
      <c r="I322">
        <f t="shared" ref="I322:I385" si="21">E322/H322</f>
        <v>101.15</v>
      </c>
      <c r="J322" t="s">
        <v>21</v>
      </c>
      <c r="K322" t="s">
        <v>22</v>
      </c>
      <c r="L322">
        <v>1305003600</v>
      </c>
      <c r="M322" s="7">
        <f t="shared" ref="M322:M385" si="22">(((L322/60)/60)/24)+DATE(1970,1,1)</f>
        <v>40673.208333333336</v>
      </c>
      <c r="N322">
        <v>1305781200</v>
      </c>
      <c r="O322" s="7">
        <f t="shared" ref="O322:O385" si="23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  <c r="U322" t="s">
        <v>2051</v>
      </c>
      <c r="V322" t="s">
        <v>2057</v>
      </c>
    </row>
    <row r="323" spans="1:22" ht="19.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 t="shared" si="20"/>
        <v>0.94144366197183094</v>
      </c>
      <c r="H323">
        <v>2468</v>
      </c>
      <c r="I323">
        <f t="shared" si="21"/>
        <v>65.000810372771468</v>
      </c>
      <c r="J323" t="s">
        <v>21</v>
      </c>
      <c r="K323" t="s">
        <v>22</v>
      </c>
      <c r="L323">
        <v>1301634000</v>
      </c>
      <c r="M323" s="7">
        <f t="shared" si="22"/>
        <v>40634.208333333336</v>
      </c>
      <c r="N323">
        <v>1302325200</v>
      </c>
      <c r="O323" s="7">
        <f t="shared" si="23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  <c r="U323" t="s">
        <v>2045</v>
      </c>
      <c r="V323" t="s">
        <v>2056</v>
      </c>
    </row>
    <row r="324" spans="1:22" ht="19.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 t="shared" si="20"/>
        <v>1.6656234096692113</v>
      </c>
      <c r="H324">
        <v>5168</v>
      </c>
      <c r="I324">
        <f t="shared" si="21"/>
        <v>37.998645510835914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  <c r="U324" t="s">
        <v>2043</v>
      </c>
      <c r="V324" t="s">
        <v>2044</v>
      </c>
    </row>
    <row r="325" spans="1:22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 t="shared" si="20"/>
        <v>0.24134831460674158</v>
      </c>
      <c r="H325">
        <v>26</v>
      </c>
      <c r="I325">
        <f t="shared" si="21"/>
        <v>82.615384615384613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  <c r="U325" t="s">
        <v>2045</v>
      </c>
      <c r="V325" t="s">
        <v>2046</v>
      </c>
    </row>
    <row r="326" spans="1:22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 t="shared" si="20"/>
        <v>1.6405633802816901</v>
      </c>
      <c r="H326">
        <v>307</v>
      </c>
      <c r="I326">
        <f t="shared" si="21"/>
        <v>37.941368078175898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  <c r="U326" t="s">
        <v>2043</v>
      </c>
      <c r="V326" t="s">
        <v>2044</v>
      </c>
    </row>
    <row r="327" spans="1:22" ht="19.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 t="shared" si="20"/>
        <v>0.90723076923076929</v>
      </c>
      <c r="H327">
        <v>73</v>
      </c>
      <c r="I327">
        <f t="shared" si="21"/>
        <v>80.780821917808225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  <c r="U327" t="s">
        <v>2043</v>
      </c>
      <c r="V327" t="s">
        <v>2044</v>
      </c>
    </row>
    <row r="328" spans="1:22" ht="19.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 t="shared" si="20"/>
        <v>0.46194444444444444</v>
      </c>
      <c r="H328">
        <v>128</v>
      </c>
      <c r="I328">
        <f t="shared" si="21"/>
        <v>25.984375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  <c r="U328" t="s">
        <v>2045</v>
      </c>
      <c r="V328" t="s">
        <v>2053</v>
      </c>
    </row>
    <row r="329" spans="1:22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 t="shared" si="20"/>
        <v>0.38538461538461538</v>
      </c>
      <c r="H329">
        <v>33</v>
      </c>
      <c r="I329">
        <f t="shared" si="21"/>
        <v>30.363636363636363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  <c r="U329" t="s">
        <v>2043</v>
      </c>
      <c r="V329" t="s">
        <v>2044</v>
      </c>
    </row>
    <row r="330" spans="1:22" ht="19.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 t="shared" si="20"/>
        <v>1.3356231003039514</v>
      </c>
      <c r="H330">
        <v>2441</v>
      </c>
      <c r="I330">
        <f t="shared" si="21"/>
        <v>54.004916018025398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  <c r="U330" t="s">
        <v>2039</v>
      </c>
      <c r="V330" t="s">
        <v>2040</v>
      </c>
    </row>
    <row r="331" spans="1:22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 t="shared" si="20"/>
        <v>0.22896588486140726</v>
      </c>
      <c r="H331">
        <v>211</v>
      </c>
      <c r="I331">
        <f t="shared" si="21"/>
        <v>101.78672985781991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  <c r="U331" t="s">
        <v>2054</v>
      </c>
      <c r="V331" t="s">
        <v>2055</v>
      </c>
    </row>
    <row r="332" spans="1:22" ht="19.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 t="shared" si="20"/>
        <v>1.8495548961424333</v>
      </c>
      <c r="H332">
        <v>1385</v>
      </c>
      <c r="I332">
        <f t="shared" si="21"/>
        <v>45.003610108303249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  <c r="U332" t="s">
        <v>2045</v>
      </c>
      <c r="V332" t="s">
        <v>2046</v>
      </c>
    </row>
    <row r="333" spans="1:22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 t="shared" si="20"/>
        <v>4.4372727272727275</v>
      </c>
      <c r="H333">
        <v>190</v>
      </c>
      <c r="I333">
        <f t="shared" si="21"/>
        <v>77.068421052631578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  <c r="U333" t="s">
        <v>2037</v>
      </c>
      <c r="V333" t="s">
        <v>2038</v>
      </c>
    </row>
    <row r="334" spans="1:22" ht="19.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 t="shared" si="20"/>
        <v>1.999806763285024</v>
      </c>
      <c r="H334">
        <v>470</v>
      </c>
      <c r="I334">
        <f t="shared" si="21"/>
        <v>88.076595744680844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  <c r="U334" t="s">
        <v>2041</v>
      </c>
      <c r="V334" t="s">
        <v>2050</v>
      </c>
    </row>
    <row r="335" spans="1:22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 t="shared" si="20"/>
        <v>1.2395833333333333</v>
      </c>
      <c r="H335">
        <v>253</v>
      </c>
      <c r="I335">
        <f t="shared" si="21"/>
        <v>47.035573122529641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  <c r="U335" t="s">
        <v>2043</v>
      </c>
      <c r="V335" t="s">
        <v>2044</v>
      </c>
    </row>
    <row r="336" spans="1:22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 t="shared" si="20"/>
        <v>1.8661329305135952</v>
      </c>
      <c r="H336">
        <v>1113</v>
      </c>
      <c r="I336">
        <f t="shared" si="21"/>
        <v>110.99550763701707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  <c r="U336" t="s">
        <v>2039</v>
      </c>
      <c r="V336" t="s">
        <v>2040</v>
      </c>
    </row>
    <row r="337" spans="1:22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 t="shared" si="20"/>
        <v>1.1428538550057536</v>
      </c>
      <c r="H337">
        <v>2283</v>
      </c>
      <c r="I337">
        <f t="shared" si="21"/>
        <v>87.003066141042481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  <c r="U337" t="s">
        <v>2039</v>
      </c>
      <c r="V337" t="s">
        <v>2040</v>
      </c>
    </row>
    <row r="338" spans="1:22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 t="shared" si="20"/>
        <v>0.97032531824611035</v>
      </c>
      <c r="H338">
        <v>1072</v>
      </c>
      <c r="I338">
        <f t="shared" si="21"/>
        <v>63.994402985074629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  <c r="U338" t="s">
        <v>2039</v>
      </c>
      <c r="V338" t="s">
        <v>2040</v>
      </c>
    </row>
    <row r="339" spans="1:22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 t="shared" si="20"/>
        <v>1.2281904761904763</v>
      </c>
      <c r="H339">
        <v>1095</v>
      </c>
      <c r="I339">
        <f t="shared" si="21"/>
        <v>105.9945205479452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  <c r="U339" t="s">
        <v>2043</v>
      </c>
      <c r="V339" t="s">
        <v>2044</v>
      </c>
    </row>
    <row r="340" spans="1:22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 t="shared" si="20"/>
        <v>1.7914326647564469</v>
      </c>
      <c r="H340">
        <v>1690</v>
      </c>
      <c r="I340">
        <f t="shared" si="21"/>
        <v>73.989349112426041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  <c r="U340" t="s">
        <v>2043</v>
      </c>
      <c r="V340" t="s">
        <v>2044</v>
      </c>
    </row>
    <row r="341" spans="1:22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 t="shared" si="20"/>
        <v>0.79951577402787966</v>
      </c>
      <c r="H341">
        <v>1297</v>
      </c>
      <c r="I341">
        <f t="shared" si="21"/>
        <v>84.02004626060139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  <c r="U341" t="s">
        <v>2043</v>
      </c>
      <c r="V341" t="s">
        <v>2044</v>
      </c>
    </row>
    <row r="342" spans="1:22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 t="shared" si="20"/>
        <v>0.94242587601078165</v>
      </c>
      <c r="H342">
        <v>393</v>
      </c>
      <c r="I342">
        <f t="shared" si="21"/>
        <v>88.966921119592882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  <c r="U342" t="s">
        <v>2058</v>
      </c>
      <c r="V342" t="s">
        <v>2059</v>
      </c>
    </row>
    <row r="343" spans="1:22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 t="shared" si="20"/>
        <v>0.84669291338582675</v>
      </c>
      <c r="H343">
        <v>1257</v>
      </c>
      <c r="I343">
        <f t="shared" si="21"/>
        <v>76.990453460620529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  <c r="U343" t="s">
        <v>2039</v>
      </c>
      <c r="V343" t="s">
        <v>2049</v>
      </c>
    </row>
    <row r="344" spans="1:22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 t="shared" si="20"/>
        <v>0.66521920668058454</v>
      </c>
      <c r="H344">
        <v>328</v>
      </c>
      <c r="I344">
        <f t="shared" si="21"/>
        <v>97.146341463414629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  <c r="U344" t="s">
        <v>2043</v>
      </c>
      <c r="V344" t="s">
        <v>2044</v>
      </c>
    </row>
    <row r="345" spans="1:22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 t="shared" si="20"/>
        <v>0.53922222222222227</v>
      </c>
      <c r="H345">
        <v>147</v>
      </c>
      <c r="I345">
        <f t="shared" si="21"/>
        <v>33.013605442176868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  <c r="U345" t="s">
        <v>2043</v>
      </c>
      <c r="V345" t="s">
        <v>2044</v>
      </c>
    </row>
    <row r="346" spans="1:22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 t="shared" si="20"/>
        <v>0.41983299595141699</v>
      </c>
      <c r="H346">
        <v>830</v>
      </c>
      <c r="I346">
        <f t="shared" si="21"/>
        <v>99.950602409638549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  <c r="U346" t="s">
        <v>2054</v>
      </c>
      <c r="V346" t="s">
        <v>2055</v>
      </c>
    </row>
    <row r="347" spans="1:22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 t="shared" si="20"/>
        <v>0.14694796954314721</v>
      </c>
      <c r="H347">
        <v>331</v>
      </c>
      <c r="I347">
        <f t="shared" si="21"/>
        <v>69.966767371601208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  <c r="U347" t="s">
        <v>2045</v>
      </c>
      <c r="V347" t="s">
        <v>2048</v>
      </c>
    </row>
    <row r="348" spans="1:22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 t="shared" si="20"/>
        <v>0.34475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  <c r="U348" t="s">
        <v>2039</v>
      </c>
      <c r="V348" t="s">
        <v>2049</v>
      </c>
    </row>
    <row r="349" spans="1:22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 t="shared" si="20"/>
        <v>14.007777777777777</v>
      </c>
      <c r="H349">
        <v>191</v>
      </c>
      <c r="I349">
        <f t="shared" si="21"/>
        <v>66.005235602094245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  <c r="U349" t="s">
        <v>2041</v>
      </c>
      <c r="V349" t="s">
        <v>2042</v>
      </c>
    </row>
    <row r="350" spans="1:22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 t="shared" si="20"/>
        <v>0.71770351758793971</v>
      </c>
      <c r="H350">
        <v>3483</v>
      </c>
      <c r="I350">
        <f t="shared" si="21"/>
        <v>41.005742176284812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  <c r="U350" t="s">
        <v>2037</v>
      </c>
      <c r="V350" t="s">
        <v>2038</v>
      </c>
    </row>
    <row r="351" spans="1:22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 t="shared" si="20"/>
        <v>0.53074115044247783</v>
      </c>
      <c r="H351">
        <v>923</v>
      </c>
      <c r="I351">
        <f t="shared" si="21"/>
        <v>103.96316359696641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  <c r="U351" t="s">
        <v>2043</v>
      </c>
      <c r="V351" t="s">
        <v>2044</v>
      </c>
    </row>
    <row r="352" spans="1:22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 t="shared" si="20"/>
        <v>0.05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  <c r="U352" t="s">
        <v>2039</v>
      </c>
      <c r="V352" t="s">
        <v>2062</v>
      </c>
    </row>
    <row r="353" spans="1:22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 t="shared" si="20"/>
        <v>1.2770715249662619</v>
      </c>
      <c r="H353">
        <v>2013</v>
      </c>
      <c r="I353">
        <f t="shared" si="21"/>
        <v>47.009935419771487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  <c r="U353" t="s">
        <v>2039</v>
      </c>
      <c r="V353" t="s">
        <v>2040</v>
      </c>
    </row>
    <row r="354" spans="1:22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 t="shared" si="20"/>
        <v>0.34892857142857142</v>
      </c>
      <c r="H354">
        <v>33</v>
      </c>
      <c r="I354">
        <f t="shared" si="21"/>
        <v>29.606060606060606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  <c r="U354" t="s">
        <v>2043</v>
      </c>
      <c r="V354" t="s">
        <v>2044</v>
      </c>
    </row>
    <row r="355" spans="1:22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 t="shared" si="20"/>
        <v>4.105982142857143</v>
      </c>
      <c r="H355">
        <v>1703</v>
      </c>
      <c r="I355">
        <f t="shared" si="21"/>
        <v>81.010569583088667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  <c r="U355" t="s">
        <v>2043</v>
      </c>
      <c r="V355" t="s">
        <v>2044</v>
      </c>
    </row>
    <row r="356" spans="1:22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 t="shared" si="20"/>
        <v>1.2373770491803278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  <c r="U356" t="s">
        <v>2045</v>
      </c>
      <c r="V356" t="s">
        <v>2046</v>
      </c>
    </row>
    <row r="357" spans="1:22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 t="shared" si="20"/>
        <v>0.58973684210526311</v>
      </c>
      <c r="H357">
        <v>86</v>
      </c>
      <c r="I357">
        <f t="shared" si="21"/>
        <v>26.058139534883722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  <c r="U357" t="s">
        <v>2041</v>
      </c>
      <c r="V357" t="s">
        <v>2050</v>
      </c>
    </row>
    <row r="358" spans="1:22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 t="shared" si="20"/>
        <v>0.36892473118279567</v>
      </c>
      <c r="H358">
        <v>40</v>
      </c>
      <c r="I358">
        <f t="shared" si="21"/>
        <v>85.775000000000006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  <c r="U358" t="s">
        <v>2043</v>
      </c>
      <c r="V358" t="s">
        <v>2044</v>
      </c>
    </row>
    <row r="359" spans="1:22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 t="shared" si="20"/>
        <v>1.8491304347826087</v>
      </c>
      <c r="H359">
        <v>41</v>
      </c>
      <c r="I359">
        <f t="shared" si="21"/>
        <v>103.73170731707317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  <c r="U359" t="s">
        <v>2054</v>
      </c>
      <c r="V359" t="s">
        <v>2055</v>
      </c>
    </row>
    <row r="360" spans="1:22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 t="shared" si="20"/>
        <v>0.11814432989690722</v>
      </c>
      <c r="H360">
        <v>23</v>
      </c>
      <c r="I360">
        <f t="shared" si="21"/>
        <v>49.826086956521742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  <c r="U360" t="s">
        <v>2058</v>
      </c>
      <c r="V360" t="s">
        <v>2059</v>
      </c>
    </row>
    <row r="361" spans="1:22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 t="shared" si="20"/>
        <v>2.9870000000000001</v>
      </c>
      <c r="H361">
        <v>187</v>
      </c>
      <c r="I361">
        <f t="shared" si="21"/>
        <v>63.893048128342244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  <c r="U361" t="s">
        <v>2045</v>
      </c>
      <c r="V361" t="s">
        <v>2053</v>
      </c>
    </row>
    <row r="362" spans="1:22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 t="shared" si="20"/>
        <v>2.2635175879396985</v>
      </c>
      <c r="H362">
        <v>2875</v>
      </c>
      <c r="I362">
        <f t="shared" si="21"/>
        <v>47.002434782608695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  <c r="U362" t="s">
        <v>2043</v>
      </c>
      <c r="V362" t="s">
        <v>2044</v>
      </c>
    </row>
    <row r="363" spans="1:22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 t="shared" si="20"/>
        <v>1.7356363636363636</v>
      </c>
      <c r="H363">
        <v>88</v>
      </c>
      <c r="I363">
        <f t="shared" si="21"/>
        <v>108.47727272727273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  <c r="U363" t="s">
        <v>2043</v>
      </c>
      <c r="V363" t="s">
        <v>2044</v>
      </c>
    </row>
    <row r="364" spans="1:22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 t="shared" si="20"/>
        <v>3.7175675675675675</v>
      </c>
      <c r="H364">
        <v>191</v>
      </c>
      <c r="I364">
        <f t="shared" si="21"/>
        <v>72.015706806282722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  <c r="U364" t="s">
        <v>2039</v>
      </c>
      <c r="V364" t="s">
        <v>2040</v>
      </c>
    </row>
    <row r="365" spans="1:22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 t="shared" si="20"/>
        <v>1.601923076923077</v>
      </c>
      <c r="H365">
        <v>139</v>
      </c>
      <c r="I365">
        <f t="shared" si="21"/>
        <v>59.928057553956833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  <c r="U365" t="s">
        <v>2039</v>
      </c>
      <c r="V365" t="s">
        <v>2040</v>
      </c>
    </row>
    <row r="366" spans="1:22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 t="shared" si="20"/>
        <v>16.163333333333334</v>
      </c>
      <c r="H366">
        <v>186</v>
      </c>
      <c r="I366">
        <f t="shared" si="21"/>
        <v>78.209677419354833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  <c r="U366" t="s">
        <v>2039</v>
      </c>
      <c r="V366" t="s">
        <v>2049</v>
      </c>
    </row>
    <row r="367" spans="1:22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 t="shared" si="20"/>
        <v>7.3343749999999996</v>
      </c>
      <c r="H367">
        <v>112</v>
      </c>
      <c r="I367">
        <f t="shared" si="21"/>
        <v>104.77678571428571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  <c r="U367" t="s">
        <v>2043</v>
      </c>
      <c r="V367" t="s">
        <v>2044</v>
      </c>
    </row>
    <row r="368" spans="1:22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 t="shared" si="20"/>
        <v>5.9211111111111112</v>
      </c>
      <c r="H368">
        <v>101</v>
      </c>
      <c r="I368">
        <f t="shared" si="21"/>
        <v>105.52475247524752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  <c r="U368" t="s">
        <v>2043</v>
      </c>
      <c r="V368" t="s">
        <v>2044</v>
      </c>
    </row>
    <row r="369" spans="1:22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 t="shared" si="20"/>
        <v>0.18888888888888888</v>
      </c>
      <c r="H369">
        <v>75</v>
      </c>
      <c r="I369">
        <f t="shared" si="21"/>
        <v>24.933333333333334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  <c r="U369" t="s">
        <v>2043</v>
      </c>
      <c r="V369" t="s">
        <v>2044</v>
      </c>
    </row>
    <row r="370" spans="1:22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 t="shared" si="20"/>
        <v>2.7680769230769231</v>
      </c>
      <c r="H370">
        <v>206</v>
      </c>
      <c r="I370">
        <f t="shared" si="21"/>
        <v>69.873786407766985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  <c r="U370" t="s">
        <v>2045</v>
      </c>
      <c r="V370" t="s">
        <v>2046</v>
      </c>
    </row>
    <row r="371" spans="1:22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 t="shared" si="20"/>
        <v>2.730185185185185</v>
      </c>
      <c r="H371">
        <v>154</v>
      </c>
      <c r="I371">
        <f t="shared" si="21"/>
        <v>95.733766233766232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  <c r="U371" t="s">
        <v>2045</v>
      </c>
      <c r="V371" t="s">
        <v>2064</v>
      </c>
    </row>
    <row r="372" spans="1:22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 t="shared" si="20"/>
        <v>1.593633125556545</v>
      </c>
      <c r="H372">
        <v>5966</v>
      </c>
      <c r="I372">
        <f t="shared" si="21"/>
        <v>29.997485752598056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  <c r="U372" t="s">
        <v>2043</v>
      </c>
      <c r="V372" t="s">
        <v>2044</v>
      </c>
    </row>
    <row r="373" spans="1:22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 t="shared" si="20"/>
        <v>0.67869978858350954</v>
      </c>
      <c r="H373">
        <v>2176</v>
      </c>
      <c r="I373">
        <f t="shared" si="21"/>
        <v>59.011948529411768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  <c r="U373" t="s">
        <v>2043</v>
      </c>
      <c r="V373" t="s">
        <v>2044</v>
      </c>
    </row>
    <row r="374" spans="1:22" ht="19.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 t="shared" si="20"/>
        <v>15.915555555555555</v>
      </c>
      <c r="H374">
        <v>169</v>
      </c>
      <c r="I374">
        <f t="shared" si="21"/>
        <v>84.757396449704146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  <c r="U374" t="s">
        <v>2045</v>
      </c>
      <c r="V374" t="s">
        <v>2046</v>
      </c>
    </row>
    <row r="375" spans="1:22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 t="shared" si="20"/>
        <v>7.3018222222222224</v>
      </c>
      <c r="H375">
        <v>2106</v>
      </c>
      <c r="I375">
        <f t="shared" si="21"/>
        <v>78.010921177587846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  <c r="U375" t="s">
        <v>2043</v>
      </c>
      <c r="V375" t="s">
        <v>2044</v>
      </c>
    </row>
    <row r="376" spans="1:22" ht="19.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 t="shared" si="20"/>
        <v>0.13185782556750297</v>
      </c>
      <c r="H376">
        <v>441</v>
      </c>
      <c r="I376">
        <f t="shared" si="21"/>
        <v>50.05215419501134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  <c r="U376" t="s">
        <v>2045</v>
      </c>
      <c r="V376" t="s">
        <v>2046</v>
      </c>
    </row>
    <row r="377" spans="1:22" ht="19.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 t="shared" si="20"/>
        <v>0.54777777777777781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  <c r="U377" t="s">
        <v>2039</v>
      </c>
      <c r="V377" t="s">
        <v>2049</v>
      </c>
    </row>
    <row r="378" spans="1:22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 t="shared" si="20"/>
        <v>3.6102941176470589</v>
      </c>
      <c r="H378">
        <v>131</v>
      </c>
      <c r="I378">
        <f t="shared" si="21"/>
        <v>93.702290076335885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  <c r="U378" t="s">
        <v>2039</v>
      </c>
      <c r="V378" t="s">
        <v>2040</v>
      </c>
    </row>
    <row r="379" spans="1:22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 t="shared" si="20"/>
        <v>0.10257545271629778</v>
      </c>
      <c r="H379">
        <v>127</v>
      </c>
      <c r="I379">
        <f t="shared" si="21"/>
        <v>40.14173228346457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  <c r="U379" t="s">
        <v>2043</v>
      </c>
      <c r="V379" t="s">
        <v>2044</v>
      </c>
    </row>
    <row r="380" spans="1:22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 t="shared" si="20"/>
        <v>0.13962962962962963</v>
      </c>
      <c r="H380">
        <v>355</v>
      </c>
      <c r="I380">
        <f t="shared" si="21"/>
        <v>70.090140845070422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  <c r="U380" t="s">
        <v>2045</v>
      </c>
      <c r="V380" t="s">
        <v>2046</v>
      </c>
    </row>
    <row r="381" spans="1:22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 t="shared" si="20"/>
        <v>0.40444444444444444</v>
      </c>
      <c r="H381">
        <v>44</v>
      </c>
      <c r="I381">
        <f t="shared" si="21"/>
        <v>66.181818181818187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  <c r="U381" t="s">
        <v>2043</v>
      </c>
      <c r="V381" t="s">
        <v>2044</v>
      </c>
    </row>
    <row r="382" spans="1:22" ht="19.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 t="shared" si="20"/>
        <v>1.6032</v>
      </c>
      <c r="H382">
        <v>84</v>
      </c>
      <c r="I382">
        <f t="shared" si="21"/>
        <v>47.714285714285715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  <c r="U382" t="s">
        <v>2043</v>
      </c>
      <c r="V382" t="s">
        <v>2044</v>
      </c>
    </row>
    <row r="383" spans="1:22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 t="shared" si="20"/>
        <v>1.8394339622641509</v>
      </c>
      <c r="H383">
        <v>155</v>
      </c>
      <c r="I383">
        <f t="shared" si="21"/>
        <v>62.896774193548389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  <c r="U383" t="s">
        <v>2043</v>
      </c>
      <c r="V383" t="s">
        <v>2044</v>
      </c>
    </row>
    <row r="384" spans="1:22" ht="19.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 t="shared" si="20"/>
        <v>0.63769230769230767</v>
      </c>
      <c r="H384">
        <v>67</v>
      </c>
      <c r="I384">
        <f t="shared" si="21"/>
        <v>86.611940298507463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  <c r="U384" t="s">
        <v>2058</v>
      </c>
      <c r="V384" t="s">
        <v>2059</v>
      </c>
    </row>
    <row r="385" spans="1:22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 t="shared" si="20"/>
        <v>2.2538095238095237</v>
      </c>
      <c r="H385">
        <v>189</v>
      </c>
      <c r="I385">
        <f t="shared" si="21"/>
        <v>75.126984126984127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  <c r="U385" t="s">
        <v>2037</v>
      </c>
      <c r="V385" t="s">
        <v>2038</v>
      </c>
    </row>
    <row r="386" spans="1:22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 t="shared" ref="G386:G449" si="24">E386/D386</f>
        <v>1.7200961538461539</v>
      </c>
      <c r="H386">
        <v>4799</v>
      </c>
      <c r="I386">
        <f t="shared" ref="I386:I449" si="25">E386/H386</f>
        <v>41.004167534903104</v>
      </c>
      <c r="J386" t="s">
        <v>21</v>
      </c>
      <c r="K386" t="s">
        <v>22</v>
      </c>
      <c r="L386">
        <v>1486706400</v>
      </c>
      <c r="M386" s="7">
        <f t="shared" ref="M386:M449" si="26">(((L386/60)/60)/24)+DATE(1970,1,1)</f>
        <v>42776.25</v>
      </c>
      <c r="N386">
        <v>1489039200</v>
      </c>
      <c r="O386" s="7">
        <f t="shared" ref="O386:O449" si="27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  <c r="U386" t="s">
        <v>2045</v>
      </c>
      <c r="V386" t="s">
        <v>2046</v>
      </c>
    </row>
    <row r="387" spans="1:22" ht="19.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 t="shared" si="24"/>
        <v>1.4616709511568124</v>
      </c>
      <c r="H387">
        <v>1137</v>
      </c>
      <c r="I387">
        <f t="shared" si="25"/>
        <v>50.007915567282325</v>
      </c>
      <c r="J387" t="s">
        <v>21</v>
      </c>
      <c r="K387" t="s">
        <v>22</v>
      </c>
      <c r="L387">
        <v>1553835600</v>
      </c>
      <c r="M387" s="7">
        <f t="shared" si="26"/>
        <v>43553.208333333328</v>
      </c>
      <c r="N387">
        <v>1556600400</v>
      </c>
      <c r="O387" s="7">
        <f t="shared" si="27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  <c r="U387" t="s">
        <v>2051</v>
      </c>
      <c r="V387" t="s">
        <v>2052</v>
      </c>
    </row>
    <row r="388" spans="1:22" ht="19.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 t="shared" si="24"/>
        <v>0.76423616236162362</v>
      </c>
      <c r="H388">
        <v>1068</v>
      </c>
      <c r="I388">
        <f t="shared" si="25"/>
        <v>96.960674157303373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  <c r="U388" t="s">
        <v>2043</v>
      </c>
      <c r="V388" t="s">
        <v>2044</v>
      </c>
    </row>
    <row r="389" spans="1:22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 t="shared" si="24"/>
        <v>0.39261467889908258</v>
      </c>
      <c r="H389">
        <v>424</v>
      </c>
      <c r="I389">
        <f t="shared" si="25"/>
        <v>100.93160377358491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  <c r="U389" t="s">
        <v>2041</v>
      </c>
      <c r="V389" t="s">
        <v>2050</v>
      </c>
    </row>
    <row r="390" spans="1:22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 t="shared" si="24"/>
        <v>0.11270034843205574</v>
      </c>
      <c r="H390">
        <v>145</v>
      </c>
      <c r="I390">
        <f t="shared" si="25"/>
        <v>89.227586206896547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  <c r="U390" t="s">
        <v>2039</v>
      </c>
      <c r="V390" t="s">
        <v>2049</v>
      </c>
    </row>
    <row r="391" spans="1:22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 t="shared" si="24"/>
        <v>1.2211084337349398</v>
      </c>
      <c r="H391">
        <v>1152</v>
      </c>
      <c r="I391">
        <f t="shared" si="25"/>
        <v>87.979166666666671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  <c r="U391" t="s">
        <v>2043</v>
      </c>
      <c r="V391" t="s">
        <v>2044</v>
      </c>
    </row>
    <row r="392" spans="1:22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 t="shared" si="24"/>
        <v>1.8654166666666667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  <c r="U392" t="s">
        <v>2058</v>
      </c>
      <c r="V392" t="s">
        <v>2059</v>
      </c>
    </row>
    <row r="393" spans="1:22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 t="shared" si="24"/>
        <v>7.27317880794702E-2</v>
      </c>
      <c r="H393">
        <v>151</v>
      </c>
      <c r="I393">
        <f t="shared" si="25"/>
        <v>29.09271523178808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  <c r="U393" t="s">
        <v>2051</v>
      </c>
      <c r="V393" t="s">
        <v>2052</v>
      </c>
    </row>
    <row r="394" spans="1:22" ht="19.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 t="shared" si="24"/>
        <v>0.65642371234207963</v>
      </c>
      <c r="H394">
        <v>1608</v>
      </c>
      <c r="I394">
        <f t="shared" si="25"/>
        <v>42.006218905472636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  <c r="U394" t="s">
        <v>2041</v>
      </c>
      <c r="V394" t="s">
        <v>2050</v>
      </c>
    </row>
    <row r="395" spans="1:22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 t="shared" si="24"/>
        <v>2.2896178343949045</v>
      </c>
      <c r="H395">
        <v>3059</v>
      </c>
      <c r="I395">
        <f t="shared" si="25"/>
        <v>47.004903563255965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  <c r="U395" t="s">
        <v>2039</v>
      </c>
      <c r="V395" t="s">
        <v>2062</v>
      </c>
    </row>
    <row r="396" spans="1:22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 t="shared" si="24"/>
        <v>4.6937499999999996</v>
      </c>
      <c r="H396">
        <v>34</v>
      </c>
      <c r="I396">
        <f t="shared" si="25"/>
        <v>110.44117647058823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  <c r="U396" t="s">
        <v>2045</v>
      </c>
      <c r="V396" t="s">
        <v>2046</v>
      </c>
    </row>
    <row r="397" spans="1:22" ht="19.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 t="shared" si="24"/>
        <v>1.3011267605633803</v>
      </c>
      <c r="H397">
        <v>220</v>
      </c>
      <c r="I397">
        <f t="shared" si="25"/>
        <v>41.990909090909092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  <c r="U397" t="s">
        <v>2043</v>
      </c>
      <c r="V397" t="s">
        <v>2044</v>
      </c>
    </row>
    <row r="398" spans="1:22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 t="shared" si="24"/>
        <v>1.6705422993492407</v>
      </c>
      <c r="H398">
        <v>1604</v>
      </c>
      <c r="I398">
        <f t="shared" si="25"/>
        <v>48.012468827930178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  <c r="U398" t="s">
        <v>2045</v>
      </c>
      <c r="V398" t="s">
        <v>2048</v>
      </c>
    </row>
    <row r="399" spans="1:22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 t="shared" si="24"/>
        <v>1.738641975308642</v>
      </c>
      <c r="H399">
        <v>454</v>
      </c>
      <c r="I399">
        <f t="shared" si="25"/>
        <v>31.019823788546255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  <c r="U399" t="s">
        <v>2039</v>
      </c>
      <c r="V399" t="s">
        <v>2040</v>
      </c>
    </row>
    <row r="400" spans="1:22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 t="shared" si="24"/>
        <v>7.1776470588235295</v>
      </c>
      <c r="H400">
        <v>123</v>
      </c>
      <c r="I400">
        <f t="shared" si="25"/>
        <v>99.203252032520325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  <c r="U400" t="s">
        <v>2045</v>
      </c>
      <c r="V400" t="s">
        <v>2053</v>
      </c>
    </row>
    <row r="401" spans="1:22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 t="shared" si="24"/>
        <v>0.63850976361767731</v>
      </c>
      <c r="H401">
        <v>941</v>
      </c>
      <c r="I401">
        <f t="shared" si="25"/>
        <v>66.022316684378325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  <c r="U401" t="s">
        <v>2039</v>
      </c>
      <c r="V401" t="s">
        <v>2049</v>
      </c>
    </row>
    <row r="402" spans="1:22" ht="19.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 t="shared" si="24"/>
        <v>0.02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  <c r="U402" t="s">
        <v>2058</v>
      </c>
      <c r="V402" t="s">
        <v>2059</v>
      </c>
    </row>
    <row r="403" spans="1:22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 t="shared" si="24"/>
        <v>15.302222222222222</v>
      </c>
      <c r="H403">
        <v>299</v>
      </c>
      <c r="I403">
        <f t="shared" si="25"/>
        <v>46.060200668896321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  <c r="U403" t="s">
        <v>2043</v>
      </c>
      <c r="V403" t="s">
        <v>2044</v>
      </c>
    </row>
    <row r="404" spans="1:22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 t="shared" si="24"/>
        <v>0.40356164383561643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  <c r="U404" t="s">
        <v>2045</v>
      </c>
      <c r="V404" t="s">
        <v>2056</v>
      </c>
    </row>
    <row r="405" spans="1:22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 t="shared" si="24"/>
        <v>0.86220633299284988</v>
      </c>
      <c r="H405">
        <v>3015</v>
      </c>
      <c r="I405">
        <f t="shared" si="25"/>
        <v>55.99336650082919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  <c r="U405" t="s">
        <v>2043</v>
      </c>
      <c r="V405" t="s">
        <v>2044</v>
      </c>
    </row>
    <row r="406" spans="1:22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 t="shared" si="24"/>
        <v>3.1558486707566464</v>
      </c>
      <c r="H406">
        <v>2237</v>
      </c>
      <c r="I406">
        <f t="shared" si="25"/>
        <v>68.985695127402778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  <c r="U406" t="s">
        <v>2043</v>
      </c>
      <c r="V406" t="s">
        <v>2044</v>
      </c>
    </row>
    <row r="407" spans="1:22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 t="shared" si="24"/>
        <v>0.89618243243243245</v>
      </c>
      <c r="H407">
        <v>435</v>
      </c>
      <c r="I407">
        <f t="shared" si="25"/>
        <v>60.981609195402299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  <c r="U407" t="s">
        <v>2043</v>
      </c>
      <c r="V407" t="s">
        <v>2044</v>
      </c>
    </row>
    <row r="408" spans="1:22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 t="shared" si="24"/>
        <v>1.8214503816793892</v>
      </c>
      <c r="H408">
        <v>645</v>
      </c>
      <c r="I408">
        <f t="shared" si="25"/>
        <v>110.98139534883721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  <c r="U408" t="s">
        <v>2045</v>
      </c>
      <c r="V408" t="s">
        <v>2046</v>
      </c>
    </row>
    <row r="409" spans="1:22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 t="shared" si="24"/>
        <v>3.5588235294117645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  <c r="U409" t="s">
        <v>2043</v>
      </c>
      <c r="V409" t="s">
        <v>2044</v>
      </c>
    </row>
    <row r="410" spans="1:22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 t="shared" si="24"/>
        <v>1.3183695652173912</v>
      </c>
      <c r="H410">
        <v>154</v>
      </c>
      <c r="I410">
        <f t="shared" si="25"/>
        <v>78.759740259740255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  <c r="U410" t="s">
        <v>2045</v>
      </c>
      <c r="V410" t="s">
        <v>2046</v>
      </c>
    </row>
    <row r="411" spans="1:22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 t="shared" si="24"/>
        <v>0.46315634218289087</v>
      </c>
      <c r="H411">
        <v>714</v>
      </c>
      <c r="I411">
        <f t="shared" si="25"/>
        <v>87.960784313725483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  <c r="U411" t="s">
        <v>2039</v>
      </c>
      <c r="V411" t="s">
        <v>2040</v>
      </c>
    </row>
    <row r="412" spans="1:22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 t="shared" si="24"/>
        <v>0.36132726089785294</v>
      </c>
      <c r="H412">
        <v>1111</v>
      </c>
      <c r="I412">
        <f t="shared" si="25"/>
        <v>49.987398739873989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  <c r="U412" t="s">
        <v>2054</v>
      </c>
      <c r="V412" t="s">
        <v>2065</v>
      </c>
    </row>
    <row r="413" spans="1:22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 t="shared" si="24"/>
        <v>1.0462820512820512</v>
      </c>
      <c r="H413">
        <v>82</v>
      </c>
      <c r="I413">
        <f t="shared" si="25"/>
        <v>99.524390243902445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  <c r="U413" t="s">
        <v>2043</v>
      </c>
      <c r="V413" t="s">
        <v>2044</v>
      </c>
    </row>
    <row r="414" spans="1:22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 t="shared" si="24"/>
        <v>6.6885714285714286</v>
      </c>
      <c r="H414">
        <v>134</v>
      </c>
      <c r="I414">
        <f t="shared" si="25"/>
        <v>104.82089552238806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  <c r="U414" t="s">
        <v>2051</v>
      </c>
      <c r="V414" t="s">
        <v>2057</v>
      </c>
    </row>
    <row r="415" spans="1:22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 t="shared" si="24"/>
        <v>0.62072823218997364</v>
      </c>
      <c r="H415">
        <v>1089</v>
      </c>
      <c r="I415">
        <f t="shared" si="25"/>
        <v>108.01469237832875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  <c r="U415" t="s">
        <v>2045</v>
      </c>
      <c r="V415" t="s">
        <v>2053</v>
      </c>
    </row>
    <row r="416" spans="1:22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 t="shared" si="24"/>
        <v>0.84699787460148779</v>
      </c>
      <c r="H416">
        <v>5497</v>
      </c>
      <c r="I416">
        <f t="shared" si="25"/>
        <v>28.998544660724033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  <c r="U416" t="s">
        <v>2037</v>
      </c>
      <c r="V416" t="s">
        <v>2038</v>
      </c>
    </row>
    <row r="417" spans="1:22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 t="shared" si="24"/>
        <v>0.11059030837004405</v>
      </c>
      <c r="H417">
        <v>418</v>
      </c>
      <c r="I417">
        <f t="shared" si="25"/>
        <v>30.028708133971293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  <c r="U417" t="s">
        <v>2043</v>
      </c>
      <c r="V417" t="s">
        <v>2044</v>
      </c>
    </row>
    <row r="418" spans="1:22" ht="19.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 t="shared" si="24"/>
        <v>0.43838781575037145</v>
      </c>
      <c r="H418">
        <v>1439</v>
      </c>
      <c r="I418">
        <f t="shared" si="25"/>
        <v>41.005559416261292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  <c r="U418" t="s">
        <v>2045</v>
      </c>
      <c r="V418" t="s">
        <v>2046</v>
      </c>
    </row>
    <row r="419" spans="1:22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 t="shared" si="24"/>
        <v>0.55470588235294116</v>
      </c>
      <c r="H419">
        <v>15</v>
      </c>
      <c r="I419">
        <f t="shared" si="25"/>
        <v>62.866666666666667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  <c r="U419" t="s">
        <v>2043</v>
      </c>
      <c r="V419" t="s">
        <v>2044</v>
      </c>
    </row>
    <row r="420" spans="1:22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 t="shared" si="24"/>
        <v>0.57399511301160655</v>
      </c>
      <c r="H420">
        <v>1999</v>
      </c>
      <c r="I420">
        <f t="shared" si="25"/>
        <v>47.005002501250623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  <c r="U420" t="s">
        <v>2045</v>
      </c>
      <c r="V420" t="s">
        <v>2046</v>
      </c>
    </row>
    <row r="421" spans="1:22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 t="shared" si="24"/>
        <v>1.2343497363796134</v>
      </c>
      <c r="H421">
        <v>5203</v>
      </c>
      <c r="I421">
        <f t="shared" si="25"/>
        <v>26.997693638285604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  <c r="U421" t="s">
        <v>2041</v>
      </c>
      <c r="V421" t="s">
        <v>2042</v>
      </c>
    </row>
    <row r="422" spans="1:22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 t="shared" si="24"/>
        <v>1.2846</v>
      </c>
      <c r="H422">
        <v>94</v>
      </c>
      <c r="I422">
        <f t="shared" si="25"/>
        <v>68.329787234042556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  <c r="U422" t="s">
        <v>2043</v>
      </c>
      <c r="V422" t="s">
        <v>2044</v>
      </c>
    </row>
    <row r="423" spans="1:22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 t="shared" si="24"/>
        <v>0.63989361702127656</v>
      </c>
      <c r="H423">
        <v>118</v>
      </c>
      <c r="I423">
        <f t="shared" si="25"/>
        <v>50.974576271186443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  <c r="U423" t="s">
        <v>2041</v>
      </c>
      <c r="V423" t="s">
        <v>2050</v>
      </c>
    </row>
    <row r="424" spans="1:22" ht="19.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 t="shared" si="24"/>
        <v>1.2729885057471264</v>
      </c>
      <c r="H424">
        <v>205</v>
      </c>
      <c r="I424">
        <f t="shared" si="25"/>
        <v>54.024390243902438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  <c r="U424" t="s">
        <v>2043</v>
      </c>
      <c r="V424" t="s">
        <v>2044</v>
      </c>
    </row>
    <row r="425" spans="1:22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 t="shared" si="24"/>
        <v>0.10638024357239513</v>
      </c>
      <c r="H425">
        <v>162</v>
      </c>
      <c r="I425">
        <f t="shared" si="25"/>
        <v>97.055555555555557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  <c r="U425" t="s">
        <v>2037</v>
      </c>
      <c r="V425" t="s">
        <v>2038</v>
      </c>
    </row>
    <row r="426" spans="1:22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 t="shared" si="24"/>
        <v>0.40470588235294119</v>
      </c>
      <c r="H426">
        <v>83</v>
      </c>
      <c r="I426">
        <f t="shared" si="25"/>
        <v>24.867469879518072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  <c r="U426" t="s">
        <v>2039</v>
      </c>
      <c r="V426" t="s">
        <v>2049</v>
      </c>
    </row>
    <row r="427" spans="1:22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 t="shared" si="24"/>
        <v>2.8766666666666665</v>
      </c>
      <c r="H427">
        <v>92</v>
      </c>
      <c r="I427">
        <f t="shared" si="25"/>
        <v>84.423913043478265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  <c r="U427" t="s">
        <v>2058</v>
      </c>
      <c r="V427" t="s">
        <v>2059</v>
      </c>
    </row>
    <row r="428" spans="1:22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 t="shared" si="24"/>
        <v>5.7294444444444448</v>
      </c>
      <c r="H428">
        <v>219</v>
      </c>
      <c r="I428">
        <f t="shared" si="25"/>
        <v>47.091324200913242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  <c r="U428" t="s">
        <v>2043</v>
      </c>
      <c r="V428" t="s">
        <v>2044</v>
      </c>
    </row>
    <row r="429" spans="1:22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 t="shared" si="24"/>
        <v>1.1290429799426933</v>
      </c>
      <c r="H429">
        <v>2526</v>
      </c>
      <c r="I429">
        <f t="shared" si="25"/>
        <v>77.996041171813147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  <c r="U429" t="s">
        <v>2043</v>
      </c>
      <c r="V429" t="s">
        <v>2044</v>
      </c>
    </row>
    <row r="430" spans="1:22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 t="shared" si="24"/>
        <v>0.46387573964497042</v>
      </c>
      <c r="H430">
        <v>747</v>
      </c>
      <c r="I430">
        <f t="shared" si="25"/>
        <v>62.967871485943775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  <c r="U430" t="s">
        <v>2045</v>
      </c>
      <c r="V430" t="s">
        <v>2053</v>
      </c>
    </row>
    <row r="431" spans="1:22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 t="shared" si="24"/>
        <v>0.90675916230366493</v>
      </c>
      <c r="H431">
        <v>2138</v>
      </c>
      <c r="I431">
        <f t="shared" si="25"/>
        <v>81.006080449017773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  <c r="U431" t="s">
        <v>2058</v>
      </c>
      <c r="V431" t="s">
        <v>2059</v>
      </c>
    </row>
    <row r="432" spans="1:22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 t="shared" si="24"/>
        <v>0.67740740740740746</v>
      </c>
      <c r="H432">
        <v>84</v>
      </c>
      <c r="I432">
        <f t="shared" si="25"/>
        <v>65.321428571428569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  <c r="U432" t="s">
        <v>2043</v>
      </c>
      <c r="V432" t="s">
        <v>2044</v>
      </c>
    </row>
    <row r="433" spans="1:22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 t="shared" si="24"/>
        <v>1.9249019607843136</v>
      </c>
      <c r="H433">
        <v>94</v>
      </c>
      <c r="I433">
        <f t="shared" si="25"/>
        <v>104.43617021276596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  <c r="U433" t="s">
        <v>2043</v>
      </c>
      <c r="V433" t="s">
        <v>2044</v>
      </c>
    </row>
    <row r="434" spans="1:22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 t="shared" si="24"/>
        <v>0.82714285714285718</v>
      </c>
      <c r="H434">
        <v>91</v>
      </c>
      <c r="I434">
        <f t="shared" si="25"/>
        <v>69.989010989010993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  <c r="U434" t="s">
        <v>2043</v>
      </c>
      <c r="V434" t="s">
        <v>2044</v>
      </c>
    </row>
    <row r="435" spans="1:22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 t="shared" si="24"/>
        <v>0.54163920922570019</v>
      </c>
      <c r="H435">
        <v>792</v>
      </c>
      <c r="I435">
        <f t="shared" si="25"/>
        <v>83.023989898989896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  <c r="U435" t="s">
        <v>2045</v>
      </c>
      <c r="V435" t="s">
        <v>2046</v>
      </c>
    </row>
    <row r="436" spans="1:22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 t="shared" si="24"/>
        <v>0.16722222222222222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  <c r="U436" t="s">
        <v>2043</v>
      </c>
      <c r="V436" t="s">
        <v>2044</v>
      </c>
    </row>
    <row r="437" spans="1:22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 t="shared" si="24"/>
        <v>1.168766404199475</v>
      </c>
      <c r="H437">
        <v>1713</v>
      </c>
      <c r="I437">
        <f t="shared" si="25"/>
        <v>103.98131932282546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  <c r="U437" t="s">
        <v>2043</v>
      </c>
      <c r="V437" t="s">
        <v>2044</v>
      </c>
    </row>
    <row r="438" spans="1:22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 t="shared" si="24"/>
        <v>10.521538461538462</v>
      </c>
      <c r="H438">
        <v>249</v>
      </c>
      <c r="I438">
        <f t="shared" si="25"/>
        <v>54.931726907630519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  <c r="U438" t="s">
        <v>2039</v>
      </c>
      <c r="V438" t="s">
        <v>2062</v>
      </c>
    </row>
    <row r="439" spans="1:22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 t="shared" si="24"/>
        <v>1.2307407407407407</v>
      </c>
      <c r="H439">
        <v>192</v>
      </c>
      <c r="I439">
        <f t="shared" si="25"/>
        <v>51.921875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  <c r="U439" t="s">
        <v>2045</v>
      </c>
      <c r="V439" t="s">
        <v>2053</v>
      </c>
    </row>
    <row r="440" spans="1:22" ht="19.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 t="shared" si="24"/>
        <v>1.7863855421686747</v>
      </c>
      <c r="H440">
        <v>247</v>
      </c>
      <c r="I440">
        <f t="shared" si="25"/>
        <v>60.02834008097166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  <c r="U440" t="s">
        <v>2043</v>
      </c>
      <c r="V440" t="s">
        <v>2044</v>
      </c>
    </row>
    <row r="441" spans="1:22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 t="shared" si="24"/>
        <v>3.5528169014084505</v>
      </c>
      <c r="H441">
        <v>2293</v>
      </c>
      <c r="I441">
        <f t="shared" si="25"/>
        <v>44.003488879197555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  <c r="U441" t="s">
        <v>2045</v>
      </c>
      <c r="V441" t="s">
        <v>2067</v>
      </c>
    </row>
    <row r="442" spans="1:22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 t="shared" si="24"/>
        <v>1.6190634146341463</v>
      </c>
      <c r="H442">
        <v>3131</v>
      </c>
      <c r="I442">
        <f t="shared" si="25"/>
        <v>53.003513254551258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  <c r="U442" t="s">
        <v>2045</v>
      </c>
      <c r="V442" t="s">
        <v>2064</v>
      </c>
    </row>
    <row r="443" spans="1:22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 t="shared" si="24"/>
        <v>0.24914285714285714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  <c r="U443" t="s">
        <v>2041</v>
      </c>
      <c r="V443" t="s">
        <v>2050</v>
      </c>
    </row>
    <row r="444" spans="1:22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 t="shared" si="24"/>
        <v>1.9872222222222222</v>
      </c>
      <c r="H444">
        <v>143</v>
      </c>
      <c r="I444">
        <f t="shared" si="25"/>
        <v>75.04195804195804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  <c r="U444" t="s">
        <v>2043</v>
      </c>
      <c r="V444" t="s">
        <v>2044</v>
      </c>
    </row>
    <row r="445" spans="1:22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 t="shared" si="24"/>
        <v>0.34752688172043011</v>
      </c>
      <c r="H445">
        <v>90</v>
      </c>
      <c r="I445">
        <f t="shared" si="25"/>
        <v>35.911111111111111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  <c r="U445" t="s">
        <v>2043</v>
      </c>
      <c r="V445" t="s">
        <v>2044</v>
      </c>
    </row>
    <row r="446" spans="1:22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 t="shared" si="24"/>
        <v>1.7641935483870967</v>
      </c>
      <c r="H446">
        <v>296</v>
      </c>
      <c r="I446">
        <f t="shared" si="25"/>
        <v>36.952702702702702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  <c r="U446" t="s">
        <v>2039</v>
      </c>
      <c r="V446" t="s">
        <v>2049</v>
      </c>
    </row>
    <row r="447" spans="1:22" ht="19.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 t="shared" si="24"/>
        <v>5.1138095238095236</v>
      </c>
      <c r="H447">
        <v>170</v>
      </c>
      <c r="I447">
        <f t="shared" si="25"/>
        <v>63.170588235294119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  <c r="U447" t="s">
        <v>2043</v>
      </c>
      <c r="V447" t="s">
        <v>2044</v>
      </c>
    </row>
    <row r="448" spans="1:22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 t="shared" si="24"/>
        <v>0.82044117647058823</v>
      </c>
      <c r="H448">
        <v>186</v>
      </c>
      <c r="I448">
        <f t="shared" si="25"/>
        <v>29.99462365591398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  <c r="U448" t="s">
        <v>2041</v>
      </c>
      <c r="V448" t="s">
        <v>2050</v>
      </c>
    </row>
    <row r="449" spans="1:22" ht="19.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 t="shared" si="24"/>
        <v>0.24326030927835052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  <c r="U449" t="s">
        <v>2045</v>
      </c>
      <c r="V449" t="s">
        <v>2064</v>
      </c>
    </row>
    <row r="450" spans="1:22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 t="shared" ref="G450:G513" si="28">E450/D450</f>
        <v>0.50482758620689661</v>
      </c>
      <c r="H450">
        <v>605</v>
      </c>
      <c r="I450">
        <f t="shared" ref="I450:I513" si="29">E450/H450</f>
        <v>75.014876033057845</v>
      </c>
      <c r="J450" t="s">
        <v>21</v>
      </c>
      <c r="K450" t="s">
        <v>22</v>
      </c>
      <c r="L450">
        <v>1365915600</v>
      </c>
      <c r="M450" s="7">
        <f t="shared" ref="M450:M513" si="30">(((L450/60)/60)/24)+DATE(1970,1,1)</f>
        <v>41378.208333333336</v>
      </c>
      <c r="N450">
        <v>1366088400</v>
      </c>
      <c r="O450" s="7">
        <f t="shared" ref="O450:O513" si="31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  <c r="U450" t="s">
        <v>2054</v>
      </c>
      <c r="V450" t="s">
        <v>2055</v>
      </c>
    </row>
    <row r="451" spans="1:22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 t="shared" si="28"/>
        <v>9.67</v>
      </c>
      <c r="H451">
        <v>86</v>
      </c>
      <c r="I451">
        <f t="shared" si="29"/>
        <v>101.19767441860465</v>
      </c>
      <c r="J451" t="s">
        <v>36</v>
      </c>
      <c r="K451" t="s">
        <v>37</v>
      </c>
      <c r="L451">
        <v>1551852000</v>
      </c>
      <c r="M451" s="7">
        <f t="shared" si="30"/>
        <v>43530.25</v>
      </c>
      <c r="N451">
        <v>1553317200</v>
      </c>
      <c r="O451" s="7">
        <f t="shared" si="31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  <c r="U451" t="s">
        <v>2054</v>
      </c>
      <c r="V451" t="s">
        <v>2055</v>
      </c>
    </row>
    <row r="452" spans="1:22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 t="shared" si="28"/>
        <v>0.04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  <c r="U452" t="s">
        <v>2045</v>
      </c>
      <c r="V452" t="s">
        <v>2053</v>
      </c>
    </row>
    <row r="453" spans="1:22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 t="shared" si="28"/>
        <v>1.2284501347708894</v>
      </c>
      <c r="H453">
        <v>6286</v>
      </c>
      <c r="I453">
        <f t="shared" si="29"/>
        <v>29.001272669424118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  <c r="U453" t="s">
        <v>2039</v>
      </c>
      <c r="V453" t="s">
        <v>2040</v>
      </c>
    </row>
    <row r="454" spans="1:22" ht="19.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 t="shared" si="28"/>
        <v>0.63437500000000002</v>
      </c>
      <c r="H454">
        <v>31</v>
      </c>
      <c r="I454">
        <f t="shared" si="29"/>
        <v>98.225806451612897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  <c r="U454" t="s">
        <v>2045</v>
      </c>
      <c r="V454" t="s">
        <v>2048</v>
      </c>
    </row>
    <row r="455" spans="1:22" ht="19.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 t="shared" si="28"/>
        <v>0.56331688596491225</v>
      </c>
      <c r="H455">
        <v>1181</v>
      </c>
      <c r="I455">
        <f t="shared" si="29"/>
        <v>87.001693480101608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  <c r="U455" t="s">
        <v>2045</v>
      </c>
      <c r="V455" t="s">
        <v>2067</v>
      </c>
    </row>
    <row r="456" spans="1:22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 t="shared" si="28"/>
        <v>0.44074999999999998</v>
      </c>
      <c r="H456">
        <v>39</v>
      </c>
      <c r="I456">
        <f t="shared" si="29"/>
        <v>45.205128205128204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  <c r="U456" t="s">
        <v>2045</v>
      </c>
      <c r="V456" t="s">
        <v>2048</v>
      </c>
    </row>
    <row r="457" spans="1:22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 t="shared" si="28"/>
        <v>1.1837253218884121</v>
      </c>
      <c r="H457">
        <v>3727</v>
      </c>
      <c r="I457">
        <f t="shared" si="29"/>
        <v>37.001341561577675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  <c r="U457" t="s">
        <v>2043</v>
      </c>
      <c r="V457" t="s">
        <v>2044</v>
      </c>
    </row>
    <row r="458" spans="1:22" ht="19.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 t="shared" si="28"/>
        <v>1.041243169398907</v>
      </c>
      <c r="H458">
        <v>1605</v>
      </c>
      <c r="I458">
        <f t="shared" si="29"/>
        <v>94.976947040498445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  <c r="U458" t="s">
        <v>2039</v>
      </c>
      <c r="V458" t="s">
        <v>2049</v>
      </c>
    </row>
    <row r="459" spans="1:22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 t="shared" si="28"/>
        <v>0.26640000000000003</v>
      </c>
      <c r="H459">
        <v>46</v>
      </c>
      <c r="I459">
        <f t="shared" si="29"/>
        <v>28.956521739130434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  <c r="U459" t="s">
        <v>2043</v>
      </c>
      <c r="V459" t="s">
        <v>2044</v>
      </c>
    </row>
    <row r="460" spans="1:22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 t="shared" si="28"/>
        <v>3.5120118343195266</v>
      </c>
      <c r="H460">
        <v>2120</v>
      </c>
      <c r="I460">
        <f t="shared" si="29"/>
        <v>55.993396226415094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  <c r="U460" t="s">
        <v>2043</v>
      </c>
      <c r="V460" t="s">
        <v>2044</v>
      </c>
    </row>
    <row r="461" spans="1:22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 t="shared" si="28"/>
        <v>0.90063492063492068</v>
      </c>
      <c r="H461">
        <v>105</v>
      </c>
      <c r="I461">
        <f t="shared" si="29"/>
        <v>54.038095238095238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  <c r="U461" t="s">
        <v>2045</v>
      </c>
      <c r="V461" t="s">
        <v>2046</v>
      </c>
    </row>
    <row r="462" spans="1:22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 t="shared" si="28"/>
        <v>1.7162500000000001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  <c r="U462" t="s">
        <v>2043</v>
      </c>
      <c r="V462" t="s">
        <v>2044</v>
      </c>
    </row>
    <row r="463" spans="1:22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 t="shared" si="28"/>
        <v>1.4104655870445344</v>
      </c>
      <c r="H463">
        <v>2080</v>
      </c>
      <c r="I463">
        <f t="shared" si="29"/>
        <v>66.997115384615384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  <c r="U463" t="s">
        <v>2045</v>
      </c>
      <c r="V463" t="s">
        <v>2048</v>
      </c>
    </row>
    <row r="464" spans="1:22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 t="shared" si="28"/>
        <v>0.30579449152542371</v>
      </c>
      <c r="H464">
        <v>535</v>
      </c>
      <c r="I464">
        <f t="shared" si="29"/>
        <v>107.91401869158878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  <c r="U464" t="s">
        <v>2054</v>
      </c>
      <c r="V464" t="s">
        <v>2065</v>
      </c>
    </row>
    <row r="465" spans="1:22" ht="19.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 t="shared" si="28"/>
        <v>1.0816455696202532</v>
      </c>
      <c r="H465">
        <v>2105</v>
      </c>
      <c r="I465">
        <f t="shared" si="29"/>
        <v>69.009501187648453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  <c r="U465" t="s">
        <v>2045</v>
      </c>
      <c r="V465" t="s">
        <v>2053</v>
      </c>
    </row>
    <row r="466" spans="1:22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 t="shared" si="28"/>
        <v>1.3345505617977529</v>
      </c>
      <c r="H466">
        <v>2436</v>
      </c>
      <c r="I466">
        <f t="shared" si="29"/>
        <v>39.006568144499177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  <c r="U466" t="s">
        <v>2043</v>
      </c>
      <c r="V466" t="s">
        <v>2044</v>
      </c>
    </row>
    <row r="467" spans="1:22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 t="shared" si="28"/>
        <v>1.8785106382978722</v>
      </c>
      <c r="H467">
        <v>80</v>
      </c>
      <c r="I467">
        <f t="shared" si="29"/>
        <v>110.3625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  <c r="U467" t="s">
        <v>2051</v>
      </c>
      <c r="V467" t="s">
        <v>2063</v>
      </c>
    </row>
    <row r="468" spans="1:22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 t="shared" si="28"/>
        <v>3.32</v>
      </c>
      <c r="H468">
        <v>42</v>
      </c>
      <c r="I468">
        <f t="shared" si="29"/>
        <v>94.857142857142861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  <c r="U468" t="s">
        <v>2041</v>
      </c>
      <c r="V468" t="s">
        <v>2050</v>
      </c>
    </row>
    <row r="469" spans="1:22" ht="19.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 t="shared" si="28"/>
        <v>5.7521428571428572</v>
      </c>
      <c r="H469">
        <v>139</v>
      </c>
      <c r="I469">
        <f t="shared" si="29"/>
        <v>57.935251798561154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  <c r="U469" t="s">
        <v>2041</v>
      </c>
      <c r="V469" t="s">
        <v>2042</v>
      </c>
    </row>
    <row r="470" spans="1:22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 t="shared" si="28"/>
        <v>0.40500000000000003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  <c r="U470" t="s">
        <v>2043</v>
      </c>
      <c r="V470" t="s">
        <v>2044</v>
      </c>
    </row>
    <row r="471" spans="1:22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 t="shared" si="28"/>
        <v>1.8442857142857143</v>
      </c>
      <c r="H471">
        <v>159</v>
      </c>
      <c r="I471">
        <f t="shared" si="29"/>
        <v>64.95597484276729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  <c r="U471" t="s">
        <v>2045</v>
      </c>
      <c r="V471" t="s">
        <v>2048</v>
      </c>
    </row>
    <row r="472" spans="1:22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 t="shared" si="28"/>
        <v>2.8580555555555556</v>
      </c>
      <c r="H472">
        <v>381</v>
      </c>
      <c r="I472">
        <f t="shared" si="29"/>
        <v>27.00524934383202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  <c r="U472" t="s">
        <v>2041</v>
      </c>
      <c r="V472" t="s">
        <v>2050</v>
      </c>
    </row>
    <row r="473" spans="1:22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 t="shared" si="28"/>
        <v>3.19</v>
      </c>
      <c r="H473">
        <v>194</v>
      </c>
      <c r="I473">
        <f t="shared" si="29"/>
        <v>50.97422680412371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  <c r="U473" t="s">
        <v>2037</v>
      </c>
      <c r="V473" t="s">
        <v>2038</v>
      </c>
    </row>
    <row r="474" spans="1:22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 t="shared" si="28"/>
        <v>0.39234070221066319</v>
      </c>
      <c r="H474">
        <v>575</v>
      </c>
      <c r="I474">
        <f t="shared" si="29"/>
        <v>104.94260869565217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  <c r="U474" t="s">
        <v>2039</v>
      </c>
      <c r="V474" t="s">
        <v>2040</v>
      </c>
    </row>
    <row r="475" spans="1:22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 t="shared" si="28"/>
        <v>1.7814000000000001</v>
      </c>
      <c r="H475">
        <v>106</v>
      </c>
      <c r="I475">
        <f t="shared" si="29"/>
        <v>84.028301886792448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  <c r="U475" t="s">
        <v>2039</v>
      </c>
      <c r="V475" t="s">
        <v>2047</v>
      </c>
    </row>
    <row r="476" spans="1:22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 t="shared" si="28"/>
        <v>3.6515</v>
      </c>
      <c r="H476">
        <v>142</v>
      </c>
      <c r="I476">
        <f t="shared" si="29"/>
        <v>102.85915492957747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  <c r="U476" t="s">
        <v>2045</v>
      </c>
      <c r="V476" t="s">
        <v>2064</v>
      </c>
    </row>
    <row r="477" spans="1:22" ht="19.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 t="shared" si="28"/>
        <v>1.1394594594594594</v>
      </c>
      <c r="H477">
        <v>211</v>
      </c>
      <c r="I477">
        <f t="shared" si="29"/>
        <v>39.962085308056871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  <c r="U477" t="s">
        <v>2051</v>
      </c>
      <c r="V477" t="s">
        <v>2063</v>
      </c>
    </row>
    <row r="478" spans="1:22" ht="19.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 t="shared" si="28"/>
        <v>0.29828720626631855</v>
      </c>
      <c r="H478">
        <v>1120</v>
      </c>
      <c r="I478">
        <f t="shared" si="29"/>
        <v>51.001785714285717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  <c r="U478" t="s">
        <v>2051</v>
      </c>
      <c r="V478" t="s">
        <v>2057</v>
      </c>
    </row>
    <row r="479" spans="1:22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 t="shared" si="28"/>
        <v>0.54270588235294115</v>
      </c>
      <c r="H479">
        <v>113</v>
      </c>
      <c r="I479">
        <f t="shared" si="29"/>
        <v>40.823008849557525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  <c r="U479" t="s">
        <v>2045</v>
      </c>
      <c r="V479" t="s">
        <v>2067</v>
      </c>
    </row>
    <row r="480" spans="1:22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 t="shared" si="28"/>
        <v>2.3634156976744185</v>
      </c>
      <c r="H480">
        <v>2756</v>
      </c>
      <c r="I480">
        <f t="shared" si="29"/>
        <v>58.999637155297535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  <c r="U480" t="s">
        <v>2041</v>
      </c>
      <c r="V480" t="s">
        <v>2050</v>
      </c>
    </row>
    <row r="481" spans="1:22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 t="shared" si="28"/>
        <v>5.1291666666666664</v>
      </c>
      <c r="H481">
        <v>173</v>
      </c>
      <c r="I481">
        <f t="shared" si="29"/>
        <v>71.156069364161851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  <c r="U481" t="s">
        <v>2037</v>
      </c>
      <c r="V481" t="s">
        <v>2038</v>
      </c>
    </row>
    <row r="482" spans="1:22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 t="shared" si="28"/>
        <v>1.0065116279069768</v>
      </c>
      <c r="H482">
        <v>87</v>
      </c>
      <c r="I482">
        <f t="shared" si="29"/>
        <v>99.494252873563212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  <c r="U482" t="s">
        <v>2058</v>
      </c>
      <c r="V482" t="s">
        <v>2059</v>
      </c>
    </row>
    <row r="483" spans="1:22" ht="19.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 t="shared" si="28"/>
        <v>0.81348423194303154</v>
      </c>
      <c r="H483">
        <v>1538</v>
      </c>
      <c r="I483">
        <f t="shared" si="29"/>
        <v>103.98634590377114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  <c r="U483" t="s">
        <v>2043</v>
      </c>
      <c r="V483" t="s">
        <v>2044</v>
      </c>
    </row>
    <row r="484" spans="1:22" ht="19.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 t="shared" si="28"/>
        <v>0.16404761904761905</v>
      </c>
      <c r="H484">
        <v>9</v>
      </c>
      <c r="I484">
        <f t="shared" si="29"/>
        <v>76.555555555555557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  <c r="U484" t="s">
        <v>2051</v>
      </c>
      <c r="V484" t="s">
        <v>2057</v>
      </c>
    </row>
    <row r="485" spans="1:22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 t="shared" si="28"/>
        <v>0.52774617067833696</v>
      </c>
      <c r="H485">
        <v>554</v>
      </c>
      <c r="I485">
        <f t="shared" si="29"/>
        <v>87.068592057761734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  <c r="U485" t="s">
        <v>2043</v>
      </c>
      <c r="V485" t="s">
        <v>2044</v>
      </c>
    </row>
    <row r="486" spans="1:22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 t="shared" si="28"/>
        <v>2.6020608108108108</v>
      </c>
      <c r="H486">
        <v>1572</v>
      </c>
      <c r="I486">
        <f t="shared" si="29"/>
        <v>48.99554707379135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  <c r="U486" t="s">
        <v>2037</v>
      </c>
      <c r="V486" t="s">
        <v>2038</v>
      </c>
    </row>
    <row r="487" spans="1:22" ht="19.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 t="shared" si="28"/>
        <v>0.30732891832229581</v>
      </c>
      <c r="H487">
        <v>648</v>
      </c>
      <c r="I487">
        <f t="shared" si="29"/>
        <v>42.969135802469133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  <c r="U487" t="s">
        <v>2043</v>
      </c>
      <c r="V487" t="s">
        <v>2044</v>
      </c>
    </row>
    <row r="488" spans="1:22" ht="19.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 t="shared" si="28"/>
        <v>0.13500000000000001</v>
      </c>
      <c r="H488">
        <v>21</v>
      </c>
      <c r="I488">
        <f t="shared" si="29"/>
        <v>33.428571428571431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  <c r="U488" t="s">
        <v>2051</v>
      </c>
      <c r="V488" t="s">
        <v>2063</v>
      </c>
    </row>
    <row r="489" spans="1:22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 t="shared" si="28"/>
        <v>1.7862556663644606</v>
      </c>
      <c r="H489">
        <v>2346</v>
      </c>
      <c r="I489">
        <f t="shared" si="29"/>
        <v>83.982949701619773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  <c r="U489" t="s">
        <v>2043</v>
      </c>
      <c r="V489" t="s">
        <v>2044</v>
      </c>
    </row>
    <row r="490" spans="1:22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 t="shared" si="28"/>
        <v>2.2005660377358489</v>
      </c>
      <c r="H490">
        <v>115</v>
      </c>
      <c r="I490">
        <f t="shared" si="29"/>
        <v>101.41739130434783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  <c r="U490" t="s">
        <v>2043</v>
      </c>
      <c r="V490" t="s">
        <v>2044</v>
      </c>
    </row>
    <row r="491" spans="1:22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 t="shared" si="28"/>
        <v>1.015108695652174</v>
      </c>
      <c r="H491">
        <v>85</v>
      </c>
      <c r="I491">
        <f t="shared" si="29"/>
        <v>109.87058823529412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  <c r="U491" t="s">
        <v>2041</v>
      </c>
      <c r="V491" t="s">
        <v>2050</v>
      </c>
    </row>
    <row r="492" spans="1:22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 t="shared" si="28"/>
        <v>1.915</v>
      </c>
      <c r="H492">
        <v>144</v>
      </c>
      <c r="I492">
        <f t="shared" si="29"/>
        <v>31.916666666666668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  <c r="U492" t="s">
        <v>2068</v>
      </c>
      <c r="V492" t="s">
        <v>2069</v>
      </c>
    </row>
    <row r="493" spans="1:22" ht="19.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 t="shared" si="28"/>
        <v>3.0534683098591549</v>
      </c>
      <c r="H493">
        <v>2443</v>
      </c>
      <c r="I493">
        <f t="shared" si="29"/>
        <v>70.993450675399103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  <c r="U493" t="s">
        <v>2037</v>
      </c>
      <c r="V493" t="s">
        <v>2038</v>
      </c>
    </row>
    <row r="494" spans="1:22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 t="shared" si="28"/>
        <v>0.23995287958115183</v>
      </c>
      <c r="H494">
        <v>595</v>
      </c>
      <c r="I494">
        <f t="shared" si="29"/>
        <v>77.026890756302521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  <c r="U494" t="s">
        <v>2045</v>
      </c>
      <c r="V494" t="s">
        <v>2056</v>
      </c>
    </row>
    <row r="495" spans="1:22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 t="shared" si="28"/>
        <v>7.2377777777777776</v>
      </c>
      <c r="H495">
        <v>64</v>
      </c>
      <c r="I495">
        <f t="shared" si="29"/>
        <v>101.78125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  <c r="U495" t="s">
        <v>2058</v>
      </c>
      <c r="V495" t="s">
        <v>2059</v>
      </c>
    </row>
    <row r="496" spans="1:22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 t="shared" si="28"/>
        <v>5.4736000000000002</v>
      </c>
      <c r="H496">
        <v>268</v>
      </c>
      <c r="I496">
        <f t="shared" si="29"/>
        <v>51.059701492537314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  <c r="U496" t="s">
        <v>2041</v>
      </c>
      <c r="V496" t="s">
        <v>2050</v>
      </c>
    </row>
    <row r="497" spans="1:22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 t="shared" si="28"/>
        <v>4.1449999999999996</v>
      </c>
      <c r="H497">
        <v>195</v>
      </c>
      <c r="I497">
        <f t="shared" si="29"/>
        <v>68.02051282051282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  <c r="U497" t="s">
        <v>2043</v>
      </c>
      <c r="V497" t="s">
        <v>2044</v>
      </c>
    </row>
    <row r="498" spans="1:22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 t="shared" si="28"/>
        <v>9.0696409140369975E-3</v>
      </c>
      <c r="H498">
        <v>54</v>
      </c>
      <c r="I498">
        <f t="shared" si="29"/>
        <v>30.87037037037037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  <c r="U498" t="s">
        <v>2045</v>
      </c>
      <c r="V498" t="s">
        <v>2053</v>
      </c>
    </row>
    <row r="499" spans="1:22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 t="shared" si="28"/>
        <v>0.34173469387755101</v>
      </c>
      <c r="H499">
        <v>120</v>
      </c>
      <c r="I499">
        <f t="shared" si="29"/>
        <v>27.908333333333335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  <c r="U499" t="s">
        <v>2041</v>
      </c>
      <c r="V499" t="s">
        <v>2050</v>
      </c>
    </row>
    <row r="500" spans="1:22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 t="shared" si="28"/>
        <v>0.239488107549121</v>
      </c>
      <c r="H500">
        <v>579</v>
      </c>
      <c r="I500">
        <f t="shared" si="29"/>
        <v>79.994818652849744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  <c r="U500" t="s">
        <v>2041</v>
      </c>
      <c r="V500" t="s">
        <v>2042</v>
      </c>
    </row>
    <row r="501" spans="1:22" ht="19.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 t="shared" si="28"/>
        <v>0.48072649572649573</v>
      </c>
      <c r="H501">
        <v>2072</v>
      </c>
      <c r="I501">
        <f t="shared" si="29"/>
        <v>38.003378378378379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  <c r="U501" t="s">
        <v>2045</v>
      </c>
      <c r="V501" t="s">
        <v>2046</v>
      </c>
    </row>
    <row r="502" spans="1:22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 t="shared" si="28"/>
        <v>0</v>
      </c>
      <c r="H502">
        <v>0</v>
      </c>
      <c r="I502" t="e">
        <f t="shared" si="29"/>
        <v>#DIV/0!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  <c r="U502" t="s">
        <v>2043</v>
      </c>
      <c r="V502" t="s">
        <v>2044</v>
      </c>
    </row>
    <row r="503" spans="1:22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 t="shared" si="28"/>
        <v>0.70145182291666663</v>
      </c>
      <c r="H503">
        <v>1796</v>
      </c>
      <c r="I503">
        <f t="shared" si="29"/>
        <v>59.990534521158132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  <c r="U503" t="s">
        <v>2045</v>
      </c>
      <c r="V503" t="s">
        <v>2046</v>
      </c>
    </row>
    <row r="504" spans="1:22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 t="shared" si="28"/>
        <v>5.2992307692307694</v>
      </c>
      <c r="H504">
        <v>186</v>
      </c>
      <c r="I504">
        <f t="shared" si="29"/>
        <v>37.037634408602152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  <c r="U504" t="s">
        <v>2054</v>
      </c>
      <c r="V504" t="s">
        <v>2055</v>
      </c>
    </row>
    <row r="505" spans="1:22" ht="19.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 t="shared" si="28"/>
        <v>1.8032549019607844</v>
      </c>
      <c r="H505">
        <v>460</v>
      </c>
      <c r="I505">
        <f t="shared" si="29"/>
        <v>99.963043478260872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  <c r="U505" t="s">
        <v>2045</v>
      </c>
      <c r="V505" t="s">
        <v>2048</v>
      </c>
    </row>
    <row r="506" spans="1:22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 t="shared" si="28"/>
        <v>0.92320000000000002</v>
      </c>
      <c r="H506">
        <v>62</v>
      </c>
      <c r="I506">
        <f t="shared" si="29"/>
        <v>111.6774193548387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  <c r="U506" t="s">
        <v>2039</v>
      </c>
      <c r="V506" t="s">
        <v>2040</v>
      </c>
    </row>
    <row r="507" spans="1:22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 t="shared" si="28"/>
        <v>0.13901001112347053</v>
      </c>
      <c r="H507">
        <v>347</v>
      </c>
      <c r="I507">
        <f t="shared" si="29"/>
        <v>36.014409221902014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  <c r="U507" t="s">
        <v>2051</v>
      </c>
      <c r="V507" t="s">
        <v>2060</v>
      </c>
    </row>
    <row r="508" spans="1:22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 t="shared" si="28"/>
        <v>9.2707777777777771</v>
      </c>
      <c r="H508">
        <v>2528</v>
      </c>
      <c r="I508">
        <f t="shared" si="29"/>
        <v>66.010284810126578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  <c r="U508" t="s">
        <v>2043</v>
      </c>
      <c r="V508" t="s">
        <v>2044</v>
      </c>
    </row>
    <row r="509" spans="1:22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 t="shared" si="28"/>
        <v>0.39857142857142858</v>
      </c>
      <c r="H509">
        <v>19</v>
      </c>
      <c r="I509">
        <f t="shared" si="29"/>
        <v>44.05263157894737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  <c r="U509" t="s">
        <v>2041</v>
      </c>
      <c r="V509" t="s">
        <v>2042</v>
      </c>
    </row>
    <row r="510" spans="1:22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 t="shared" si="28"/>
        <v>1.1222929936305732</v>
      </c>
      <c r="H510">
        <v>3657</v>
      </c>
      <c r="I510">
        <f t="shared" si="29"/>
        <v>52.999726551818434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  <c r="U510" t="s">
        <v>2043</v>
      </c>
      <c r="V510" t="s">
        <v>2044</v>
      </c>
    </row>
    <row r="511" spans="1:22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 t="shared" si="28"/>
        <v>0.70925816023738875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  <c r="U511" t="s">
        <v>2043</v>
      </c>
      <c r="V511" t="s">
        <v>2044</v>
      </c>
    </row>
    <row r="512" spans="1:22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 t="shared" si="28"/>
        <v>1.1908974358974358</v>
      </c>
      <c r="H512">
        <v>131</v>
      </c>
      <c r="I512">
        <f t="shared" si="29"/>
        <v>70.908396946564892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  <c r="U512" t="s">
        <v>2045</v>
      </c>
      <c r="V512" t="s">
        <v>2048</v>
      </c>
    </row>
    <row r="513" spans="1:22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 t="shared" si="28"/>
        <v>0.24017591339648173</v>
      </c>
      <c r="H513">
        <v>362</v>
      </c>
      <c r="I513">
        <f t="shared" si="29"/>
        <v>98.060773480662988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  <c r="U513" t="s">
        <v>2043</v>
      </c>
      <c r="V513" t="s">
        <v>2044</v>
      </c>
    </row>
    <row r="514" spans="1:22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 t="shared" ref="G514:G577" si="32">E514/D514</f>
        <v>1.3931868131868133</v>
      </c>
      <c r="H514">
        <v>239</v>
      </c>
      <c r="I514">
        <f t="shared" ref="I514:I577" si="33">E514/H514</f>
        <v>53.046025104602514</v>
      </c>
      <c r="J514" t="s">
        <v>21</v>
      </c>
      <c r="K514" t="s">
        <v>22</v>
      </c>
      <c r="L514">
        <v>1404536400</v>
      </c>
      <c r="M514" s="7">
        <f t="shared" ref="M514:M577" si="34">(((L514/60)/60)/24)+DATE(1970,1,1)</f>
        <v>41825.208333333336</v>
      </c>
      <c r="N514">
        <v>1404622800</v>
      </c>
      <c r="O514" s="7">
        <f t="shared" ref="O514:O577" si="35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  <c r="U514" t="s">
        <v>2054</v>
      </c>
      <c r="V514" t="s">
        <v>2055</v>
      </c>
    </row>
    <row r="515" spans="1:22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 t="shared" si="32"/>
        <v>0.39277108433734942</v>
      </c>
      <c r="H515">
        <v>35</v>
      </c>
      <c r="I515">
        <f t="shared" si="33"/>
        <v>93.142857142857139</v>
      </c>
      <c r="J515" t="s">
        <v>21</v>
      </c>
      <c r="K515" t="s">
        <v>22</v>
      </c>
      <c r="L515">
        <v>1284008400</v>
      </c>
      <c r="M515" s="7">
        <f t="shared" si="34"/>
        <v>40430.208333333336</v>
      </c>
      <c r="N515">
        <v>1284181200</v>
      </c>
      <c r="O515" s="7">
        <f t="shared" si="3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  <c r="U515" t="s">
        <v>2045</v>
      </c>
      <c r="V515" t="s">
        <v>2064</v>
      </c>
    </row>
    <row r="516" spans="1:22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 t="shared" si="32"/>
        <v>0.22439077144917088</v>
      </c>
      <c r="H516">
        <v>528</v>
      </c>
      <c r="I516">
        <f t="shared" si="33"/>
        <v>58.945075757575758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  <c r="U516" t="s">
        <v>2039</v>
      </c>
      <c r="V516" t="s">
        <v>2040</v>
      </c>
    </row>
    <row r="517" spans="1:22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 t="shared" si="32"/>
        <v>0.55779069767441858</v>
      </c>
      <c r="H517">
        <v>133</v>
      </c>
      <c r="I517">
        <f t="shared" si="33"/>
        <v>36.067669172932334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  <c r="U517" t="s">
        <v>2043</v>
      </c>
      <c r="V517" t="s">
        <v>2044</v>
      </c>
    </row>
    <row r="518" spans="1:22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 t="shared" si="32"/>
        <v>0.42523125996810207</v>
      </c>
      <c r="H518">
        <v>846</v>
      </c>
      <c r="I518">
        <f t="shared" si="33"/>
        <v>63.030732860520096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  <c r="U518" t="s">
        <v>2051</v>
      </c>
      <c r="V518" t="s">
        <v>2052</v>
      </c>
    </row>
    <row r="519" spans="1:22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 t="shared" si="32"/>
        <v>1.1200000000000001</v>
      </c>
      <c r="H519">
        <v>78</v>
      </c>
      <c r="I519">
        <f t="shared" si="33"/>
        <v>84.717948717948715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  <c r="U519" t="s">
        <v>2037</v>
      </c>
      <c r="V519" t="s">
        <v>2038</v>
      </c>
    </row>
    <row r="520" spans="1:22" ht="19.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 t="shared" si="32"/>
        <v>7.0681818181818179E-2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  <c r="U520" t="s">
        <v>2045</v>
      </c>
      <c r="V520" t="s">
        <v>2053</v>
      </c>
    </row>
    <row r="521" spans="1:22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 t="shared" si="32"/>
        <v>1.0174563871693867</v>
      </c>
      <c r="H521">
        <v>1773</v>
      </c>
      <c r="I521">
        <f t="shared" si="33"/>
        <v>101.97518330513255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  <c r="U521" t="s">
        <v>2039</v>
      </c>
      <c r="V521" t="s">
        <v>2040</v>
      </c>
    </row>
    <row r="522" spans="1:22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 t="shared" si="32"/>
        <v>4.2575000000000003</v>
      </c>
      <c r="H522">
        <v>32</v>
      </c>
      <c r="I522">
        <f t="shared" si="33"/>
        <v>106.4375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  <c r="U522" t="s">
        <v>2043</v>
      </c>
      <c r="V522" t="s">
        <v>2044</v>
      </c>
    </row>
    <row r="523" spans="1:22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 t="shared" si="32"/>
        <v>1.4553947368421052</v>
      </c>
      <c r="H523">
        <v>369</v>
      </c>
      <c r="I523">
        <f t="shared" si="33"/>
        <v>29.975609756097562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  <c r="U523" t="s">
        <v>2045</v>
      </c>
      <c r="V523" t="s">
        <v>2048</v>
      </c>
    </row>
    <row r="524" spans="1:22" ht="19.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 t="shared" si="32"/>
        <v>0.32453465346534655</v>
      </c>
      <c r="H524">
        <v>191</v>
      </c>
      <c r="I524">
        <f t="shared" si="33"/>
        <v>85.806282722513089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  <c r="U524" t="s">
        <v>2045</v>
      </c>
      <c r="V524" t="s">
        <v>2056</v>
      </c>
    </row>
    <row r="525" spans="1:22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 t="shared" si="32"/>
        <v>7.003333333333333</v>
      </c>
      <c r="H525">
        <v>89</v>
      </c>
      <c r="I525">
        <f t="shared" si="33"/>
        <v>70.82022471910112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  <c r="U525" t="s">
        <v>2045</v>
      </c>
      <c r="V525" t="s">
        <v>2056</v>
      </c>
    </row>
    <row r="526" spans="1:22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 t="shared" si="32"/>
        <v>0.83904860392967939</v>
      </c>
      <c r="H526">
        <v>1979</v>
      </c>
      <c r="I526">
        <f t="shared" si="33"/>
        <v>40.998484082870135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  <c r="U526" t="s">
        <v>2043</v>
      </c>
      <c r="V526" t="s">
        <v>2044</v>
      </c>
    </row>
    <row r="527" spans="1:22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 t="shared" si="32"/>
        <v>0.84190476190476193</v>
      </c>
      <c r="H527">
        <v>63</v>
      </c>
      <c r="I527">
        <f t="shared" si="33"/>
        <v>28.063492063492063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  <c r="U527" t="s">
        <v>2041</v>
      </c>
      <c r="V527" t="s">
        <v>2050</v>
      </c>
    </row>
    <row r="528" spans="1:22" ht="19.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 t="shared" si="32"/>
        <v>1.5595180722891566</v>
      </c>
      <c r="H528">
        <v>147</v>
      </c>
      <c r="I528">
        <f t="shared" si="33"/>
        <v>88.054421768707485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  <c r="U528" t="s">
        <v>2043</v>
      </c>
      <c r="V528" t="s">
        <v>2044</v>
      </c>
    </row>
    <row r="529" spans="1:22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 t="shared" si="32"/>
        <v>0.99619450317124736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  <c r="U529" t="s">
        <v>2045</v>
      </c>
      <c r="V529" t="s">
        <v>2053</v>
      </c>
    </row>
    <row r="530" spans="1:22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 t="shared" si="32"/>
        <v>0.80300000000000005</v>
      </c>
      <c r="H530">
        <v>80</v>
      </c>
      <c r="I530">
        <f t="shared" si="33"/>
        <v>90.337500000000006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  <c r="U530" t="s">
        <v>2039</v>
      </c>
      <c r="V530" t="s">
        <v>2049</v>
      </c>
    </row>
    <row r="531" spans="1:22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 t="shared" si="32"/>
        <v>0.11254901960784314</v>
      </c>
      <c r="H531">
        <v>9</v>
      </c>
      <c r="I531">
        <f t="shared" si="33"/>
        <v>63.777777777777779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  <c r="U531" t="s">
        <v>2054</v>
      </c>
      <c r="V531" t="s">
        <v>2055</v>
      </c>
    </row>
    <row r="532" spans="1:22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 t="shared" si="32"/>
        <v>0.91740952380952379</v>
      </c>
      <c r="H532">
        <v>1784</v>
      </c>
      <c r="I532">
        <f t="shared" si="33"/>
        <v>53.995515695067262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  <c r="U532" t="s">
        <v>2051</v>
      </c>
      <c r="V532" t="s">
        <v>2057</v>
      </c>
    </row>
    <row r="533" spans="1:22" ht="19.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 t="shared" si="32"/>
        <v>0.95521156936261387</v>
      </c>
      <c r="H533">
        <v>3640</v>
      </c>
      <c r="I533">
        <f t="shared" si="33"/>
        <v>48.993956043956047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  <c r="U533" t="s">
        <v>2054</v>
      </c>
      <c r="V533" t="s">
        <v>2055</v>
      </c>
    </row>
    <row r="534" spans="1:22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 t="shared" si="32"/>
        <v>5.0287499999999996</v>
      </c>
      <c r="H534">
        <v>126</v>
      </c>
      <c r="I534">
        <f t="shared" si="33"/>
        <v>63.857142857142854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  <c r="U534" t="s">
        <v>2043</v>
      </c>
      <c r="V534" t="s">
        <v>2044</v>
      </c>
    </row>
    <row r="535" spans="1:22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 t="shared" si="32"/>
        <v>1.5924394463667819</v>
      </c>
      <c r="H535">
        <v>2218</v>
      </c>
      <c r="I535">
        <f t="shared" si="33"/>
        <v>82.996393146979258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  <c r="U535" t="s">
        <v>2039</v>
      </c>
      <c r="V535" t="s">
        <v>2049</v>
      </c>
    </row>
    <row r="536" spans="1:22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 t="shared" si="32"/>
        <v>0.15022446689113356</v>
      </c>
      <c r="H536">
        <v>243</v>
      </c>
      <c r="I536">
        <f t="shared" si="33"/>
        <v>55.08230452674897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  <c r="U536" t="s">
        <v>2045</v>
      </c>
      <c r="V536" t="s">
        <v>2048</v>
      </c>
    </row>
    <row r="537" spans="1:22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 t="shared" si="32"/>
        <v>4.820384615384615</v>
      </c>
      <c r="H537">
        <v>202</v>
      </c>
      <c r="I537">
        <f t="shared" si="33"/>
        <v>62.044554455445542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  <c r="U537" t="s">
        <v>2043</v>
      </c>
      <c r="V537" t="s">
        <v>2044</v>
      </c>
    </row>
    <row r="538" spans="1:22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 t="shared" si="32"/>
        <v>1.4996938775510205</v>
      </c>
      <c r="H538">
        <v>140</v>
      </c>
      <c r="I538">
        <f t="shared" si="33"/>
        <v>104.97857142857143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  <c r="U538" t="s">
        <v>2051</v>
      </c>
      <c r="V538" t="s">
        <v>2057</v>
      </c>
    </row>
    <row r="539" spans="1:22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 t="shared" si="32"/>
        <v>1.1722156398104266</v>
      </c>
      <c r="H539">
        <v>1052</v>
      </c>
      <c r="I539">
        <f t="shared" si="33"/>
        <v>94.044676806083643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  <c r="U539" t="s">
        <v>2045</v>
      </c>
      <c r="V539" t="s">
        <v>2046</v>
      </c>
    </row>
    <row r="540" spans="1:22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 t="shared" si="32"/>
        <v>0.37695968274950431</v>
      </c>
      <c r="H540">
        <v>1296</v>
      </c>
      <c r="I540">
        <f t="shared" si="33"/>
        <v>44.007716049382715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  <c r="U540" t="s">
        <v>2054</v>
      </c>
      <c r="V540" t="s">
        <v>2065</v>
      </c>
    </row>
    <row r="541" spans="1:22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 t="shared" si="32"/>
        <v>0.72653061224489801</v>
      </c>
      <c r="H541">
        <v>77</v>
      </c>
      <c r="I541">
        <f t="shared" si="33"/>
        <v>92.467532467532465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  <c r="U541" t="s">
        <v>2037</v>
      </c>
      <c r="V541" t="s">
        <v>2038</v>
      </c>
    </row>
    <row r="542" spans="1:22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 t="shared" si="32"/>
        <v>2.6598113207547169</v>
      </c>
      <c r="H542">
        <v>247</v>
      </c>
      <c r="I542">
        <f t="shared" si="33"/>
        <v>57.072874493927124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  <c r="U542" t="s">
        <v>2058</v>
      </c>
      <c r="V542" t="s">
        <v>2059</v>
      </c>
    </row>
    <row r="543" spans="1:22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 t="shared" si="32"/>
        <v>0.24205617977528091</v>
      </c>
      <c r="H543">
        <v>395</v>
      </c>
      <c r="I543">
        <f t="shared" si="33"/>
        <v>109.07848101265823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  <c r="U543" t="s">
        <v>2054</v>
      </c>
      <c r="V543" t="s">
        <v>2065</v>
      </c>
    </row>
    <row r="544" spans="1:22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 t="shared" si="32"/>
        <v>2.5064935064935064E-2</v>
      </c>
      <c r="H544">
        <v>49</v>
      </c>
      <c r="I544">
        <f t="shared" si="33"/>
        <v>39.387755102040813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  <c r="U544" t="s">
        <v>2039</v>
      </c>
      <c r="V544" t="s">
        <v>2049</v>
      </c>
    </row>
    <row r="545" spans="1:22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 t="shared" si="32"/>
        <v>0.1632979976442874</v>
      </c>
      <c r="H545">
        <v>180</v>
      </c>
      <c r="I545">
        <f t="shared" si="33"/>
        <v>77.022222222222226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  <c r="U545" t="s">
        <v>2054</v>
      </c>
      <c r="V545" t="s">
        <v>2055</v>
      </c>
    </row>
    <row r="546" spans="1:22" ht="19.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 t="shared" si="32"/>
        <v>2.7650000000000001</v>
      </c>
      <c r="H546">
        <v>84</v>
      </c>
      <c r="I546">
        <f t="shared" si="33"/>
        <v>92.166666666666671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  <c r="U546" t="s">
        <v>2039</v>
      </c>
      <c r="V546" t="s">
        <v>2040</v>
      </c>
    </row>
    <row r="547" spans="1:22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 t="shared" si="32"/>
        <v>0.88803571428571426</v>
      </c>
      <c r="H547">
        <v>2690</v>
      </c>
      <c r="I547">
        <f t="shared" si="33"/>
        <v>61.007063197026021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  <c r="U547" t="s">
        <v>2043</v>
      </c>
      <c r="V547" t="s">
        <v>2044</v>
      </c>
    </row>
    <row r="548" spans="1:22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 t="shared" si="32"/>
        <v>1.6357142857142857</v>
      </c>
      <c r="H548">
        <v>88</v>
      </c>
      <c r="I548">
        <f t="shared" si="33"/>
        <v>78.068181818181813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  <c r="U548" t="s">
        <v>2043</v>
      </c>
      <c r="V548" t="s">
        <v>2044</v>
      </c>
    </row>
    <row r="549" spans="1:22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 t="shared" si="32"/>
        <v>9.69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  <c r="U549" t="s">
        <v>2045</v>
      </c>
      <c r="V549" t="s">
        <v>2048</v>
      </c>
    </row>
    <row r="550" spans="1:22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 t="shared" si="32"/>
        <v>2.7091376701966716</v>
      </c>
      <c r="H550">
        <v>2985</v>
      </c>
      <c r="I550">
        <f t="shared" si="33"/>
        <v>59.991289782244557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  <c r="U550" t="s">
        <v>2043</v>
      </c>
      <c r="V550" t="s">
        <v>2044</v>
      </c>
    </row>
    <row r="551" spans="1:22" ht="19.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 t="shared" si="32"/>
        <v>2.8421355932203389</v>
      </c>
      <c r="H551">
        <v>762</v>
      </c>
      <c r="I551">
        <f t="shared" si="33"/>
        <v>110.03018372703411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  <c r="U551" t="s">
        <v>2041</v>
      </c>
      <c r="V551" t="s">
        <v>2050</v>
      </c>
    </row>
    <row r="552" spans="1:22" ht="19.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 t="shared" si="32"/>
        <v>0.04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  <c r="U552" t="s">
        <v>2039</v>
      </c>
      <c r="V552" t="s">
        <v>2049</v>
      </c>
    </row>
    <row r="553" spans="1:22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 t="shared" si="32"/>
        <v>0.58632981676846196</v>
      </c>
      <c r="H553">
        <v>2779</v>
      </c>
      <c r="I553">
        <f t="shared" si="33"/>
        <v>37.99856063332134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  <c r="U553" t="s">
        <v>2041</v>
      </c>
      <c r="V553" t="s">
        <v>2042</v>
      </c>
    </row>
    <row r="554" spans="1:22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 t="shared" si="32"/>
        <v>0.98511111111111116</v>
      </c>
      <c r="H554">
        <v>92</v>
      </c>
      <c r="I554">
        <f t="shared" si="33"/>
        <v>96.369565217391298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  <c r="U554" t="s">
        <v>2043</v>
      </c>
      <c r="V554" t="s">
        <v>2044</v>
      </c>
    </row>
    <row r="555" spans="1:22" ht="19.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 t="shared" si="32"/>
        <v>0.43975381008206332</v>
      </c>
      <c r="H555">
        <v>1028</v>
      </c>
      <c r="I555">
        <f t="shared" si="33"/>
        <v>72.978599221789878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  <c r="U555" t="s">
        <v>2039</v>
      </c>
      <c r="V555" t="s">
        <v>2040</v>
      </c>
    </row>
    <row r="556" spans="1:22" ht="19.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 t="shared" si="32"/>
        <v>1.5166315789473683</v>
      </c>
      <c r="H556">
        <v>554</v>
      </c>
      <c r="I556">
        <f t="shared" si="33"/>
        <v>26.007220216606498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  <c r="U556" t="s">
        <v>2039</v>
      </c>
      <c r="V556" t="s">
        <v>2049</v>
      </c>
    </row>
    <row r="557" spans="1:22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 t="shared" si="32"/>
        <v>2.2363492063492063</v>
      </c>
      <c r="H557">
        <v>135</v>
      </c>
      <c r="I557">
        <f t="shared" si="33"/>
        <v>104.36296296296297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  <c r="U557" t="s">
        <v>2039</v>
      </c>
      <c r="V557" t="s">
        <v>2040</v>
      </c>
    </row>
    <row r="558" spans="1:22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 t="shared" si="32"/>
        <v>2.3975</v>
      </c>
      <c r="H558">
        <v>122</v>
      </c>
      <c r="I558">
        <f t="shared" si="33"/>
        <v>102.18852459016394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  <c r="U558" t="s">
        <v>2051</v>
      </c>
      <c r="V558" t="s">
        <v>2063</v>
      </c>
    </row>
    <row r="559" spans="1:22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 t="shared" si="32"/>
        <v>1.9933333333333334</v>
      </c>
      <c r="H559">
        <v>221</v>
      </c>
      <c r="I559">
        <f t="shared" si="33"/>
        <v>54.117647058823529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  <c r="U559" t="s">
        <v>2045</v>
      </c>
      <c r="V559" t="s">
        <v>2067</v>
      </c>
    </row>
    <row r="560" spans="1:22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 t="shared" si="32"/>
        <v>1.373448275862069</v>
      </c>
      <c r="H560">
        <v>126</v>
      </c>
      <c r="I560">
        <f t="shared" si="33"/>
        <v>63.222222222222221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  <c r="U560" t="s">
        <v>2043</v>
      </c>
      <c r="V560" t="s">
        <v>2044</v>
      </c>
    </row>
    <row r="561" spans="1:22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 t="shared" si="32"/>
        <v>1.009696106362773</v>
      </c>
      <c r="H561">
        <v>1022</v>
      </c>
      <c r="I561">
        <f t="shared" si="33"/>
        <v>104.03228962818004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  <c r="U561" t="s">
        <v>2043</v>
      </c>
      <c r="V561" t="s">
        <v>2044</v>
      </c>
    </row>
    <row r="562" spans="1:22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 t="shared" si="32"/>
        <v>7.9416000000000002</v>
      </c>
      <c r="H562">
        <v>3177</v>
      </c>
      <c r="I562">
        <f t="shared" si="33"/>
        <v>49.994334277620396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  <c r="U562" t="s">
        <v>2045</v>
      </c>
      <c r="V562" t="s">
        <v>2053</v>
      </c>
    </row>
    <row r="563" spans="1:22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 t="shared" si="32"/>
        <v>3.6970000000000001</v>
      </c>
      <c r="H563">
        <v>198</v>
      </c>
      <c r="I563">
        <f t="shared" si="33"/>
        <v>56.015151515151516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  <c r="U563" t="s">
        <v>2043</v>
      </c>
      <c r="V563" t="s">
        <v>2044</v>
      </c>
    </row>
    <row r="564" spans="1:22" ht="19.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 t="shared" si="32"/>
        <v>0.12818181818181817</v>
      </c>
      <c r="H564">
        <v>26</v>
      </c>
      <c r="I564">
        <f t="shared" si="33"/>
        <v>48.807692307692307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  <c r="U564" t="s">
        <v>2039</v>
      </c>
      <c r="V564" t="s">
        <v>2040</v>
      </c>
    </row>
    <row r="565" spans="1:22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 t="shared" si="32"/>
        <v>1.3802702702702703</v>
      </c>
      <c r="H565">
        <v>85</v>
      </c>
      <c r="I565">
        <f t="shared" si="33"/>
        <v>60.082352941176474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  <c r="U565" t="s">
        <v>2045</v>
      </c>
      <c r="V565" t="s">
        <v>2046</v>
      </c>
    </row>
    <row r="566" spans="1:22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 t="shared" si="32"/>
        <v>0.83813278008298753</v>
      </c>
      <c r="H566">
        <v>1790</v>
      </c>
      <c r="I566">
        <f t="shared" si="33"/>
        <v>78.990502793296088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  <c r="U566" t="s">
        <v>2043</v>
      </c>
      <c r="V566" t="s">
        <v>2044</v>
      </c>
    </row>
    <row r="567" spans="1:22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 t="shared" si="32"/>
        <v>2.0460063224446787</v>
      </c>
      <c r="H567">
        <v>3596</v>
      </c>
      <c r="I567">
        <f t="shared" si="33"/>
        <v>53.99499443826474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  <c r="U567" t="s">
        <v>2043</v>
      </c>
      <c r="V567" t="s">
        <v>2044</v>
      </c>
    </row>
    <row r="568" spans="1:22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 t="shared" si="32"/>
        <v>0.44344086021505374</v>
      </c>
      <c r="H568">
        <v>37</v>
      </c>
      <c r="I568">
        <f t="shared" si="33"/>
        <v>111.45945945945945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  <c r="U568" t="s">
        <v>2039</v>
      </c>
      <c r="V568" t="s">
        <v>2047</v>
      </c>
    </row>
    <row r="569" spans="1:22" ht="19.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 t="shared" si="32"/>
        <v>2.1860294117647059</v>
      </c>
      <c r="H569">
        <v>244</v>
      </c>
      <c r="I569">
        <f t="shared" si="33"/>
        <v>60.922131147540981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  <c r="U569" t="s">
        <v>2039</v>
      </c>
      <c r="V569" t="s">
        <v>2040</v>
      </c>
    </row>
    <row r="570" spans="1:22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 t="shared" si="32"/>
        <v>1.8603314917127072</v>
      </c>
      <c r="H570">
        <v>5180</v>
      </c>
      <c r="I570">
        <f t="shared" si="33"/>
        <v>26.0015444015444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  <c r="U570" t="s">
        <v>2043</v>
      </c>
      <c r="V570" t="s">
        <v>2044</v>
      </c>
    </row>
    <row r="571" spans="1:22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 t="shared" si="32"/>
        <v>2.3733830845771142</v>
      </c>
      <c r="H571">
        <v>589</v>
      </c>
      <c r="I571">
        <f t="shared" si="33"/>
        <v>80.993208828522924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  <c r="U571" t="s">
        <v>2045</v>
      </c>
      <c r="V571" t="s">
        <v>2053</v>
      </c>
    </row>
    <row r="572" spans="1:22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 t="shared" si="32"/>
        <v>3.0565384615384614</v>
      </c>
      <c r="H572">
        <v>2725</v>
      </c>
      <c r="I572">
        <f t="shared" si="33"/>
        <v>34.995963302752294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  <c r="U572" t="s">
        <v>2039</v>
      </c>
      <c r="V572" t="s">
        <v>2040</v>
      </c>
    </row>
    <row r="573" spans="1:22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 t="shared" si="32"/>
        <v>0.94142857142857139</v>
      </c>
      <c r="H573">
        <v>35</v>
      </c>
      <c r="I573">
        <f t="shared" si="33"/>
        <v>94.142857142857139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  <c r="U573" t="s">
        <v>2045</v>
      </c>
      <c r="V573" t="s">
        <v>2056</v>
      </c>
    </row>
    <row r="574" spans="1:22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 t="shared" si="32"/>
        <v>0.54400000000000004</v>
      </c>
      <c r="H574">
        <v>94</v>
      </c>
      <c r="I574">
        <f t="shared" si="33"/>
        <v>52.085106382978722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  <c r="U574" t="s">
        <v>2039</v>
      </c>
      <c r="V574" t="s">
        <v>2040</v>
      </c>
    </row>
    <row r="575" spans="1:22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 t="shared" si="32"/>
        <v>1.1188059701492536</v>
      </c>
      <c r="H575">
        <v>300</v>
      </c>
      <c r="I575">
        <f t="shared" si="33"/>
        <v>24.986666666666668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  <c r="U575" t="s">
        <v>2068</v>
      </c>
      <c r="V575" t="s">
        <v>2069</v>
      </c>
    </row>
    <row r="576" spans="1:22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 t="shared" si="32"/>
        <v>3.6914814814814814</v>
      </c>
      <c r="H576">
        <v>144</v>
      </c>
      <c r="I576">
        <f t="shared" si="33"/>
        <v>69.215277777777771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  <c r="U576" t="s">
        <v>2037</v>
      </c>
      <c r="V576" t="s">
        <v>2038</v>
      </c>
    </row>
    <row r="577" spans="1:22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 t="shared" si="32"/>
        <v>0.62930372148859548</v>
      </c>
      <c r="H577">
        <v>558</v>
      </c>
      <c r="I577">
        <f t="shared" si="33"/>
        <v>93.944444444444443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  <c r="U577" t="s">
        <v>2043</v>
      </c>
      <c r="V577" t="s">
        <v>2044</v>
      </c>
    </row>
    <row r="578" spans="1:22" ht="19.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 t="shared" ref="G578:G641" si="36">E578/D578</f>
        <v>0.6492783505154639</v>
      </c>
      <c r="H578">
        <v>64</v>
      </c>
      <c r="I578">
        <f t="shared" ref="I578:I641" si="37">E578/H578</f>
        <v>98.40625</v>
      </c>
      <c r="J578" t="s">
        <v>21</v>
      </c>
      <c r="K578" t="s">
        <v>22</v>
      </c>
      <c r="L578">
        <v>1509512400</v>
      </c>
      <c r="M578" s="7">
        <f t="shared" ref="M578:M641" si="38">(((L578/60)/60)/24)+DATE(1970,1,1)</f>
        <v>43040.208333333328</v>
      </c>
      <c r="N578">
        <v>1510984800</v>
      </c>
      <c r="O578" s="7">
        <f t="shared" ref="O578:O641" si="39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  <c r="U578" t="s">
        <v>2043</v>
      </c>
      <c r="V578" t="s">
        <v>2044</v>
      </c>
    </row>
    <row r="579" spans="1:22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 t="shared" si="36"/>
        <v>0.18853658536585366</v>
      </c>
      <c r="H579">
        <v>37</v>
      </c>
      <c r="I579">
        <f t="shared" si="37"/>
        <v>41.783783783783782</v>
      </c>
      <c r="J579" t="s">
        <v>21</v>
      </c>
      <c r="K579" t="s">
        <v>22</v>
      </c>
      <c r="L579">
        <v>1299823200</v>
      </c>
      <c r="M579" s="7">
        <f t="shared" si="38"/>
        <v>40613.25</v>
      </c>
      <c r="N579">
        <v>1302066000</v>
      </c>
      <c r="O579" s="7">
        <f t="shared" si="3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  <c r="U579" t="s">
        <v>2039</v>
      </c>
      <c r="V579" t="s">
        <v>2062</v>
      </c>
    </row>
    <row r="580" spans="1:22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 t="shared" si="36"/>
        <v>0.1675440414507772</v>
      </c>
      <c r="H580">
        <v>245</v>
      </c>
      <c r="I580">
        <f t="shared" si="37"/>
        <v>65.991836734693877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  <c r="U580" t="s">
        <v>2045</v>
      </c>
      <c r="V580" t="s">
        <v>2067</v>
      </c>
    </row>
    <row r="581" spans="1:22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 t="shared" si="36"/>
        <v>1.0111290322580646</v>
      </c>
      <c r="H581">
        <v>87</v>
      </c>
      <c r="I581">
        <f t="shared" si="37"/>
        <v>72.05747126436782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  <c r="U581" t="s">
        <v>2039</v>
      </c>
      <c r="V581" t="s">
        <v>2062</v>
      </c>
    </row>
    <row r="582" spans="1:22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 t="shared" si="36"/>
        <v>3.4150228310502282</v>
      </c>
      <c r="H582">
        <v>3116</v>
      </c>
      <c r="I582">
        <f t="shared" si="37"/>
        <v>48.003209242618745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  <c r="U582" t="s">
        <v>2043</v>
      </c>
      <c r="V582" t="s">
        <v>2044</v>
      </c>
    </row>
    <row r="583" spans="1:22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 t="shared" si="36"/>
        <v>0.64016666666666666</v>
      </c>
      <c r="H583">
        <v>71</v>
      </c>
      <c r="I583">
        <f t="shared" si="37"/>
        <v>54.098591549295776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  <c r="U583" t="s">
        <v>2041</v>
      </c>
      <c r="V583" t="s">
        <v>2042</v>
      </c>
    </row>
    <row r="584" spans="1:22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 t="shared" si="36"/>
        <v>0.5208045977011494</v>
      </c>
      <c r="H584">
        <v>42</v>
      </c>
      <c r="I584">
        <f t="shared" si="37"/>
        <v>107.88095238095238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  <c r="U584" t="s">
        <v>2054</v>
      </c>
      <c r="V584" t="s">
        <v>2055</v>
      </c>
    </row>
    <row r="585" spans="1:22" ht="19.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 t="shared" si="36"/>
        <v>3.2240211640211642</v>
      </c>
      <c r="H585">
        <v>909</v>
      </c>
      <c r="I585">
        <f t="shared" si="37"/>
        <v>67.034103410341032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  <c r="U585" t="s">
        <v>2045</v>
      </c>
      <c r="V585" t="s">
        <v>2046</v>
      </c>
    </row>
    <row r="586" spans="1:22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 t="shared" si="36"/>
        <v>1.1950810185185186</v>
      </c>
      <c r="H586">
        <v>1613</v>
      </c>
      <c r="I586">
        <f t="shared" si="37"/>
        <v>64.01425914445133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  <c r="U586" t="s">
        <v>2041</v>
      </c>
      <c r="V586" t="s">
        <v>2042</v>
      </c>
    </row>
    <row r="587" spans="1:22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 t="shared" si="36"/>
        <v>1.4679775280898877</v>
      </c>
      <c r="H587">
        <v>136</v>
      </c>
      <c r="I587">
        <f t="shared" si="37"/>
        <v>96.066176470588232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  <c r="U587" t="s">
        <v>2051</v>
      </c>
      <c r="V587" t="s">
        <v>2063</v>
      </c>
    </row>
    <row r="588" spans="1:22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 t="shared" si="36"/>
        <v>9.5057142857142853</v>
      </c>
      <c r="H588">
        <v>130</v>
      </c>
      <c r="I588">
        <f t="shared" si="37"/>
        <v>51.184615384615384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  <c r="U588" t="s">
        <v>2039</v>
      </c>
      <c r="V588" t="s">
        <v>2040</v>
      </c>
    </row>
    <row r="589" spans="1:22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 t="shared" si="36"/>
        <v>0.72893617021276591</v>
      </c>
      <c r="H589">
        <v>156</v>
      </c>
      <c r="I589">
        <f t="shared" si="37"/>
        <v>43.92307692307692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  <c r="U589" t="s">
        <v>2037</v>
      </c>
      <c r="V589" t="s">
        <v>2038</v>
      </c>
    </row>
    <row r="590" spans="1:22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 t="shared" si="36"/>
        <v>0.7900824873096447</v>
      </c>
      <c r="H590">
        <v>1368</v>
      </c>
      <c r="I590">
        <f t="shared" si="37"/>
        <v>91.021198830409361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  <c r="U590" t="s">
        <v>2043</v>
      </c>
      <c r="V590" t="s">
        <v>2044</v>
      </c>
    </row>
    <row r="591" spans="1:22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 t="shared" si="36"/>
        <v>0.64721518987341775</v>
      </c>
      <c r="H591">
        <v>102</v>
      </c>
      <c r="I591">
        <f t="shared" si="37"/>
        <v>50.127450980392155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  <c r="U591" t="s">
        <v>2045</v>
      </c>
      <c r="V591" t="s">
        <v>2046</v>
      </c>
    </row>
    <row r="592" spans="1:22" ht="19.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 t="shared" si="36"/>
        <v>0.82028169014084507</v>
      </c>
      <c r="H592">
        <v>86</v>
      </c>
      <c r="I592">
        <f t="shared" si="37"/>
        <v>67.720930232558146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  <c r="U592" t="s">
        <v>2051</v>
      </c>
      <c r="V592" t="s">
        <v>2060</v>
      </c>
    </row>
    <row r="593" spans="1:22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 t="shared" si="36"/>
        <v>10.376666666666667</v>
      </c>
      <c r="H593">
        <v>102</v>
      </c>
      <c r="I593">
        <f t="shared" si="37"/>
        <v>61.03921568627451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  <c r="U593" t="s">
        <v>2054</v>
      </c>
      <c r="V593" t="s">
        <v>2055</v>
      </c>
    </row>
    <row r="594" spans="1:22" ht="19.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 t="shared" si="36"/>
        <v>0.12910076530612244</v>
      </c>
      <c r="H594">
        <v>253</v>
      </c>
      <c r="I594">
        <f t="shared" si="37"/>
        <v>80.011857707509876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  <c r="U594" t="s">
        <v>2043</v>
      </c>
      <c r="V594" t="s">
        <v>2044</v>
      </c>
    </row>
    <row r="595" spans="1:22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 t="shared" si="36"/>
        <v>1.5484210526315789</v>
      </c>
      <c r="H595">
        <v>4006</v>
      </c>
      <c r="I595">
        <f t="shared" si="37"/>
        <v>47.001497753369947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  <c r="U595" t="s">
        <v>2045</v>
      </c>
      <c r="V595" t="s">
        <v>2053</v>
      </c>
    </row>
    <row r="596" spans="1:22" ht="19.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 t="shared" si="36"/>
        <v>7.0991735537190084E-2</v>
      </c>
      <c r="H596">
        <v>157</v>
      </c>
      <c r="I596">
        <f t="shared" si="37"/>
        <v>71.127388535031841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  <c r="U596" t="s">
        <v>2043</v>
      </c>
      <c r="V596" t="s">
        <v>2044</v>
      </c>
    </row>
    <row r="597" spans="1:22" ht="19.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 t="shared" si="36"/>
        <v>2.0852773826458035</v>
      </c>
      <c r="H597">
        <v>1629</v>
      </c>
      <c r="I597">
        <f t="shared" si="37"/>
        <v>89.99079189686924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  <c r="U597" t="s">
        <v>2043</v>
      </c>
      <c r="V597" t="s">
        <v>2044</v>
      </c>
    </row>
    <row r="598" spans="1:22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 t="shared" si="36"/>
        <v>0.99683544303797467</v>
      </c>
      <c r="H598">
        <v>183</v>
      </c>
      <c r="I598">
        <f t="shared" si="37"/>
        <v>43.032786885245905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  <c r="U598" t="s">
        <v>2045</v>
      </c>
      <c r="V598" t="s">
        <v>2048</v>
      </c>
    </row>
    <row r="599" spans="1:22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 t="shared" si="36"/>
        <v>2.0159756097560977</v>
      </c>
      <c r="H599">
        <v>2188</v>
      </c>
      <c r="I599">
        <f t="shared" si="37"/>
        <v>67.997714808043881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  <c r="U599" t="s">
        <v>2043</v>
      </c>
      <c r="V599" t="s">
        <v>2044</v>
      </c>
    </row>
    <row r="600" spans="1:22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 t="shared" si="36"/>
        <v>1.6209032258064515</v>
      </c>
      <c r="H600">
        <v>2409</v>
      </c>
      <c r="I600">
        <f t="shared" si="37"/>
        <v>73.004566210045667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  <c r="U600" t="s">
        <v>2039</v>
      </c>
      <c r="V600" t="s">
        <v>2040</v>
      </c>
    </row>
    <row r="601" spans="1:22" ht="19.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 t="shared" si="36"/>
        <v>3.6436208125445471E-2</v>
      </c>
      <c r="H601">
        <v>82</v>
      </c>
      <c r="I601">
        <f t="shared" si="37"/>
        <v>62.341463414634148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  <c r="U601" t="s">
        <v>2045</v>
      </c>
      <c r="V601" t="s">
        <v>2046</v>
      </c>
    </row>
    <row r="602" spans="1:22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 t="shared" si="36"/>
        <v>0.05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  <c r="U602" t="s">
        <v>2037</v>
      </c>
      <c r="V602" t="s">
        <v>2038</v>
      </c>
    </row>
    <row r="603" spans="1:22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 t="shared" si="36"/>
        <v>2.0663492063492064</v>
      </c>
      <c r="H603">
        <v>194</v>
      </c>
      <c r="I603">
        <f t="shared" si="37"/>
        <v>67.103092783505161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  <c r="U603" t="s">
        <v>2041</v>
      </c>
      <c r="V603" t="s">
        <v>2050</v>
      </c>
    </row>
    <row r="604" spans="1:22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 t="shared" si="36"/>
        <v>1.2823628691983122</v>
      </c>
      <c r="H604">
        <v>1140</v>
      </c>
      <c r="I604">
        <f t="shared" si="37"/>
        <v>79.978947368421046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  <c r="U604" t="s">
        <v>2043</v>
      </c>
      <c r="V604" t="s">
        <v>2044</v>
      </c>
    </row>
    <row r="605" spans="1:22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 t="shared" si="36"/>
        <v>1.1966037735849056</v>
      </c>
      <c r="H605">
        <v>102</v>
      </c>
      <c r="I605">
        <f t="shared" si="37"/>
        <v>62.176470588235297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  <c r="U605" t="s">
        <v>2043</v>
      </c>
      <c r="V605" t="s">
        <v>2044</v>
      </c>
    </row>
    <row r="606" spans="1:22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 t="shared" si="36"/>
        <v>1.7073055242390078</v>
      </c>
      <c r="H606">
        <v>2857</v>
      </c>
      <c r="I606">
        <f t="shared" si="37"/>
        <v>53.005950297514879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  <c r="U606" t="s">
        <v>2043</v>
      </c>
      <c r="V606" t="s">
        <v>2044</v>
      </c>
    </row>
    <row r="607" spans="1:22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 t="shared" si="36"/>
        <v>1.8721212121212121</v>
      </c>
      <c r="H607">
        <v>107</v>
      </c>
      <c r="I607">
        <f t="shared" si="37"/>
        <v>57.738317757009348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  <c r="U607" t="s">
        <v>2051</v>
      </c>
      <c r="V607" t="s">
        <v>2052</v>
      </c>
    </row>
    <row r="608" spans="1:22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 t="shared" si="36"/>
        <v>1.8838235294117647</v>
      </c>
      <c r="H608">
        <v>160</v>
      </c>
      <c r="I608">
        <f t="shared" si="37"/>
        <v>40.03125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  <c r="U608" t="s">
        <v>2039</v>
      </c>
      <c r="V608" t="s">
        <v>2040</v>
      </c>
    </row>
    <row r="609" spans="1:22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 t="shared" si="36"/>
        <v>1.3129869186046512</v>
      </c>
      <c r="H609">
        <v>2230</v>
      </c>
      <c r="I609">
        <f t="shared" si="37"/>
        <v>81.016591928251117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  <c r="U609" t="s">
        <v>2037</v>
      </c>
      <c r="V609" t="s">
        <v>2038</v>
      </c>
    </row>
    <row r="610" spans="1:22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 t="shared" si="36"/>
        <v>2.8397435897435899</v>
      </c>
      <c r="H610">
        <v>316</v>
      </c>
      <c r="I610">
        <f t="shared" si="37"/>
        <v>35.047468354430379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  <c r="U610" t="s">
        <v>2039</v>
      </c>
      <c r="V610" t="s">
        <v>2062</v>
      </c>
    </row>
    <row r="611" spans="1:22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 t="shared" si="36"/>
        <v>1.2041999999999999</v>
      </c>
      <c r="H611">
        <v>117</v>
      </c>
      <c r="I611">
        <f t="shared" si="37"/>
        <v>102.92307692307692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  <c r="U611" t="s">
        <v>2045</v>
      </c>
      <c r="V611" t="s">
        <v>2067</v>
      </c>
    </row>
    <row r="612" spans="1:22" ht="19.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 t="shared" si="36"/>
        <v>4.1905607476635511</v>
      </c>
      <c r="H612">
        <v>6406</v>
      </c>
      <c r="I612">
        <f t="shared" si="37"/>
        <v>27.998126756166094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  <c r="U612" t="s">
        <v>2043</v>
      </c>
      <c r="V612" t="s">
        <v>2044</v>
      </c>
    </row>
    <row r="613" spans="1:22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 t="shared" si="36"/>
        <v>0.13853658536585367</v>
      </c>
      <c r="H613">
        <v>15</v>
      </c>
      <c r="I613">
        <f t="shared" si="37"/>
        <v>75.733333333333334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  <c r="U613" t="s">
        <v>2043</v>
      </c>
      <c r="V613" t="s">
        <v>2044</v>
      </c>
    </row>
    <row r="614" spans="1:22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 t="shared" si="36"/>
        <v>1.3943548387096774</v>
      </c>
      <c r="H614">
        <v>192</v>
      </c>
      <c r="I614">
        <f t="shared" si="37"/>
        <v>45.026041666666664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  <c r="U614" t="s">
        <v>2039</v>
      </c>
      <c r="V614" t="s">
        <v>2047</v>
      </c>
    </row>
    <row r="615" spans="1:22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 t="shared" si="36"/>
        <v>1.74</v>
      </c>
      <c r="H615">
        <v>26</v>
      </c>
      <c r="I615">
        <f t="shared" si="37"/>
        <v>73.615384615384613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  <c r="U615" t="s">
        <v>2043</v>
      </c>
      <c r="V615" t="s">
        <v>2044</v>
      </c>
    </row>
    <row r="616" spans="1:22" ht="19.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 t="shared" si="36"/>
        <v>1.5549056603773586</v>
      </c>
      <c r="H616">
        <v>723</v>
      </c>
      <c r="I616">
        <f t="shared" si="37"/>
        <v>56.991701244813278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  <c r="U616" t="s">
        <v>2043</v>
      </c>
      <c r="V616" t="s">
        <v>2044</v>
      </c>
    </row>
    <row r="617" spans="1:22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 t="shared" si="36"/>
        <v>1.7044705882352942</v>
      </c>
      <c r="H617">
        <v>170</v>
      </c>
      <c r="I617">
        <f t="shared" si="37"/>
        <v>85.223529411764702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  <c r="U617" t="s">
        <v>2043</v>
      </c>
      <c r="V617" t="s">
        <v>2044</v>
      </c>
    </row>
    <row r="618" spans="1:22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 t="shared" si="36"/>
        <v>1.8951562500000001</v>
      </c>
      <c r="H618">
        <v>238</v>
      </c>
      <c r="I618">
        <f t="shared" si="37"/>
        <v>50.962184873949582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  <c r="U618" t="s">
        <v>2039</v>
      </c>
      <c r="V618" t="s">
        <v>2049</v>
      </c>
    </row>
    <row r="619" spans="1:22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 t="shared" si="36"/>
        <v>2.4971428571428573</v>
      </c>
      <c r="H619">
        <v>55</v>
      </c>
      <c r="I619">
        <f t="shared" si="37"/>
        <v>63.563636363636363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  <c r="U619" t="s">
        <v>2043</v>
      </c>
      <c r="V619" t="s">
        <v>2044</v>
      </c>
    </row>
    <row r="620" spans="1:22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 t="shared" si="36"/>
        <v>0.48860523665659616</v>
      </c>
      <c r="H620">
        <v>1198</v>
      </c>
      <c r="I620">
        <f t="shared" si="37"/>
        <v>80.999165275459092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  <c r="U620" t="s">
        <v>2051</v>
      </c>
      <c r="V620" t="s">
        <v>2052</v>
      </c>
    </row>
    <row r="621" spans="1:22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 t="shared" si="36"/>
        <v>0.28461970393057684</v>
      </c>
      <c r="H621">
        <v>648</v>
      </c>
      <c r="I621">
        <f t="shared" si="37"/>
        <v>86.044753086419746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  <c r="U621" t="s">
        <v>2043</v>
      </c>
      <c r="V621" t="s">
        <v>2044</v>
      </c>
    </row>
    <row r="622" spans="1:22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 t="shared" si="36"/>
        <v>2.6802325581395348</v>
      </c>
      <c r="H622">
        <v>128</v>
      </c>
      <c r="I622">
        <f t="shared" si="37"/>
        <v>90.0390625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  <c r="U622" t="s">
        <v>2058</v>
      </c>
      <c r="V622" t="s">
        <v>2059</v>
      </c>
    </row>
    <row r="623" spans="1:22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 t="shared" si="36"/>
        <v>6.1980078125000002</v>
      </c>
      <c r="H623">
        <v>2144</v>
      </c>
      <c r="I623">
        <f t="shared" si="37"/>
        <v>74.006063432835816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  <c r="U623" t="s">
        <v>2043</v>
      </c>
      <c r="V623" t="s">
        <v>2044</v>
      </c>
    </row>
    <row r="624" spans="1:22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 t="shared" si="36"/>
        <v>3.1301587301587303E-2</v>
      </c>
      <c r="H624">
        <v>64</v>
      </c>
      <c r="I624">
        <f t="shared" si="37"/>
        <v>92.4375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  <c r="U624" t="s">
        <v>2039</v>
      </c>
      <c r="V624" t="s">
        <v>2049</v>
      </c>
    </row>
    <row r="625" spans="1:22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 t="shared" si="36"/>
        <v>1.5992152704135738</v>
      </c>
      <c r="H625">
        <v>2693</v>
      </c>
      <c r="I625">
        <f t="shared" si="37"/>
        <v>55.999257333828446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  <c r="U625" t="s">
        <v>2043</v>
      </c>
      <c r="V625" t="s">
        <v>2044</v>
      </c>
    </row>
    <row r="626" spans="1:22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 t="shared" si="36"/>
        <v>2.793921568627451</v>
      </c>
      <c r="H626">
        <v>432</v>
      </c>
      <c r="I626">
        <f t="shared" si="37"/>
        <v>32.983796296296298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  <c r="U626" t="s">
        <v>2058</v>
      </c>
      <c r="V626" t="s">
        <v>2059</v>
      </c>
    </row>
    <row r="627" spans="1:22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 t="shared" si="36"/>
        <v>0.77373333333333338</v>
      </c>
      <c r="H627">
        <v>62</v>
      </c>
      <c r="I627">
        <f t="shared" si="37"/>
        <v>93.596774193548384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  <c r="U627" t="s">
        <v>2043</v>
      </c>
      <c r="V627" t="s">
        <v>2044</v>
      </c>
    </row>
    <row r="628" spans="1:22" ht="19.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 t="shared" si="36"/>
        <v>2.0632812500000002</v>
      </c>
      <c r="H628">
        <v>189</v>
      </c>
      <c r="I628">
        <f t="shared" si="37"/>
        <v>69.867724867724874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  <c r="U628" t="s">
        <v>2043</v>
      </c>
      <c r="V628" t="s">
        <v>2044</v>
      </c>
    </row>
    <row r="629" spans="1:22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 t="shared" si="36"/>
        <v>6.9424999999999999</v>
      </c>
      <c r="H629">
        <v>154</v>
      </c>
      <c r="I629">
        <f t="shared" si="37"/>
        <v>72.129870129870127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  <c r="U629" t="s">
        <v>2037</v>
      </c>
      <c r="V629" t="s">
        <v>2038</v>
      </c>
    </row>
    <row r="630" spans="1:22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 t="shared" si="36"/>
        <v>1.5178947368421052</v>
      </c>
      <c r="H630">
        <v>96</v>
      </c>
      <c r="I630">
        <f t="shared" si="37"/>
        <v>30.041666666666668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  <c r="U630" t="s">
        <v>2039</v>
      </c>
      <c r="V630" t="s">
        <v>2049</v>
      </c>
    </row>
    <row r="631" spans="1:22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 t="shared" si="36"/>
        <v>0.64582072176949945</v>
      </c>
      <c r="H631">
        <v>750</v>
      </c>
      <c r="I631">
        <f t="shared" si="37"/>
        <v>73.968000000000004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  <c r="U631" t="s">
        <v>2043</v>
      </c>
      <c r="V631" t="s">
        <v>2044</v>
      </c>
    </row>
    <row r="632" spans="1:22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 t="shared" si="36"/>
        <v>0.62873684210526315</v>
      </c>
      <c r="H632">
        <v>87</v>
      </c>
      <c r="I632">
        <f t="shared" si="37"/>
        <v>68.65517241379311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  <c r="U632" t="s">
        <v>2043</v>
      </c>
      <c r="V632" t="s">
        <v>2044</v>
      </c>
    </row>
    <row r="633" spans="1:22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 t="shared" si="36"/>
        <v>3.1039864864864866</v>
      </c>
      <c r="H633">
        <v>3063</v>
      </c>
      <c r="I633">
        <f t="shared" si="37"/>
        <v>59.992164544564154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  <c r="U633" t="s">
        <v>2043</v>
      </c>
      <c r="V633" t="s">
        <v>2044</v>
      </c>
    </row>
    <row r="634" spans="1:22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 t="shared" si="36"/>
        <v>0.42859916782246882</v>
      </c>
      <c r="H634">
        <v>278</v>
      </c>
      <c r="I634">
        <f t="shared" si="37"/>
        <v>111.15827338129496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  <c r="U634" t="s">
        <v>2043</v>
      </c>
      <c r="V634" t="s">
        <v>2044</v>
      </c>
    </row>
    <row r="635" spans="1:22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 t="shared" si="36"/>
        <v>0.83119402985074631</v>
      </c>
      <c r="H635">
        <v>105</v>
      </c>
      <c r="I635">
        <f t="shared" si="37"/>
        <v>53.038095238095238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  <c r="U635" t="s">
        <v>2045</v>
      </c>
      <c r="V635" t="s">
        <v>2053</v>
      </c>
    </row>
    <row r="636" spans="1:22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 t="shared" si="36"/>
        <v>0.78531302876480547</v>
      </c>
      <c r="H636">
        <v>1658</v>
      </c>
      <c r="I636">
        <f t="shared" si="37"/>
        <v>55.985524728588658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  <c r="U636" t="s">
        <v>2045</v>
      </c>
      <c r="V636" t="s">
        <v>2064</v>
      </c>
    </row>
    <row r="637" spans="1:22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 t="shared" si="36"/>
        <v>1.1409352517985611</v>
      </c>
      <c r="H637">
        <v>2266</v>
      </c>
      <c r="I637">
        <f t="shared" si="37"/>
        <v>69.986760812003524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  <c r="U637" t="s">
        <v>2045</v>
      </c>
      <c r="V637" t="s">
        <v>2064</v>
      </c>
    </row>
    <row r="638" spans="1:22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 t="shared" si="36"/>
        <v>0.64537683358624176</v>
      </c>
      <c r="H638">
        <v>2604</v>
      </c>
      <c r="I638">
        <f t="shared" si="37"/>
        <v>48.998079877112133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  <c r="U638" t="s">
        <v>2045</v>
      </c>
      <c r="V638" t="s">
        <v>2053</v>
      </c>
    </row>
    <row r="639" spans="1:22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 t="shared" si="36"/>
        <v>0.79411764705882348</v>
      </c>
      <c r="H639">
        <v>65</v>
      </c>
      <c r="I639">
        <f t="shared" si="37"/>
        <v>103.84615384615384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  <c r="U639" t="s">
        <v>2043</v>
      </c>
      <c r="V639" t="s">
        <v>2044</v>
      </c>
    </row>
    <row r="640" spans="1:22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 t="shared" si="36"/>
        <v>0.11419117647058824</v>
      </c>
      <c r="H640">
        <v>94</v>
      </c>
      <c r="I640">
        <f t="shared" si="37"/>
        <v>99.127659574468083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  <c r="U640" t="s">
        <v>2043</v>
      </c>
      <c r="V640" t="s">
        <v>2044</v>
      </c>
    </row>
    <row r="641" spans="1:22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 t="shared" si="36"/>
        <v>0.56186046511627907</v>
      </c>
      <c r="H641">
        <v>45</v>
      </c>
      <c r="I641">
        <f t="shared" si="37"/>
        <v>107.37777777777778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  <c r="U641" t="s">
        <v>2045</v>
      </c>
      <c r="V641" t="s">
        <v>2048</v>
      </c>
    </row>
    <row r="642" spans="1:22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 t="shared" ref="G642:G705" si="40">E642/D642</f>
        <v>0.16501669449081802</v>
      </c>
      <c r="H642">
        <v>257</v>
      </c>
      <c r="I642">
        <f t="shared" ref="I642:I705" si="41">E642/H642</f>
        <v>76.922178988326849</v>
      </c>
      <c r="J642" t="s">
        <v>21</v>
      </c>
      <c r="K642" t="s">
        <v>22</v>
      </c>
      <c r="L642">
        <v>1453096800</v>
      </c>
      <c r="M642" s="7">
        <f t="shared" ref="M642:M705" si="42">(((L642/60)/60)/24)+DATE(1970,1,1)</f>
        <v>42387.25</v>
      </c>
      <c r="N642">
        <v>1453356000</v>
      </c>
      <c r="O642" s="7">
        <f t="shared" ref="O642:O705" si="43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  <c r="U642" t="s">
        <v>2043</v>
      </c>
      <c r="V642" t="s">
        <v>2044</v>
      </c>
    </row>
    <row r="643" spans="1:22" ht="19.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 t="shared" si="40"/>
        <v>1.1996808510638297</v>
      </c>
      <c r="H643">
        <v>194</v>
      </c>
      <c r="I643">
        <f t="shared" si="41"/>
        <v>58.128865979381445</v>
      </c>
      <c r="J643" t="s">
        <v>98</v>
      </c>
      <c r="K643" t="s">
        <v>99</v>
      </c>
      <c r="L643">
        <v>1487570400</v>
      </c>
      <c r="M643" s="7">
        <f t="shared" si="42"/>
        <v>42786.25</v>
      </c>
      <c r="N643">
        <v>1489986000</v>
      </c>
      <c r="O643" s="7">
        <f t="shared" si="43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  <c r="U643" t="s">
        <v>2043</v>
      </c>
      <c r="V643" t="s">
        <v>2044</v>
      </c>
    </row>
    <row r="644" spans="1:22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 t="shared" si="40"/>
        <v>1.4545652173913044</v>
      </c>
      <c r="H644">
        <v>129</v>
      </c>
      <c r="I644">
        <f t="shared" si="41"/>
        <v>103.73643410852713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  <c r="U644" t="s">
        <v>2041</v>
      </c>
      <c r="V644" t="s">
        <v>2050</v>
      </c>
    </row>
    <row r="645" spans="1:22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 t="shared" si="40"/>
        <v>2.2138255033557046</v>
      </c>
      <c r="H645">
        <v>375</v>
      </c>
      <c r="I645">
        <f t="shared" si="41"/>
        <v>87.962666666666664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  <c r="U645" t="s">
        <v>2043</v>
      </c>
      <c r="V645" t="s">
        <v>2044</v>
      </c>
    </row>
    <row r="646" spans="1:22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 t="shared" si="40"/>
        <v>0.48396694214876035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  <c r="U646" t="s">
        <v>2043</v>
      </c>
      <c r="V646" t="s">
        <v>2044</v>
      </c>
    </row>
    <row r="647" spans="1:22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 t="shared" si="40"/>
        <v>0.92911504424778757</v>
      </c>
      <c r="H647">
        <v>4697</v>
      </c>
      <c r="I647">
        <f t="shared" si="41"/>
        <v>37.999361294443261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  <c r="U647" t="s">
        <v>2039</v>
      </c>
      <c r="V647" t="s">
        <v>2040</v>
      </c>
    </row>
    <row r="648" spans="1:22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 t="shared" si="40"/>
        <v>0.88599797365754818</v>
      </c>
      <c r="H648">
        <v>2915</v>
      </c>
      <c r="I648">
        <f t="shared" si="41"/>
        <v>29.999313893653515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  <c r="U648" t="s">
        <v>2054</v>
      </c>
      <c r="V648" t="s">
        <v>2055</v>
      </c>
    </row>
    <row r="649" spans="1:22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 t="shared" si="40"/>
        <v>0.41399999999999998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  <c r="U649" t="s">
        <v>2051</v>
      </c>
      <c r="V649" t="s">
        <v>2063</v>
      </c>
    </row>
    <row r="650" spans="1:22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 t="shared" si="40"/>
        <v>0.63056795131845844</v>
      </c>
      <c r="H650">
        <v>723</v>
      </c>
      <c r="I650">
        <f t="shared" si="41"/>
        <v>85.994467496542185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  <c r="U650" t="s">
        <v>2037</v>
      </c>
      <c r="V650" t="s">
        <v>2038</v>
      </c>
    </row>
    <row r="651" spans="1:22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 t="shared" si="40"/>
        <v>0.48482333607230893</v>
      </c>
      <c r="H651">
        <v>602</v>
      </c>
      <c r="I651">
        <f t="shared" si="41"/>
        <v>98.011627906976742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  <c r="U651" t="s">
        <v>2043</v>
      </c>
      <c r="V651" t="s">
        <v>2044</v>
      </c>
    </row>
    <row r="652" spans="1:22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 t="shared" si="40"/>
        <v>0.02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  <c r="U652" t="s">
        <v>2039</v>
      </c>
      <c r="V652" t="s">
        <v>2062</v>
      </c>
    </row>
    <row r="653" spans="1:22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 t="shared" si="40"/>
        <v>0.88479410269445857</v>
      </c>
      <c r="H653">
        <v>3868</v>
      </c>
      <c r="I653">
        <f t="shared" si="41"/>
        <v>44.994570837642193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  <c r="U653" t="s">
        <v>2045</v>
      </c>
      <c r="V653" t="s">
        <v>2056</v>
      </c>
    </row>
    <row r="654" spans="1:22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 t="shared" si="40"/>
        <v>1.2684</v>
      </c>
      <c r="H654">
        <v>409</v>
      </c>
      <c r="I654">
        <f t="shared" si="41"/>
        <v>31.012224938875306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  <c r="U654" t="s">
        <v>2041</v>
      </c>
      <c r="V654" t="s">
        <v>2042</v>
      </c>
    </row>
    <row r="655" spans="1:22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 t="shared" si="40"/>
        <v>23.388333333333332</v>
      </c>
      <c r="H655">
        <v>234</v>
      </c>
      <c r="I655">
        <f t="shared" si="41"/>
        <v>59.970085470085472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  <c r="U655" t="s">
        <v>2041</v>
      </c>
      <c r="V655" t="s">
        <v>2042</v>
      </c>
    </row>
    <row r="656" spans="1:22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 t="shared" si="40"/>
        <v>5.0838857142857146</v>
      </c>
      <c r="H656">
        <v>3016</v>
      </c>
      <c r="I656">
        <f t="shared" si="41"/>
        <v>58.9973474801061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  <c r="U656" t="s">
        <v>2039</v>
      </c>
      <c r="V656" t="s">
        <v>2061</v>
      </c>
    </row>
    <row r="657" spans="1:22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 t="shared" si="40"/>
        <v>1.9147826086956521</v>
      </c>
      <c r="H657">
        <v>264</v>
      </c>
      <c r="I657">
        <f t="shared" si="41"/>
        <v>50.045454545454547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  <c r="U657" t="s">
        <v>2058</v>
      </c>
      <c r="V657" t="s">
        <v>2059</v>
      </c>
    </row>
    <row r="658" spans="1:22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 t="shared" si="40"/>
        <v>0.42127533783783783</v>
      </c>
      <c r="H658">
        <v>504</v>
      </c>
      <c r="I658">
        <f t="shared" si="41"/>
        <v>98.966269841269835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  <c r="U658" t="s">
        <v>2037</v>
      </c>
      <c r="V658" t="s">
        <v>2038</v>
      </c>
    </row>
    <row r="659" spans="1:22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 t="shared" si="40"/>
        <v>8.2400000000000001E-2</v>
      </c>
      <c r="H659">
        <v>14</v>
      </c>
      <c r="I659">
        <f t="shared" si="41"/>
        <v>58.857142857142854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  <c r="U659" t="s">
        <v>2045</v>
      </c>
      <c r="V659" t="s">
        <v>2067</v>
      </c>
    </row>
    <row r="660" spans="1:22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 t="shared" si="40"/>
        <v>0.60064638783269964</v>
      </c>
      <c r="H660">
        <v>390</v>
      </c>
      <c r="I660">
        <f t="shared" si="41"/>
        <v>81.010256410256417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  <c r="U660" t="s">
        <v>2039</v>
      </c>
      <c r="V660" t="s">
        <v>2040</v>
      </c>
    </row>
    <row r="661" spans="1:22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 t="shared" si="40"/>
        <v>0.47232808616404309</v>
      </c>
      <c r="H661">
        <v>750</v>
      </c>
      <c r="I661">
        <f t="shared" si="41"/>
        <v>76.013333333333335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  <c r="U661" t="s">
        <v>2045</v>
      </c>
      <c r="V661" t="s">
        <v>2046</v>
      </c>
    </row>
    <row r="662" spans="1:22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 t="shared" si="40"/>
        <v>0.81736263736263737</v>
      </c>
      <c r="H662">
        <v>77</v>
      </c>
      <c r="I662">
        <f t="shared" si="41"/>
        <v>96.597402597402592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  <c r="U662" t="s">
        <v>2043</v>
      </c>
      <c r="V662" t="s">
        <v>2044</v>
      </c>
    </row>
    <row r="663" spans="1:22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 t="shared" si="40"/>
        <v>0.54187265917603</v>
      </c>
      <c r="H663">
        <v>752</v>
      </c>
      <c r="I663">
        <f t="shared" si="41"/>
        <v>76.957446808510639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  <c r="U663" t="s">
        <v>2039</v>
      </c>
      <c r="V663" t="s">
        <v>2062</v>
      </c>
    </row>
    <row r="664" spans="1:22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 t="shared" si="40"/>
        <v>0.97868131868131869</v>
      </c>
      <c r="H664">
        <v>131</v>
      </c>
      <c r="I664">
        <f t="shared" si="41"/>
        <v>67.984732824427482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  <c r="U664" t="s">
        <v>2043</v>
      </c>
      <c r="V664" t="s">
        <v>2044</v>
      </c>
    </row>
    <row r="665" spans="1:22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 t="shared" si="40"/>
        <v>0.77239999999999998</v>
      </c>
      <c r="H665">
        <v>87</v>
      </c>
      <c r="I665">
        <f t="shared" si="41"/>
        <v>88.781609195402297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  <c r="U665" t="s">
        <v>2043</v>
      </c>
      <c r="V665" t="s">
        <v>2044</v>
      </c>
    </row>
    <row r="666" spans="1:22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 t="shared" si="40"/>
        <v>0.33464735516372796</v>
      </c>
      <c r="H666">
        <v>1063</v>
      </c>
      <c r="I666">
        <f t="shared" si="41"/>
        <v>24.99623706491063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  <c r="U666" t="s">
        <v>2039</v>
      </c>
      <c r="V666" t="s">
        <v>2062</v>
      </c>
    </row>
    <row r="667" spans="1:22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 t="shared" si="40"/>
        <v>2.3958823529411766</v>
      </c>
      <c r="H667">
        <v>272</v>
      </c>
      <c r="I667">
        <f t="shared" si="41"/>
        <v>44.922794117647058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  <c r="U667" t="s">
        <v>2045</v>
      </c>
      <c r="V667" t="s">
        <v>2046</v>
      </c>
    </row>
    <row r="668" spans="1:22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 t="shared" si="40"/>
        <v>0.64032258064516134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  <c r="U668" t="s">
        <v>2043</v>
      </c>
      <c r="V668" t="s">
        <v>2044</v>
      </c>
    </row>
    <row r="669" spans="1:22" ht="19.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 t="shared" si="40"/>
        <v>1.7615942028985507</v>
      </c>
      <c r="H669">
        <v>419</v>
      </c>
      <c r="I669">
        <f t="shared" si="41"/>
        <v>29.009546539379475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  <c r="U669" t="s">
        <v>2068</v>
      </c>
      <c r="V669" t="s">
        <v>2069</v>
      </c>
    </row>
    <row r="670" spans="1:22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 t="shared" si="40"/>
        <v>0.20338181818181819</v>
      </c>
      <c r="H670">
        <v>76</v>
      </c>
      <c r="I670">
        <f t="shared" si="41"/>
        <v>73.59210526315789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  <c r="U670" t="s">
        <v>2043</v>
      </c>
      <c r="V670" t="s">
        <v>2044</v>
      </c>
    </row>
    <row r="671" spans="1:22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 t="shared" si="40"/>
        <v>3.5864754098360656</v>
      </c>
      <c r="H671">
        <v>1621</v>
      </c>
      <c r="I671">
        <f t="shared" si="41"/>
        <v>107.97038864898211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  <c r="U671" t="s">
        <v>2043</v>
      </c>
      <c r="V671" t="s">
        <v>2044</v>
      </c>
    </row>
    <row r="672" spans="1:22" ht="19.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 t="shared" si="40"/>
        <v>4.6885802469135802</v>
      </c>
      <c r="H672">
        <v>1101</v>
      </c>
      <c r="I672">
        <f t="shared" si="41"/>
        <v>68.987284287011803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  <c r="U672" t="s">
        <v>2039</v>
      </c>
      <c r="V672" t="s">
        <v>2049</v>
      </c>
    </row>
    <row r="673" spans="1:22" ht="19.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 t="shared" si="40"/>
        <v>1.220563524590164</v>
      </c>
      <c r="H673">
        <v>1073</v>
      </c>
      <c r="I673">
        <f t="shared" si="41"/>
        <v>111.02236719478098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  <c r="U673" t="s">
        <v>2043</v>
      </c>
      <c r="V673" t="s">
        <v>2044</v>
      </c>
    </row>
    <row r="674" spans="1:22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 t="shared" si="40"/>
        <v>0.55931783729156137</v>
      </c>
      <c r="H674">
        <v>4428</v>
      </c>
      <c r="I674">
        <f t="shared" si="41"/>
        <v>24.997515808491418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  <c r="U674" t="s">
        <v>2043</v>
      </c>
      <c r="V674" t="s">
        <v>2044</v>
      </c>
    </row>
    <row r="675" spans="1:22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 t="shared" si="40"/>
        <v>0.43660714285714286</v>
      </c>
      <c r="H675">
        <v>58</v>
      </c>
      <c r="I675">
        <f t="shared" si="41"/>
        <v>42.155172413793103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  <c r="U675" t="s">
        <v>2039</v>
      </c>
      <c r="V675" t="s">
        <v>2049</v>
      </c>
    </row>
    <row r="676" spans="1:22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 t="shared" si="40"/>
        <v>0.33538371411833628</v>
      </c>
      <c r="H676">
        <v>1218</v>
      </c>
      <c r="I676">
        <f t="shared" si="41"/>
        <v>47.003284072249592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  <c r="U676" t="s">
        <v>2058</v>
      </c>
      <c r="V676" t="s">
        <v>2059</v>
      </c>
    </row>
    <row r="677" spans="1:22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 t="shared" si="40"/>
        <v>1.2297938144329896</v>
      </c>
      <c r="H677">
        <v>331</v>
      </c>
      <c r="I677">
        <f t="shared" si="41"/>
        <v>36.0392749244713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  <c r="U677" t="s">
        <v>2068</v>
      </c>
      <c r="V677" t="s">
        <v>2069</v>
      </c>
    </row>
    <row r="678" spans="1:22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 t="shared" si="40"/>
        <v>1.8974959871589085</v>
      </c>
      <c r="H678">
        <v>1170</v>
      </c>
      <c r="I678">
        <f t="shared" si="41"/>
        <v>101.03760683760684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  <c r="U678" t="s">
        <v>2058</v>
      </c>
      <c r="V678" t="s">
        <v>2059</v>
      </c>
    </row>
    <row r="679" spans="1:22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 t="shared" si="40"/>
        <v>0.83622641509433959</v>
      </c>
      <c r="H679">
        <v>111</v>
      </c>
      <c r="I679">
        <f t="shared" si="41"/>
        <v>39.927927927927925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  <c r="U679" t="s">
        <v>2051</v>
      </c>
      <c r="V679" t="s">
        <v>2057</v>
      </c>
    </row>
    <row r="680" spans="1:22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 t="shared" si="40"/>
        <v>0.17968844221105529</v>
      </c>
      <c r="H680">
        <v>215</v>
      </c>
      <c r="I680">
        <f t="shared" si="41"/>
        <v>83.158139534883716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  <c r="U680" t="s">
        <v>2045</v>
      </c>
      <c r="V680" t="s">
        <v>2048</v>
      </c>
    </row>
    <row r="681" spans="1:22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 t="shared" si="40"/>
        <v>10.365</v>
      </c>
      <c r="H681">
        <v>363</v>
      </c>
      <c r="I681">
        <f t="shared" si="41"/>
        <v>39.97520661157025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  <c r="U681" t="s">
        <v>2037</v>
      </c>
      <c r="V681" t="s">
        <v>2038</v>
      </c>
    </row>
    <row r="682" spans="1:22" ht="19.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 t="shared" si="40"/>
        <v>0.97405219780219776</v>
      </c>
      <c r="H682">
        <v>2955</v>
      </c>
      <c r="I682">
        <f t="shared" si="41"/>
        <v>47.993908629441627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  <c r="U682" t="s">
        <v>2054</v>
      </c>
      <c r="V682" t="s">
        <v>2065</v>
      </c>
    </row>
    <row r="683" spans="1:22" ht="19.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 t="shared" si="40"/>
        <v>0.86386203150461705</v>
      </c>
      <c r="H683">
        <v>1657</v>
      </c>
      <c r="I683">
        <f t="shared" si="41"/>
        <v>95.978877489438744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  <c r="U683" t="s">
        <v>2043</v>
      </c>
      <c r="V683" t="s">
        <v>2044</v>
      </c>
    </row>
    <row r="684" spans="1:22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 t="shared" si="40"/>
        <v>1.5016666666666667</v>
      </c>
      <c r="H684">
        <v>103</v>
      </c>
      <c r="I684">
        <f t="shared" si="41"/>
        <v>78.728155339805824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  <c r="U684" t="s">
        <v>2043</v>
      </c>
      <c r="V684" t="s">
        <v>2044</v>
      </c>
    </row>
    <row r="685" spans="1:22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 t="shared" si="40"/>
        <v>3.5843478260869563</v>
      </c>
      <c r="H685">
        <v>147</v>
      </c>
      <c r="I685">
        <f t="shared" si="41"/>
        <v>56.081632653061227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  <c r="U685" t="s">
        <v>2043</v>
      </c>
      <c r="V685" t="s">
        <v>2044</v>
      </c>
    </row>
    <row r="686" spans="1:22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 t="shared" si="40"/>
        <v>5.4285714285714288</v>
      </c>
      <c r="H686">
        <v>110</v>
      </c>
      <c r="I686">
        <f t="shared" si="41"/>
        <v>69.090909090909093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  <c r="U686" t="s">
        <v>2051</v>
      </c>
      <c r="V686" t="s">
        <v>2052</v>
      </c>
    </row>
    <row r="687" spans="1:22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 t="shared" si="40"/>
        <v>0.67500714285714281</v>
      </c>
      <c r="H687">
        <v>926</v>
      </c>
      <c r="I687">
        <f t="shared" si="41"/>
        <v>102.05291576673866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  <c r="U687" t="s">
        <v>2043</v>
      </c>
      <c r="V687" t="s">
        <v>2044</v>
      </c>
    </row>
    <row r="688" spans="1:22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 t="shared" si="40"/>
        <v>1.9174666666666667</v>
      </c>
      <c r="H688">
        <v>134</v>
      </c>
      <c r="I688">
        <f t="shared" si="41"/>
        <v>107.32089552238806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  <c r="U688" t="s">
        <v>2041</v>
      </c>
      <c r="V688" t="s">
        <v>2050</v>
      </c>
    </row>
    <row r="689" spans="1:22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 t="shared" si="40"/>
        <v>9.32</v>
      </c>
      <c r="H689">
        <v>269</v>
      </c>
      <c r="I689">
        <f t="shared" si="41"/>
        <v>51.970260223048328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  <c r="U689" t="s">
        <v>2043</v>
      </c>
      <c r="V689" t="s">
        <v>2044</v>
      </c>
    </row>
    <row r="690" spans="1:22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 t="shared" si="40"/>
        <v>4.2927586206896553</v>
      </c>
      <c r="H690">
        <v>175</v>
      </c>
      <c r="I690">
        <f t="shared" si="41"/>
        <v>71.137142857142862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  <c r="U690" t="s">
        <v>2045</v>
      </c>
      <c r="V690" t="s">
        <v>2064</v>
      </c>
    </row>
    <row r="691" spans="1:22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 t="shared" si="40"/>
        <v>1.0065753424657535</v>
      </c>
      <c r="H691">
        <v>69</v>
      </c>
      <c r="I691">
        <f t="shared" si="41"/>
        <v>106.49275362318841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  <c r="U691" t="s">
        <v>2041</v>
      </c>
      <c r="V691" t="s">
        <v>2042</v>
      </c>
    </row>
    <row r="692" spans="1:22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 t="shared" si="40"/>
        <v>2.266111111111111</v>
      </c>
      <c r="H692">
        <v>190</v>
      </c>
      <c r="I692">
        <f t="shared" si="41"/>
        <v>42.93684210526316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  <c r="U692" t="s">
        <v>2045</v>
      </c>
      <c r="V692" t="s">
        <v>2046</v>
      </c>
    </row>
    <row r="693" spans="1:22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 t="shared" si="40"/>
        <v>1.4238</v>
      </c>
      <c r="H693">
        <v>237</v>
      </c>
      <c r="I693">
        <f t="shared" si="41"/>
        <v>30.037974683544302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  <c r="U693" t="s">
        <v>2045</v>
      </c>
      <c r="V693" t="s">
        <v>2046</v>
      </c>
    </row>
    <row r="694" spans="1:22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 t="shared" si="40"/>
        <v>0.90633333333333332</v>
      </c>
      <c r="H694">
        <v>77</v>
      </c>
      <c r="I694">
        <f t="shared" si="41"/>
        <v>70.623376623376629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  <c r="U694" t="s">
        <v>2039</v>
      </c>
      <c r="V694" t="s">
        <v>2040</v>
      </c>
    </row>
    <row r="695" spans="1:22" ht="19.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 t="shared" si="40"/>
        <v>0.63966740576496672</v>
      </c>
      <c r="H695">
        <v>1748</v>
      </c>
      <c r="I695">
        <f t="shared" si="41"/>
        <v>66.016018306636155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  <c r="U695" t="s">
        <v>2043</v>
      </c>
      <c r="V695" t="s">
        <v>2044</v>
      </c>
    </row>
    <row r="696" spans="1:22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 t="shared" si="40"/>
        <v>0.84131868131868137</v>
      </c>
      <c r="H696">
        <v>79</v>
      </c>
      <c r="I696">
        <f t="shared" si="41"/>
        <v>96.911392405063296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  <c r="U696" t="s">
        <v>2043</v>
      </c>
      <c r="V696" t="s">
        <v>2044</v>
      </c>
    </row>
    <row r="697" spans="1:22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 t="shared" si="40"/>
        <v>1.3393478260869565</v>
      </c>
      <c r="H697">
        <v>196</v>
      </c>
      <c r="I697">
        <f t="shared" si="41"/>
        <v>62.867346938775512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  <c r="U697" t="s">
        <v>2039</v>
      </c>
      <c r="V697" t="s">
        <v>2040</v>
      </c>
    </row>
    <row r="698" spans="1:22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 t="shared" si="40"/>
        <v>0.59042047531992692</v>
      </c>
      <c r="H698">
        <v>889</v>
      </c>
      <c r="I698">
        <f t="shared" si="41"/>
        <v>108.98537682789652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  <c r="U698" t="s">
        <v>2043</v>
      </c>
      <c r="V698" t="s">
        <v>2044</v>
      </c>
    </row>
    <row r="699" spans="1:22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 t="shared" si="40"/>
        <v>1.5280062063615205</v>
      </c>
      <c r="H699">
        <v>7295</v>
      </c>
      <c r="I699">
        <f t="shared" si="41"/>
        <v>26.999314599040439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  <c r="U699" t="s">
        <v>2039</v>
      </c>
      <c r="V699" t="s">
        <v>2047</v>
      </c>
    </row>
    <row r="700" spans="1:22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 t="shared" si="40"/>
        <v>4.466912114014252</v>
      </c>
      <c r="H700">
        <v>2893</v>
      </c>
      <c r="I700">
        <f t="shared" si="41"/>
        <v>65.004147943311438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  <c r="U700" t="s">
        <v>2041</v>
      </c>
      <c r="V700" t="s">
        <v>2050</v>
      </c>
    </row>
    <row r="701" spans="1:22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 t="shared" si="40"/>
        <v>0.8439189189189189</v>
      </c>
      <c r="H701">
        <v>56</v>
      </c>
      <c r="I701">
        <f t="shared" si="41"/>
        <v>111.51785714285714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  <c r="U701" t="s">
        <v>2045</v>
      </c>
      <c r="V701" t="s">
        <v>2048</v>
      </c>
    </row>
    <row r="702" spans="1:22" ht="19.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 t="shared" si="40"/>
        <v>0.03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  <c r="U702" t="s">
        <v>2041</v>
      </c>
      <c r="V702" t="s">
        <v>2050</v>
      </c>
    </row>
    <row r="703" spans="1:22" ht="19.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 t="shared" si="40"/>
        <v>1.7502692307692307</v>
      </c>
      <c r="H703">
        <v>820</v>
      </c>
      <c r="I703">
        <f t="shared" si="41"/>
        <v>110.99268292682927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  <c r="U703" t="s">
        <v>2043</v>
      </c>
      <c r="V703" t="s">
        <v>2044</v>
      </c>
    </row>
    <row r="704" spans="1:22" ht="19.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 t="shared" si="40"/>
        <v>0.54137931034482756</v>
      </c>
      <c r="H704">
        <v>83</v>
      </c>
      <c r="I704">
        <f t="shared" si="41"/>
        <v>56.746987951807228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  <c r="U704" t="s">
        <v>2041</v>
      </c>
      <c r="V704" t="s">
        <v>2050</v>
      </c>
    </row>
    <row r="705" spans="1:22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 t="shared" si="40"/>
        <v>3.1187381703470032</v>
      </c>
      <c r="H705">
        <v>2038</v>
      </c>
      <c r="I705">
        <f t="shared" si="41"/>
        <v>97.020608439646708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  <c r="U705" t="s">
        <v>2051</v>
      </c>
      <c r="V705" t="s">
        <v>2063</v>
      </c>
    </row>
    <row r="706" spans="1:22" ht="19.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 t="shared" ref="G706:G769" si="44">E706/D706</f>
        <v>1.2278160919540231</v>
      </c>
      <c r="H706">
        <v>116</v>
      </c>
      <c r="I706">
        <f t="shared" ref="I706:I769" si="45">E706/H706</f>
        <v>92.08620689655173</v>
      </c>
      <c r="J706" t="s">
        <v>21</v>
      </c>
      <c r="K706" t="s">
        <v>22</v>
      </c>
      <c r="L706">
        <v>1467608400</v>
      </c>
      <c r="M706" s="7">
        <f t="shared" ref="M706:M769" si="46">(((L706/60)/60)/24)+DATE(1970,1,1)</f>
        <v>42555.208333333328</v>
      </c>
      <c r="N706">
        <v>1468904400</v>
      </c>
      <c r="O706" s="7">
        <f t="shared" ref="O706:O769" si="47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  <c r="U706" t="s">
        <v>2045</v>
      </c>
      <c r="V706" t="s">
        <v>2053</v>
      </c>
    </row>
    <row r="707" spans="1:22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 t="shared" si="44"/>
        <v>0.99026517383618151</v>
      </c>
      <c r="H707">
        <v>2025</v>
      </c>
      <c r="I707">
        <f t="shared" si="45"/>
        <v>82.986666666666665</v>
      </c>
      <c r="J707" t="s">
        <v>40</v>
      </c>
      <c r="K707" t="s">
        <v>41</v>
      </c>
      <c r="L707">
        <v>1386741600</v>
      </c>
      <c r="M707" s="7">
        <f t="shared" si="46"/>
        <v>41619.25</v>
      </c>
      <c r="N707">
        <v>1387087200</v>
      </c>
      <c r="O707" s="7">
        <f t="shared" si="47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  <c r="U707" t="s">
        <v>2051</v>
      </c>
      <c r="V707" t="s">
        <v>2052</v>
      </c>
    </row>
    <row r="708" spans="1:22" ht="19.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 t="shared" si="44"/>
        <v>1.278468634686347</v>
      </c>
      <c r="H708">
        <v>1345</v>
      </c>
      <c r="I708">
        <f t="shared" si="45"/>
        <v>103.03791821561339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  <c r="U708" t="s">
        <v>2041</v>
      </c>
      <c r="V708" t="s">
        <v>2042</v>
      </c>
    </row>
    <row r="709" spans="1:22" ht="19.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 t="shared" si="44"/>
        <v>1.5861643835616439</v>
      </c>
      <c r="H709">
        <v>168</v>
      </c>
      <c r="I709">
        <f t="shared" si="45"/>
        <v>68.922619047619051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  <c r="U709" t="s">
        <v>2045</v>
      </c>
      <c r="V709" t="s">
        <v>2048</v>
      </c>
    </row>
    <row r="710" spans="1:22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 t="shared" si="44"/>
        <v>7.0705882352941174</v>
      </c>
      <c r="H710">
        <v>137</v>
      </c>
      <c r="I710">
        <f t="shared" si="45"/>
        <v>87.737226277372258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  <c r="U710" t="s">
        <v>2043</v>
      </c>
      <c r="V710" t="s">
        <v>2044</v>
      </c>
    </row>
    <row r="711" spans="1:22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 t="shared" si="44"/>
        <v>1.4238775510204082</v>
      </c>
      <c r="H711">
        <v>186</v>
      </c>
      <c r="I711">
        <f t="shared" si="45"/>
        <v>75.021505376344081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  <c r="U711" t="s">
        <v>2043</v>
      </c>
      <c r="V711" t="s">
        <v>2044</v>
      </c>
    </row>
    <row r="712" spans="1:22" ht="19.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 t="shared" si="44"/>
        <v>1.4786046511627906</v>
      </c>
      <c r="H712">
        <v>125</v>
      </c>
      <c r="I712">
        <f t="shared" si="45"/>
        <v>50.863999999999997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  <c r="U712" t="s">
        <v>2043</v>
      </c>
      <c r="V712" t="s">
        <v>2044</v>
      </c>
    </row>
    <row r="713" spans="1:22" ht="19.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 t="shared" si="44"/>
        <v>0.20322580645161289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  <c r="U713" t="s">
        <v>2043</v>
      </c>
      <c r="V713" t="s">
        <v>2044</v>
      </c>
    </row>
    <row r="714" spans="1:22" ht="19.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 t="shared" si="44"/>
        <v>18.40625</v>
      </c>
      <c r="H714">
        <v>202</v>
      </c>
      <c r="I714">
        <f t="shared" si="45"/>
        <v>72.896039603960389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  <c r="U714" t="s">
        <v>2043</v>
      </c>
      <c r="V714" t="s">
        <v>2044</v>
      </c>
    </row>
    <row r="715" spans="1:22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 t="shared" si="44"/>
        <v>1.6194202898550725</v>
      </c>
      <c r="H715">
        <v>103</v>
      </c>
      <c r="I715">
        <f t="shared" si="45"/>
        <v>108.48543689320388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  <c r="U715" t="s">
        <v>2051</v>
      </c>
      <c r="V715" t="s">
        <v>2060</v>
      </c>
    </row>
    <row r="716" spans="1:22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 t="shared" si="44"/>
        <v>4.7282077922077921</v>
      </c>
      <c r="H716">
        <v>1785</v>
      </c>
      <c r="I716">
        <f t="shared" si="45"/>
        <v>101.98095238095237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  <c r="U716" t="s">
        <v>2039</v>
      </c>
      <c r="V716" t="s">
        <v>2040</v>
      </c>
    </row>
    <row r="717" spans="1:22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 t="shared" si="44"/>
        <v>0.24466101694915254</v>
      </c>
      <c r="H717">
        <v>656</v>
      </c>
      <c r="I717">
        <f t="shared" si="45"/>
        <v>44.009146341463413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  <c r="U717" t="s">
        <v>2054</v>
      </c>
      <c r="V717" t="s">
        <v>2065</v>
      </c>
    </row>
    <row r="718" spans="1:22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 t="shared" si="44"/>
        <v>5.1764999999999999</v>
      </c>
      <c r="H718">
        <v>157</v>
      </c>
      <c r="I718">
        <f t="shared" si="45"/>
        <v>65.942675159235662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  <c r="U718" t="s">
        <v>2043</v>
      </c>
      <c r="V718" t="s">
        <v>2044</v>
      </c>
    </row>
    <row r="719" spans="1:22" ht="19.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 t="shared" si="44"/>
        <v>2.4764285714285714</v>
      </c>
      <c r="H719">
        <v>555</v>
      </c>
      <c r="I719">
        <f t="shared" si="45"/>
        <v>24.987387387387386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  <c r="U719" t="s">
        <v>2045</v>
      </c>
      <c r="V719" t="s">
        <v>2046</v>
      </c>
    </row>
    <row r="720" spans="1:22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 t="shared" si="44"/>
        <v>1.0020481927710843</v>
      </c>
      <c r="H720">
        <v>297</v>
      </c>
      <c r="I720">
        <f t="shared" si="45"/>
        <v>28.003367003367003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  <c r="U720" t="s">
        <v>2041</v>
      </c>
      <c r="V720" t="s">
        <v>2050</v>
      </c>
    </row>
    <row r="721" spans="1:22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 t="shared" si="44"/>
        <v>1.53</v>
      </c>
      <c r="H721">
        <v>123</v>
      </c>
      <c r="I721">
        <f t="shared" si="45"/>
        <v>85.829268292682926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  <c r="U721" t="s">
        <v>2051</v>
      </c>
      <c r="V721" t="s">
        <v>2057</v>
      </c>
    </row>
    <row r="722" spans="1:22" ht="19.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 t="shared" si="44"/>
        <v>0.37091954022988505</v>
      </c>
      <c r="H722">
        <v>38</v>
      </c>
      <c r="I722">
        <f t="shared" si="45"/>
        <v>84.921052631578945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  <c r="U722" t="s">
        <v>2043</v>
      </c>
      <c r="V722" t="s">
        <v>2044</v>
      </c>
    </row>
    <row r="723" spans="1:22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 t="shared" si="44"/>
        <v>4.3923948220064728E-2</v>
      </c>
      <c r="H723">
        <v>60</v>
      </c>
      <c r="I723">
        <f t="shared" si="45"/>
        <v>90.483333333333334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  <c r="U723" t="s">
        <v>2039</v>
      </c>
      <c r="V723" t="s">
        <v>2040</v>
      </c>
    </row>
    <row r="724" spans="1:22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 t="shared" si="44"/>
        <v>1.5650721649484536</v>
      </c>
      <c r="H724">
        <v>3036</v>
      </c>
      <c r="I724">
        <f t="shared" si="45"/>
        <v>25.00197628458498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  <c r="U724" t="s">
        <v>2045</v>
      </c>
      <c r="V724" t="s">
        <v>2046</v>
      </c>
    </row>
    <row r="725" spans="1:22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 t="shared" si="44"/>
        <v>2.704081632653061</v>
      </c>
      <c r="H725">
        <v>144</v>
      </c>
      <c r="I725">
        <f t="shared" si="45"/>
        <v>92.013888888888886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  <c r="U725" t="s">
        <v>2043</v>
      </c>
      <c r="V725" t="s">
        <v>2044</v>
      </c>
    </row>
    <row r="726" spans="1:22" ht="19.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 t="shared" si="44"/>
        <v>1.3405952380952382</v>
      </c>
      <c r="H726">
        <v>121</v>
      </c>
      <c r="I726">
        <f t="shared" si="45"/>
        <v>93.066115702479337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  <c r="U726" t="s">
        <v>2043</v>
      </c>
      <c r="V726" t="s">
        <v>2044</v>
      </c>
    </row>
    <row r="727" spans="1:22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 t="shared" si="44"/>
        <v>0.50398033126293995</v>
      </c>
      <c r="H727">
        <v>1596</v>
      </c>
      <c r="I727">
        <f t="shared" si="45"/>
        <v>61.008145363408524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  <c r="U727" t="s">
        <v>2054</v>
      </c>
      <c r="V727" t="s">
        <v>2065</v>
      </c>
    </row>
    <row r="728" spans="1:22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 t="shared" si="44"/>
        <v>0.88815837937384901</v>
      </c>
      <c r="H728">
        <v>524</v>
      </c>
      <c r="I728">
        <f t="shared" si="45"/>
        <v>92.036259541984734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  <c r="U728" t="s">
        <v>2043</v>
      </c>
      <c r="V728" t="s">
        <v>2044</v>
      </c>
    </row>
    <row r="729" spans="1:22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 t="shared" si="44"/>
        <v>1.65</v>
      </c>
      <c r="H729">
        <v>181</v>
      </c>
      <c r="I729">
        <f t="shared" si="45"/>
        <v>81.132596685082873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  <c r="U729" t="s">
        <v>2041</v>
      </c>
      <c r="V729" t="s">
        <v>2042</v>
      </c>
    </row>
    <row r="730" spans="1:22" ht="19.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 t="shared" si="44"/>
        <v>0.17499999999999999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  <c r="U730" t="s">
        <v>2043</v>
      </c>
      <c r="V730" t="s">
        <v>2044</v>
      </c>
    </row>
    <row r="731" spans="1:22" ht="19.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 t="shared" si="44"/>
        <v>1.8566071428571429</v>
      </c>
      <c r="H731">
        <v>122</v>
      </c>
      <c r="I731">
        <f t="shared" si="45"/>
        <v>85.221311475409834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  <c r="U731" t="s">
        <v>2045</v>
      </c>
      <c r="V731" t="s">
        <v>2048</v>
      </c>
    </row>
    <row r="732" spans="1:22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 t="shared" si="44"/>
        <v>4.1266319444444441</v>
      </c>
      <c r="H732">
        <v>1071</v>
      </c>
      <c r="I732">
        <f t="shared" si="45"/>
        <v>110.96825396825396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  <c r="U732" t="s">
        <v>2041</v>
      </c>
      <c r="V732" t="s">
        <v>2050</v>
      </c>
    </row>
    <row r="733" spans="1:22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 t="shared" si="44"/>
        <v>0.90249999999999997</v>
      </c>
      <c r="H733">
        <v>219</v>
      </c>
      <c r="I733">
        <f t="shared" si="45"/>
        <v>32.968036529680369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  <c r="U733" t="s">
        <v>2041</v>
      </c>
      <c r="V733" t="s">
        <v>2042</v>
      </c>
    </row>
    <row r="734" spans="1:22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 t="shared" si="44"/>
        <v>0.91984615384615387</v>
      </c>
      <c r="H734">
        <v>1121</v>
      </c>
      <c r="I734">
        <f t="shared" si="45"/>
        <v>96.005352363960753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  <c r="U734" t="s">
        <v>2039</v>
      </c>
      <c r="V734" t="s">
        <v>2040</v>
      </c>
    </row>
    <row r="735" spans="1:22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 t="shared" si="44"/>
        <v>5.2700632911392402</v>
      </c>
      <c r="H735">
        <v>980</v>
      </c>
      <c r="I735">
        <f t="shared" si="45"/>
        <v>84.96632653061225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  <c r="U735" t="s">
        <v>2039</v>
      </c>
      <c r="V735" t="s">
        <v>2061</v>
      </c>
    </row>
    <row r="736" spans="1:22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 t="shared" si="44"/>
        <v>3.1914285714285713</v>
      </c>
      <c r="H736">
        <v>536</v>
      </c>
      <c r="I736">
        <f t="shared" si="45"/>
        <v>25.007462686567163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  <c r="U736" t="s">
        <v>2043</v>
      </c>
      <c r="V736" t="s">
        <v>2044</v>
      </c>
    </row>
    <row r="737" spans="1:22" ht="19.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 t="shared" si="44"/>
        <v>3.5418867924528303</v>
      </c>
      <c r="H737">
        <v>1991</v>
      </c>
      <c r="I737">
        <f t="shared" si="45"/>
        <v>65.998995479658461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  <c r="U737" t="s">
        <v>2058</v>
      </c>
      <c r="V737" t="s">
        <v>2059</v>
      </c>
    </row>
    <row r="738" spans="1:22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 t="shared" si="44"/>
        <v>0.32896103896103895</v>
      </c>
      <c r="H738">
        <v>29</v>
      </c>
      <c r="I738">
        <f t="shared" si="45"/>
        <v>87.34482758620689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  <c r="U738" t="s">
        <v>2051</v>
      </c>
      <c r="V738" t="s">
        <v>2052</v>
      </c>
    </row>
    <row r="739" spans="1:22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 t="shared" si="44"/>
        <v>1.358918918918919</v>
      </c>
      <c r="H739">
        <v>180</v>
      </c>
      <c r="I739">
        <f t="shared" si="45"/>
        <v>27.933333333333334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  <c r="U739" t="s">
        <v>2039</v>
      </c>
      <c r="V739" t="s">
        <v>2049</v>
      </c>
    </row>
    <row r="740" spans="1:22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 t="shared" si="44"/>
        <v>2.0843373493975904E-2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  <c r="U740" t="s">
        <v>2043</v>
      </c>
      <c r="V740" t="s">
        <v>2044</v>
      </c>
    </row>
    <row r="741" spans="1:22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 t="shared" si="44"/>
        <v>0.61</v>
      </c>
      <c r="H741">
        <v>191</v>
      </c>
      <c r="I741">
        <f t="shared" si="45"/>
        <v>31.937172774869111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  <c r="U741" t="s">
        <v>2039</v>
      </c>
      <c r="V741" t="s">
        <v>2049</v>
      </c>
    </row>
    <row r="742" spans="1:22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 t="shared" si="44"/>
        <v>0.30037735849056602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  <c r="U742" t="s">
        <v>2043</v>
      </c>
      <c r="V742" t="s">
        <v>2044</v>
      </c>
    </row>
    <row r="743" spans="1:22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 t="shared" si="44"/>
        <v>11.791666666666666</v>
      </c>
      <c r="H743">
        <v>130</v>
      </c>
      <c r="I743">
        <f t="shared" si="45"/>
        <v>108.84615384615384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  <c r="U743" t="s">
        <v>2043</v>
      </c>
      <c r="V743" t="s">
        <v>2044</v>
      </c>
    </row>
    <row r="744" spans="1:22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 t="shared" si="44"/>
        <v>11.260833333333334</v>
      </c>
      <c r="H744">
        <v>122</v>
      </c>
      <c r="I744">
        <f t="shared" si="45"/>
        <v>110.76229508196721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  <c r="U744" t="s">
        <v>2039</v>
      </c>
      <c r="V744" t="s">
        <v>2047</v>
      </c>
    </row>
    <row r="745" spans="1:22" ht="19.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 t="shared" si="44"/>
        <v>0.12923076923076923</v>
      </c>
      <c r="H745">
        <v>17</v>
      </c>
      <c r="I745">
        <f t="shared" si="45"/>
        <v>29.647058823529413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  <c r="U745" t="s">
        <v>2043</v>
      </c>
      <c r="V745" t="s">
        <v>2044</v>
      </c>
    </row>
    <row r="746" spans="1:22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 t="shared" si="44"/>
        <v>7.12</v>
      </c>
      <c r="H746">
        <v>140</v>
      </c>
      <c r="I746">
        <f t="shared" si="45"/>
        <v>101.71428571428571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  <c r="U746" t="s">
        <v>2043</v>
      </c>
      <c r="V746" t="s">
        <v>2044</v>
      </c>
    </row>
    <row r="747" spans="1:22" ht="19.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 t="shared" si="44"/>
        <v>0.30304347826086958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  <c r="U747" t="s">
        <v>2041</v>
      </c>
      <c r="V747" t="s">
        <v>2050</v>
      </c>
    </row>
    <row r="748" spans="1:22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 t="shared" si="44"/>
        <v>2.1250896057347672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  <c r="U748" t="s">
        <v>2041</v>
      </c>
      <c r="V748" t="s">
        <v>2042</v>
      </c>
    </row>
    <row r="749" spans="1:22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 t="shared" si="44"/>
        <v>2.2885714285714287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  <c r="U749" t="s">
        <v>2043</v>
      </c>
      <c r="V749" t="s">
        <v>2044</v>
      </c>
    </row>
    <row r="750" spans="1:22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 t="shared" si="44"/>
        <v>0.34959979476654696</v>
      </c>
      <c r="H750">
        <v>614</v>
      </c>
      <c r="I750">
        <f t="shared" si="45"/>
        <v>110.97231270358306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  <c r="U750" t="s">
        <v>2045</v>
      </c>
      <c r="V750" t="s">
        <v>2053</v>
      </c>
    </row>
    <row r="751" spans="1:22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 t="shared" si="44"/>
        <v>1.5729069767441861</v>
      </c>
      <c r="H751">
        <v>366</v>
      </c>
      <c r="I751">
        <f t="shared" si="45"/>
        <v>36.959016393442624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  <c r="U751" t="s">
        <v>2041</v>
      </c>
      <c r="V751" t="s">
        <v>2050</v>
      </c>
    </row>
    <row r="752" spans="1:22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 t="shared" si="44"/>
        <v>0.01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  <c r="U752" t="s">
        <v>2039</v>
      </c>
      <c r="V752" t="s">
        <v>2047</v>
      </c>
    </row>
    <row r="753" spans="1:22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44"/>
        <v>2.3230555555555554</v>
      </c>
      <c r="H753">
        <v>270</v>
      </c>
      <c r="I753">
        <f t="shared" si="45"/>
        <v>30.974074074074075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  <c r="U753" t="s">
        <v>2051</v>
      </c>
      <c r="V753" t="s">
        <v>2052</v>
      </c>
    </row>
    <row r="754" spans="1:22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 t="shared" si="44"/>
        <v>0.92448275862068963</v>
      </c>
      <c r="H754">
        <v>114</v>
      </c>
      <c r="I754">
        <f t="shared" si="45"/>
        <v>47.035087719298247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  <c r="U754" t="s">
        <v>2043</v>
      </c>
      <c r="V754" t="s">
        <v>2044</v>
      </c>
    </row>
    <row r="755" spans="1:22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 t="shared" si="44"/>
        <v>2.5670212765957445</v>
      </c>
      <c r="H755">
        <v>137</v>
      </c>
      <c r="I755">
        <f t="shared" si="45"/>
        <v>88.065693430656935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  <c r="U755" t="s">
        <v>2058</v>
      </c>
      <c r="V755" t="s">
        <v>2059</v>
      </c>
    </row>
    <row r="756" spans="1:22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 t="shared" si="44"/>
        <v>1.6847017045454546</v>
      </c>
      <c r="H756">
        <v>3205</v>
      </c>
      <c r="I756">
        <f t="shared" si="45"/>
        <v>37.005616224648989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  <c r="U756" t="s">
        <v>2043</v>
      </c>
      <c r="V756" t="s">
        <v>2044</v>
      </c>
    </row>
    <row r="757" spans="1:22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 t="shared" si="44"/>
        <v>1.6657777777777778</v>
      </c>
      <c r="H757">
        <v>288</v>
      </c>
      <c r="I757">
        <f t="shared" si="45"/>
        <v>26.027777777777779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  <c r="U757" t="s">
        <v>2043</v>
      </c>
      <c r="V757" t="s">
        <v>2044</v>
      </c>
    </row>
    <row r="758" spans="1:22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 t="shared" si="44"/>
        <v>7.7207692307692311</v>
      </c>
      <c r="H758">
        <v>148</v>
      </c>
      <c r="I758">
        <f t="shared" si="45"/>
        <v>67.817567567567565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  <c r="U758" t="s">
        <v>2043</v>
      </c>
      <c r="V758" t="s">
        <v>2044</v>
      </c>
    </row>
    <row r="759" spans="1:22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 t="shared" si="44"/>
        <v>4.0685714285714285</v>
      </c>
      <c r="H759">
        <v>114</v>
      </c>
      <c r="I759">
        <f t="shared" si="45"/>
        <v>49.964912280701753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  <c r="U759" t="s">
        <v>2045</v>
      </c>
      <c r="V759" t="s">
        <v>2048</v>
      </c>
    </row>
    <row r="760" spans="1:22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 t="shared" si="44"/>
        <v>5.6420608108108112</v>
      </c>
      <c r="H760">
        <v>1518</v>
      </c>
      <c r="I760">
        <f t="shared" si="45"/>
        <v>110.01646903820817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  <c r="U760" t="s">
        <v>2039</v>
      </c>
      <c r="V760" t="s">
        <v>2040</v>
      </c>
    </row>
    <row r="761" spans="1:22" ht="19.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 t="shared" si="44"/>
        <v>0.6842686567164179</v>
      </c>
      <c r="H761">
        <v>1274</v>
      </c>
      <c r="I761">
        <f t="shared" si="45"/>
        <v>89.964678178963894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  <c r="U761" t="s">
        <v>2039</v>
      </c>
      <c r="V761" t="s">
        <v>2047</v>
      </c>
    </row>
    <row r="762" spans="1:22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 t="shared" si="44"/>
        <v>0.34351966873706002</v>
      </c>
      <c r="H762">
        <v>210</v>
      </c>
      <c r="I762">
        <f t="shared" si="45"/>
        <v>79.009523809523813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  <c r="U762" t="s">
        <v>2054</v>
      </c>
      <c r="V762" t="s">
        <v>2055</v>
      </c>
    </row>
    <row r="763" spans="1:22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 t="shared" si="44"/>
        <v>6.5545454545454547</v>
      </c>
      <c r="H763">
        <v>166</v>
      </c>
      <c r="I763">
        <f t="shared" si="45"/>
        <v>86.867469879518069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  <c r="U763" t="s">
        <v>2039</v>
      </c>
      <c r="V763" t="s">
        <v>2040</v>
      </c>
    </row>
    <row r="764" spans="1:22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 t="shared" si="44"/>
        <v>1.7725714285714285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  <c r="U764" t="s">
        <v>2039</v>
      </c>
      <c r="V764" t="s">
        <v>2062</v>
      </c>
    </row>
    <row r="765" spans="1:22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 t="shared" si="44"/>
        <v>1.1317857142857144</v>
      </c>
      <c r="H765">
        <v>235</v>
      </c>
      <c r="I765">
        <f t="shared" si="45"/>
        <v>26.970212765957445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  <c r="U765" t="s">
        <v>2043</v>
      </c>
      <c r="V765" t="s">
        <v>2044</v>
      </c>
    </row>
    <row r="766" spans="1:22" ht="19.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 t="shared" si="44"/>
        <v>7.2818181818181822</v>
      </c>
      <c r="H766">
        <v>148</v>
      </c>
      <c r="I766">
        <f t="shared" si="45"/>
        <v>54.121621621621621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  <c r="U766" t="s">
        <v>2039</v>
      </c>
      <c r="V766" t="s">
        <v>2040</v>
      </c>
    </row>
    <row r="767" spans="1:22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 t="shared" si="44"/>
        <v>2.0833333333333335</v>
      </c>
      <c r="H767">
        <v>198</v>
      </c>
      <c r="I767">
        <f t="shared" si="45"/>
        <v>41.035353535353536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  <c r="U767" t="s">
        <v>2039</v>
      </c>
      <c r="V767" t="s">
        <v>2049</v>
      </c>
    </row>
    <row r="768" spans="1:22" ht="19.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 t="shared" si="44"/>
        <v>0.31171232876712329</v>
      </c>
      <c r="H768">
        <v>248</v>
      </c>
      <c r="I768">
        <f t="shared" si="45"/>
        <v>55.052419354838712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  <c r="U768" t="s">
        <v>2045</v>
      </c>
      <c r="V768" t="s">
        <v>2067</v>
      </c>
    </row>
    <row r="769" spans="1:22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 t="shared" si="44"/>
        <v>0.56967078189300413</v>
      </c>
      <c r="H769">
        <v>513</v>
      </c>
      <c r="I769">
        <f t="shared" si="45"/>
        <v>107.93762183235867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  <c r="U769" t="s">
        <v>2051</v>
      </c>
      <c r="V769" t="s">
        <v>2063</v>
      </c>
    </row>
    <row r="770" spans="1:22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 t="shared" ref="G770:G833" si="48">E770/D770</f>
        <v>2.31</v>
      </c>
      <c r="H770">
        <v>150</v>
      </c>
      <c r="I770">
        <f t="shared" ref="I770:I833" si="49">E770/H770</f>
        <v>73.92</v>
      </c>
      <c r="J770" t="s">
        <v>21</v>
      </c>
      <c r="K770" t="s">
        <v>22</v>
      </c>
      <c r="L770">
        <v>1386741600</v>
      </c>
      <c r="M770" s="7">
        <f t="shared" ref="M770:M833" si="50">(((L770/60)/60)/24)+DATE(1970,1,1)</f>
        <v>41619.25</v>
      </c>
      <c r="N770">
        <v>1388037600</v>
      </c>
      <c r="O770" s="7">
        <f t="shared" ref="O770:O833" si="51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  <c r="U770" t="s">
        <v>2043</v>
      </c>
      <c r="V770" t="s">
        <v>2044</v>
      </c>
    </row>
    <row r="771" spans="1:22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 t="shared" si="48"/>
        <v>0.86867834394904464</v>
      </c>
      <c r="H771">
        <v>3410</v>
      </c>
      <c r="I771">
        <f t="shared" si="49"/>
        <v>31.995894428152493</v>
      </c>
      <c r="J771" t="s">
        <v>21</v>
      </c>
      <c r="K771" t="s">
        <v>22</v>
      </c>
      <c r="L771">
        <v>1376542800</v>
      </c>
      <c r="M771" s="7">
        <f t="shared" si="50"/>
        <v>41501.208333333336</v>
      </c>
      <c r="N771">
        <v>1378789200</v>
      </c>
      <c r="O771" s="7">
        <f t="shared" si="5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  <c r="U771" t="s">
        <v>2054</v>
      </c>
      <c r="V771" t="s">
        <v>2055</v>
      </c>
    </row>
    <row r="772" spans="1:22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 t="shared" si="48"/>
        <v>2.7074418604651163</v>
      </c>
      <c r="H772">
        <v>216</v>
      </c>
      <c r="I772">
        <f t="shared" si="49"/>
        <v>53.898148148148145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  <c r="U772" t="s">
        <v>2043</v>
      </c>
      <c r="V772" t="s">
        <v>2044</v>
      </c>
    </row>
    <row r="773" spans="1:22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 t="shared" si="48"/>
        <v>0.49446428571428569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  <c r="U773" t="s">
        <v>2043</v>
      </c>
      <c r="V773" t="s">
        <v>2044</v>
      </c>
    </row>
    <row r="774" spans="1:22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 t="shared" si="48"/>
        <v>1.1335962566844919</v>
      </c>
      <c r="H774">
        <v>5139</v>
      </c>
      <c r="I774">
        <f t="shared" si="49"/>
        <v>32.999805409612762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  <c r="U774" t="s">
        <v>2039</v>
      </c>
      <c r="V774" t="s">
        <v>2049</v>
      </c>
    </row>
    <row r="775" spans="1:22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 t="shared" si="48"/>
        <v>1.9055555555555554</v>
      </c>
      <c r="H775">
        <v>2353</v>
      </c>
      <c r="I775">
        <f t="shared" si="49"/>
        <v>43.00254993625159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  <c r="U775" t="s">
        <v>2043</v>
      </c>
      <c r="V775" t="s">
        <v>2044</v>
      </c>
    </row>
    <row r="776" spans="1:22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 t="shared" si="48"/>
        <v>1.355</v>
      </c>
      <c r="H776">
        <v>78</v>
      </c>
      <c r="I776">
        <f t="shared" si="49"/>
        <v>86.858974358974365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  <c r="U776" t="s">
        <v>2041</v>
      </c>
      <c r="V776" t="s">
        <v>2042</v>
      </c>
    </row>
    <row r="777" spans="1:22" ht="19.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 t="shared" si="48"/>
        <v>0.10297872340425532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  <c r="U777" t="s">
        <v>2039</v>
      </c>
      <c r="V777" t="s">
        <v>2040</v>
      </c>
    </row>
    <row r="778" spans="1:22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 t="shared" si="48"/>
        <v>0.65544223826714798</v>
      </c>
      <c r="H778">
        <v>2201</v>
      </c>
      <c r="I778">
        <f t="shared" si="49"/>
        <v>32.995456610631528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  <c r="U778" t="s">
        <v>2043</v>
      </c>
      <c r="V778" t="s">
        <v>2044</v>
      </c>
    </row>
    <row r="779" spans="1:22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 t="shared" si="48"/>
        <v>0.49026652452025588</v>
      </c>
      <c r="H779">
        <v>676</v>
      </c>
      <c r="I779">
        <f t="shared" si="49"/>
        <v>68.028106508875737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  <c r="U779" t="s">
        <v>2043</v>
      </c>
      <c r="V779" t="s">
        <v>2044</v>
      </c>
    </row>
    <row r="780" spans="1:22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 t="shared" si="48"/>
        <v>7.8792307692307695</v>
      </c>
      <c r="H780">
        <v>174</v>
      </c>
      <c r="I780">
        <f t="shared" si="49"/>
        <v>58.867816091954026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  <c r="U780" t="s">
        <v>2045</v>
      </c>
      <c r="V780" t="s">
        <v>2053</v>
      </c>
    </row>
    <row r="781" spans="1:22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 t="shared" si="48"/>
        <v>0.80306347746090156</v>
      </c>
      <c r="H781">
        <v>831</v>
      </c>
      <c r="I781">
        <f t="shared" si="49"/>
        <v>105.04572803850782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  <c r="U781" t="s">
        <v>2043</v>
      </c>
      <c r="V781" t="s">
        <v>2044</v>
      </c>
    </row>
    <row r="782" spans="1:22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 t="shared" si="48"/>
        <v>1.0629411764705883</v>
      </c>
      <c r="H782">
        <v>164</v>
      </c>
      <c r="I782">
        <f t="shared" si="49"/>
        <v>33.054878048780488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  <c r="U782" t="s">
        <v>2045</v>
      </c>
      <c r="V782" t="s">
        <v>2048</v>
      </c>
    </row>
    <row r="783" spans="1:22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 t="shared" si="48"/>
        <v>0.50735632183908042</v>
      </c>
      <c r="H783">
        <v>56</v>
      </c>
      <c r="I783">
        <f t="shared" si="49"/>
        <v>78.821428571428569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  <c r="U783" t="s">
        <v>2043</v>
      </c>
      <c r="V783" t="s">
        <v>2044</v>
      </c>
    </row>
    <row r="784" spans="1:22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 t="shared" si="48"/>
        <v>2.153137254901961</v>
      </c>
      <c r="H784">
        <v>161</v>
      </c>
      <c r="I784">
        <f t="shared" si="49"/>
        <v>68.204968944099377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  <c r="U784" t="s">
        <v>2045</v>
      </c>
      <c r="V784" t="s">
        <v>2053</v>
      </c>
    </row>
    <row r="785" spans="1:22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 t="shared" si="48"/>
        <v>1.4122972972972974</v>
      </c>
      <c r="H785">
        <v>138</v>
      </c>
      <c r="I785">
        <f t="shared" si="49"/>
        <v>75.731884057971016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  <c r="U785" t="s">
        <v>2039</v>
      </c>
      <c r="V785" t="s">
        <v>2040</v>
      </c>
    </row>
    <row r="786" spans="1:22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 t="shared" si="48"/>
        <v>1.1533745781777278</v>
      </c>
      <c r="H786">
        <v>3308</v>
      </c>
      <c r="I786">
        <f t="shared" si="49"/>
        <v>30.996070133010882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  <c r="U786" t="s">
        <v>2041</v>
      </c>
      <c r="V786" t="s">
        <v>2042</v>
      </c>
    </row>
    <row r="787" spans="1:22" ht="19.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 t="shared" si="48"/>
        <v>1.9311940298507462</v>
      </c>
      <c r="H787">
        <v>127</v>
      </c>
      <c r="I787">
        <f t="shared" si="49"/>
        <v>101.88188976377953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  <c r="U787" t="s">
        <v>2045</v>
      </c>
      <c r="V787" t="s">
        <v>2053</v>
      </c>
    </row>
    <row r="788" spans="1:22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 t="shared" si="48"/>
        <v>7.2973333333333334</v>
      </c>
      <c r="H788">
        <v>207</v>
      </c>
      <c r="I788">
        <f t="shared" si="49"/>
        <v>52.879227053140099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  <c r="U788" t="s">
        <v>2039</v>
      </c>
      <c r="V788" t="s">
        <v>2062</v>
      </c>
    </row>
    <row r="789" spans="1:22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 t="shared" si="48"/>
        <v>0.99663398692810456</v>
      </c>
      <c r="H789">
        <v>859</v>
      </c>
      <c r="I789">
        <f t="shared" si="49"/>
        <v>71.005820721769496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  <c r="U789" t="s">
        <v>2039</v>
      </c>
      <c r="V789" t="s">
        <v>2040</v>
      </c>
    </row>
    <row r="790" spans="1:22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 t="shared" si="48"/>
        <v>0.88166666666666671</v>
      </c>
      <c r="H790">
        <v>31</v>
      </c>
      <c r="I790">
        <f t="shared" si="49"/>
        <v>102.38709677419355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  <c r="U790" t="s">
        <v>2045</v>
      </c>
      <c r="V790" t="s">
        <v>2053</v>
      </c>
    </row>
    <row r="791" spans="1:22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 t="shared" si="48"/>
        <v>0.37233333333333335</v>
      </c>
      <c r="H791">
        <v>45</v>
      </c>
      <c r="I791">
        <f t="shared" si="49"/>
        <v>74.466666666666669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  <c r="U791" t="s">
        <v>2043</v>
      </c>
      <c r="V791" t="s">
        <v>2044</v>
      </c>
    </row>
    <row r="792" spans="1:22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 t="shared" si="48"/>
        <v>0.30540075309306081</v>
      </c>
      <c r="H792">
        <v>1113</v>
      </c>
      <c r="I792">
        <f t="shared" si="49"/>
        <v>51.009883198562441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  <c r="U792" t="s">
        <v>2043</v>
      </c>
      <c r="V792" t="s">
        <v>2044</v>
      </c>
    </row>
    <row r="793" spans="1:22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 t="shared" si="48"/>
        <v>0.25714285714285712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  <c r="U793" t="s">
        <v>2037</v>
      </c>
      <c r="V793" t="s">
        <v>2038</v>
      </c>
    </row>
    <row r="794" spans="1:22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 t="shared" si="48"/>
        <v>0.34</v>
      </c>
      <c r="H794">
        <v>7</v>
      </c>
      <c r="I794">
        <f t="shared" si="49"/>
        <v>97.142857142857139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  <c r="U794" t="s">
        <v>2043</v>
      </c>
      <c r="V794" t="s">
        <v>2044</v>
      </c>
    </row>
    <row r="795" spans="1:22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 t="shared" si="48"/>
        <v>11.859090909090909</v>
      </c>
      <c r="H795">
        <v>181</v>
      </c>
      <c r="I795">
        <f t="shared" si="49"/>
        <v>72.071823204419886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  <c r="U795" t="s">
        <v>2051</v>
      </c>
      <c r="V795" t="s">
        <v>2052</v>
      </c>
    </row>
    <row r="796" spans="1:22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 t="shared" si="48"/>
        <v>1.2539393939393939</v>
      </c>
      <c r="H796">
        <v>110</v>
      </c>
      <c r="I796">
        <f t="shared" si="49"/>
        <v>75.236363636363635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  <c r="U796" t="s">
        <v>2039</v>
      </c>
      <c r="V796" t="s">
        <v>2040</v>
      </c>
    </row>
    <row r="797" spans="1:22" ht="19.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 t="shared" si="48"/>
        <v>0.14394366197183098</v>
      </c>
      <c r="H797">
        <v>31</v>
      </c>
      <c r="I797">
        <f t="shared" si="49"/>
        <v>32.967741935483872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  <c r="U797" t="s">
        <v>2045</v>
      </c>
      <c r="V797" t="s">
        <v>2048</v>
      </c>
    </row>
    <row r="798" spans="1:22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 t="shared" si="48"/>
        <v>0.54807692307692313</v>
      </c>
      <c r="H798">
        <v>78</v>
      </c>
      <c r="I798">
        <f t="shared" si="49"/>
        <v>54.807692307692307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  <c r="U798" t="s">
        <v>2054</v>
      </c>
      <c r="V798" t="s">
        <v>2065</v>
      </c>
    </row>
    <row r="799" spans="1:22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 t="shared" si="48"/>
        <v>1.0963157894736841</v>
      </c>
      <c r="H799">
        <v>185</v>
      </c>
      <c r="I799">
        <f t="shared" si="49"/>
        <v>45.037837837837834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  <c r="U799" t="s">
        <v>2041</v>
      </c>
      <c r="V799" t="s">
        <v>2042</v>
      </c>
    </row>
    <row r="800" spans="1:22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 t="shared" si="48"/>
        <v>1.8847058823529412</v>
      </c>
      <c r="H800">
        <v>121</v>
      </c>
      <c r="I800">
        <f t="shared" si="49"/>
        <v>52.958677685950413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  <c r="U800" t="s">
        <v>2043</v>
      </c>
      <c r="V800" t="s">
        <v>2044</v>
      </c>
    </row>
    <row r="801" spans="1:22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 t="shared" si="48"/>
        <v>0.87008284023668636</v>
      </c>
      <c r="H801">
        <v>1225</v>
      </c>
      <c r="I801">
        <f t="shared" si="49"/>
        <v>60.017959183673469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  <c r="U801" t="s">
        <v>2043</v>
      </c>
      <c r="V801" t="s">
        <v>2044</v>
      </c>
    </row>
    <row r="802" spans="1:22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 t="shared" si="48"/>
        <v>0.01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  <c r="U802" t="s">
        <v>2039</v>
      </c>
      <c r="V802" t="s">
        <v>2040</v>
      </c>
    </row>
    <row r="803" spans="1:22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 t="shared" si="48"/>
        <v>2.0291304347826089</v>
      </c>
      <c r="H803">
        <v>106</v>
      </c>
      <c r="I803">
        <f t="shared" si="49"/>
        <v>44.028301886792455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  <c r="U803" t="s">
        <v>2058</v>
      </c>
      <c r="V803" t="s">
        <v>2059</v>
      </c>
    </row>
    <row r="804" spans="1:22" ht="19.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 t="shared" si="48"/>
        <v>1.9703225806451612</v>
      </c>
      <c r="H804">
        <v>142</v>
      </c>
      <c r="I804">
        <f t="shared" si="49"/>
        <v>86.028169014084511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  <c r="U804" t="s">
        <v>2058</v>
      </c>
      <c r="V804" t="s">
        <v>2059</v>
      </c>
    </row>
    <row r="805" spans="1:22" ht="19.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 t="shared" si="48"/>
        <v>1.07</v>
      </c>
      <c r="H805">
        <v>233</v>
      </c>
      <c r="I805">
        <f t="shared" si="49"/>
        <v>28.012875536480685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  <c r="U805" t="s">
        <v>2043</v>
      </c>
      <c r="V805" t="s">
        <v>2044</v>
      </c>
    </row>
    <row r="806" spans="1:22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 t="shared" si="48"/>
        <v>2.6873076923076922</v>
      </c>
      <c r="H806">
        <v>218</v>
      </c>
      <c r="I806">
        <f t="shared" si="49"/>
        <v>32.050458715596328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  <c r="U806" t="s">
        <v>2039</v>
      </c>
      <c r="V806" t="s">
        <v>2040</v>
      </c>
    </row>
    <row r="807" spans="1:22" ht="19.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 t="shared" si="48"/>
        <v>0.50845360824742269</v>
      </c>
      <c r="H807">
        <v>67</v>
      </c>
      <c r="I807">
        <f t="shared" si="49"/>
        <v>73.611940298507463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  <c r="U807" t="s">
        <v>2045</v>
      </c>
      <c r="V807" t="s">
        <v>2046</v>
      </c>
    </row>
    <row r="808" spans="1:22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 t="shared" si="48"/>
        <v>11.802857142857142</v>
      </c>
      <c r="H808">
        <v>76</v>
      </c>
      <c r="I808">
        <f t="shared" si="49"/>
        <v>108.71052631578948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  <c r="U808" t="s">
        <v>2045</v>
      </c>
      <c r="V808" t="s">
        <v>2048</v>
      </c>
    </row>
    <row r="809" spans="1:22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 t="shared" si="48"/>
        <v>2.64</v>
      </c>
      <c r="H809">
        <v>43</v>
      </c>
      <c r="I809">
        <f t="shared" si="49"/>
        <v>42.97674418604651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  <c r="U809" t="s">
        <v>2043</v>
      </c>
      <c r="V809" t="s">
        <v>2044</v>
      </c>
    </row>
    <row r="810" spans="1:22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 t="shared" si="48"/>
        <v>0.30442307692307691</v>
      </c>
      <c r="H810">
        <v>19</v>
      </c>
      <c r="I810">
        <f t="shared" si="49"/>
        <v>83.315789473684205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  <c r="U810" t="s">
        <v>2037</v>
      </c>
      <c r="V810" t="s">
        <v>2038</v>
      </c>
    </row>
    <row r="811" spans="1:22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 t="shared" si="48"/>
        <v>0.62880681818181816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  <c r="U811" t="s">
        <v>2045</v>
      </c>
      <c r="V811" t="s">
        <v>2046</v>
      </c>
    </row>
    <row r="812" spans="1:22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 t="shared" si="48"/>
        <v>1.9312499999999999</v>
      </c>
      <c r="H812">
        <v>221</v>
      </c>
      <c r="I812">
        <f t="shared" si="49"/>
        <v>55.927601809954751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  <c r="U812" t="s">
        <v>2043</v>
      </c>
      <c r="V812" t="s">
        <v>2044</v>
      </c>
    </row>
    <row r="813" spans="1:22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 t="shared" si="48"/>
        <v>0.77102702702702708</v>
      </c>
      <c r="H813">
        <v>679</v>
      </c>
      <c r="I813">
        <f t="shared" si="49"/>
        <v>105.03681885125184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  <c r="U813" t="s">
        <v>2054</v>
      </c>
      <c r="V813" t="s">
        <v>2055</v>
      </c>
    </row>
    <row r="814" spans="1:22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 t="shared" si="48"/>
        <v>2.2552763819095478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  <c r="U814" t="s">
        <v>2051</v>
      </c>
      <c r="V814" t="s">
        <v>2052</v>
      </c>
    </row>
    <row r="815" spans="1:22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 t="shared" si="48"/>
        <v>2.3940625</v>
      </c>
      <c r="H815">
        <v>68</v>
      </c>
      <c r="I815">
        <f t="shared" si="49"/>
        <v>112.66176470588235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  <c r="U815" t="s">
        <v>2054</v>
      </c>
      <c r="V815" t="s">
        <v>2055</v>
      </c>
    </row>
    <row r="816" spans="1:22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 t="shared" si="48"/>
        <v>0.921875</v>
      </c>
      <c r="H816">
        <v>36</v>
      </c>
      <c r="I816">
        <f t="shared" si="49"/>
        <v>81.944444444444443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  <c r="U816" t="s">
        <v>2039</v>
      </c>
      <c r="V816" t="s">
        <v>2040</v>
      </c>
    </row>
    <row r="817" spans="1:22" ht="19.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 t="shared" si="48"/>
        <v>1.3023333333333333</v>
      </c>
      <c r="H817">
        <v>183</v>
      </c>
      <c r="I817">
        <f t="shared" si="49"/>
        <v>64.049180327868854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  <c r="U817" t="s">
        <v>2039</v>
      </c>
      <c r="V817" t="s">
        <v>2040</v>
      </c>
    </row>
    <row r="818" spans="1:22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 t="shared" si="48"/>
        <v>6.1521739130434785</v>
      </c>
      <c r="H818">
        <v>133</v>
      </c>
      <c r="I818">
        <f t="shared" si="49"/>
        <v>106.39097744360902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  <c r="U818" t="s">
        <v>2043</v>
      </c>
      <c r="V818" t="s">
        <v>2044</v>
      </c>
    </row>
    <row r="819" spans="1:22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 t="shared" si="48"/>
        <v>3.687953216374269</v>
      </c>
      <c r="H819">
        <v>2489</v>
      </c>
      <c r="I819">
        <f t="shared" si="49"/>
        <v>76.011249497790274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  <c r="U819" t="s">
        <v>2051</v>
      </c>
      <c r="V819" t="s">
        <v>2052</v>
      </c>
    </row>
    <row r="820" spans="1:22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 t="shared" si="48"/>
        <v>10.948571428571428</v>
      </c>
      <c r="H820">
        <v>69</v>
      </c>
      <c r="I820">
        <f t="shared" si="49"/>
        <v>111.07246376811594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  <c r="U820" t="s">
        <v>2043</v>
      </c>
      <c r="V820" t="s">
        <v>2044</v>
      </c>
    </row>
    <row r="821" spans="1:22" ht="19.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 t="shared" si="48"/>
        <v>0.50662921348314605</v>
      </c>
      <c r="H821">
        <v>47</v>
      </c>
      <c r="I821">
        <f t="shared" si="49"/>
        <v>95.936170212765958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  <c r="U821" t="s">
        <v>2054</v>
      </c>
      <c r="V821" t="s">
        <v>2055</v>
      </c>
    </row>
    <row r="822" spans="1:22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 t="shared" si="48"/>
        <v>8.0060000000000002</v>
      </c>
      <c r="H822">
        <v>279</v>
      </c>
      <c r="I822">
        <f t="shared" si="49"/>
        <v>43.043010752688176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  <c r="U822" t="s">
        <v>2039</v>
      </c>
      <c r="V822" t="s">
        <v>2040</v>
      </c>
    </row>
    <row r="823" spans="1:22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 t="shared" si="48"/>
        <v>2.9128571428571428</v>
      </c>
      <c r="H823">
        <v>210</v>
      </c>
      <c r="I823">
        <f t="shared" si="49"/>
        <v>67.966666666666669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  <c r="U823" t="s">
        <v>2045</v>
      </c>
      <c r="V823" t="s">
        <v>2046</v>
      </c>
    </row>
    <row r="824" spans="1:22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 t="shared" si="48"/>
        <v>3.4996666666666667</v>
      </c>
      <c r="H824">
        <v>2100</v>
      </c>
      <c r="I824">
        <f t="shared" si="49"/>
        <v>89.991428571428571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  <c r="U824" t="s">
        <v>2039</v>
      </c>
      <c r="V824" t="s">
        <v>2040</v>
      </c>
    </row>
    <row r="825" spans="1:22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 t="shared" si="48"/>
        <v>3.5707317073170732</v>
      </c>
      <c r="H825">
        <v>252</v>
      </c>
      <c r="I825">
        <f t="shared" si="49"/>
        <v>58.095238095238095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  <c r="U825" t="s">
        <v>2039</v>
      </c>
      <c r="V825" t="s">
        <v>2040</v>
      </c>
    </row>
    <row r="826" spans="1:22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 t="shared" si="48"/>
        <v>1.2648941176470587</v>
      </c>
      <c r="H826">
        <v>1280</v>
      </c>
      <c r="I826">
        <f t="shared" si="49"/>
        <v>83.996875000000003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  <c r="U826" t="s">
        <v>2051</v>
      </c>
      <c r="V826" t="s">
        <v>2052</v>
      </c>
    </row>
    <row r="827" spans="1:22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 t="shared" si="48"/>
        <v>3.875</v>
      </c>
      <c r="H827">
        <v>157</v>
      </c>
      <c r="I827">
        <f t="shared" si="49"/>
        <v>88.853503184713375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  <c r="U827" t="s">
        <v>2045</v>
      </c>
      <c r="V827" t="s">
        <v>2056</v>
      </c>
    </row>
    <row r="828" spans="1:22" ht="19.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 t="shared" si="48"/>
        <v>4.5703571428571426</v>
      </c>
      <c r="H828">
        <v>194</v>
      </c>
      <c r="I828">
        <f t="shared" si="49"/>
        <v>65.963917525773198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  <c r="U828" t="s">
        <v>2043</v>
      </c>
      <c r="V828" t="s">
        <v>2044</v>
      </c>
    </row>
    <row r="829" spans="1:22" ht="19.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 t="shared" si="48"/>
        <v>2.6669565217391304</v>
      </c>
      <c r="H829">
        <v>82</v>
      </c>
      <c r="I829">
        <f t="shared" si="49"/>
        <v>74.804878048780495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  <c r="U829" t="s">
        <v>2045</v>
      </c>
      <c r="V829" t="s">
        <v>2048</v>
      </c>
    </row>
    <row r="830" spans="1:22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 t="shared" si="48"/>
        <v>0.69</v>
      </c>
      <c r="H830">
        <v>70</v>
      </c>
      <c r="I830">
        <f t="shared" si="49"/>
        <v>69.98571428571428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  <c r="U830" t="s">
        <v>2043</v>
      </c>
      <c r="V830" t="s">
        <v>2044</v>
      </c>
    </row>
    <row r="831" spans="1:22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 t="shared" si="48"/>
        <v>0.51343749999999999</v>
      </c>
      <c r="H831">
        <v>154</v>
      </c>
      <c r="I831">
        <f t="shared" si="49"/>
        <v>32.006493506493506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  <c r="U831" t="s">
        <v>2043</v>
      </c>
      <c r="V831" t="s">
        <v>2044</v>
      </c>
    </row>
    <row r="832" spans="1:22" ht="19.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 t="shared" si="48"/>
        <v>1.1710526315789473E-2</v>
      </c>
      <c r="H832">
        <v>22</v>
      </c>
      <c r="I832">
        <f t="shared" si="49"/>
        <v>64.727272727272734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  <c r="U832" t="s">
        <v>2043</v>
      </c>
      <c r="V832" t="s">
        <v>2044</v>
      </c>
    </row>
    <row r="833" spans="1:22" ht="19.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 t="shared" si="48"/>
        <v>1.089773429454171</v>
      </c>
      <c r="H833">
        <v>4233</v>
      </c>
      <c r="I833">
        <f t="shared" si="49"/>
        <v>24.998110087408456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  <c r="U833" t="s">
        <v>2058</v>
      </c>
      <c r="V833" t="s">
        <v>2059</v>
      </c>
    </row>
    <row r="834" spans="1:22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 t="shared" ref="G834:G897" si="52">E834/D834</f>
        <v>3.1517592592592591</v>
      </c>
      <c r="H834">
        <v>1297</v>
      </c>
      <c r="I834">
        <f t="shared" ref="I834:I897" si="53">E834/H834</f>
        <v>104.97764070932922</v>
      </c>
      <c r="J834" t="s">
        <v>36</v>
      </c>
      <c r="K834" t="s">
        <v>37</v>
      </c>
      <c r="L834">
        <v>1445490000</v>
      </c>
      <c r="M834" s="7">
        <f t="shared" ref="M834:M897" si="54">(((L834/60)/60)/24)+DATE(1970,1,1)</f>
        <v>42299.208333333328</v>
      </c>
      <c r="N834">
        <v>1448431200</v>
      </c>
      <c r="O834" s="7">
        <f t="shared" ref="O834:O897" si="55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  <c r="U834" t="s">
        <v>2051</v>
      </c>
      <c r="V834" t="s">
        <v>2063</v>
      </c>
    </row>
    <row r="835" spans="1:22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 t="shared" si="52"/>
        <v>1.5769117647058823</v>
      </c>
      <c r="H835">
        <v>165</v>
      </c>
      <c r="I835">
        <f t="shared" si="53"/>
        <v>64.987878787878785</v>
      </c>
      <c r="J835" t="s">
        <v>36</v>
      </c>
      <c r="K835" t="s">
        <v>37</v>
      </c>
      <c r="L835">
        <v>1297663200</v>
      </c>
      <c r="M835" s="7">
        <f t="shared" si="54"/>
        <v>40588.25</v>
      </c>
      <c r="N835">
        <v>1298613600</v>
      </c>
      <c r="O835" s="7">
        <f t="shared" si="55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  <c r="U835" t="s">
        <v>2051</v>
      </c>
      <c r="V835" t="s">
        <v>2063</v>
      </c>
    </row>
    <row r="836" spans="1:22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 t="shared" si="52"/>
        <v>1.5380821917808218</v>
      </c>
      <c r="H836">
        <v>119</v>
      </c>
      <c r="I836">
        <f t="shared" si="53"/>
        <v>94.352941176470594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  <c r="U836" t="s">
        <v>2043</v>
      </c>
      <c r="V836" t="s">
        <v>2044</v>
      </c>
    </row>
    <row r="837" spans="1:22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 t="shared" si="52"/>
        <v>0.89738979118329465</v>
      </c>
      <c r="H837">
        <v>1758</v>
      </c>
      <c r="I837">
        <f t="shared" si="53"/>
        <v>44.001706484641637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  <c r="U837" t="s">
        <v>2041</v>
      </c>
      <c r="V837" t="s">
        <v>2042</v>
      </c>
    </row>
    <row r="838" spans="1:22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 t="shared" si="52"/>
        <v>0.75135802469135804</v>
      </c>
      <c r="H838">
        <v>94</v>
      </c>
      <c r="I838">
        <f t="shared" si="53"/>
        <v>64.744680851063833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  <c r="U838" t="s">
        <v>2039</v>
      </c>
      <c r="V838" t="s">
        <v>2049</v>
      </c>
    </row>
    <row r="839" spans="1:22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 t="shared" si="52"/>
        <v>8.5288135593220336</v>
      </c>
      <c r="H839">
        <v>1797</v>
      </c>
      <c r="I839">
        <f t="shared" si="53"/>
        <v>84.00667779632721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  <c r="U839" t="s">
        <v>2039</v>
      </c>
      <c r="V839" t="s">
        <v>2062</v>
      </c>
    </row>
    <row r="840" spans="1:22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 t="shared" si="52"/>
        <v>1.3890625000000001</v>
      </c>
      <c r="H840">
        <v>261</v>
      </c>
      <c r="I840">
        <f t="shared" si="53"/>
        <v>34.061302681992338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  <c r="U840" t="s">
        <v>2043</v>
      </c>
      <c r="V840" t="s">
        <v>2044</v>
      </c>
    </row>
    <row r="841" spans="1:22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 t="shared" si="52"/>
        <v>1.9018181818181819</v>
      </c>
      <c r="H841">
        <v>157</v>
      </c>
      <c r="I841">
        <f t="shared" si="53"/>
        <v>93.273885350318466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  <c r="U841" t="s">
        <v>2045</v>
      </c>
      <c r="V841" t="s">
        <v>2046</v>
      </c>
    </row>
    <row r="842" spans="1:22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 t="shared" si="52"/>
        <v>1.0024333619948409</v>
      </c>
      <c r="H842">
        <v>3533</v>
      </c>
      <c r="I842">
        <f t="shared" si="53"/>
        <v>32.998301726577978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  <c r="U842" t="s">
        <v>2043</v>
      </c>
      <c r="V842" t="s">
        <v>2044</v>
      </c>
    </row>
    <row r="843" spans="1:22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 t="shared" si="52"/>
        <v>1.4275824175824177</v>
      </c>
      <c r="H843">
        <v>155</v>
      </c>
      <c r="I843">
        <f t="shared" si="53"/>
        <v>83.812903225806451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  <c r="U843" t="s">
        <v>2041</v>
      </c>
      <c r="V843" t="s">
        <v>2042</v>
      </c>
    </row>
    <row r="844" spans="1:22" ht="19.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 t="shared" si="52"/>
        <v>5.6313333333333331</v>
      </c>
      <c r="H844">
        <v>132</v>
      </c>
      <c r="I844">
        <f t="shared" si="53"/>
        <v>63.992424242424242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  <c r="U844" t="s">
        <v>2041</v>
      </c>
      <c r="V844" t="s">
        <v>2050</v>
      </c>
    </row>
    <row r="845" spans="1:22" ht="19.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 t="shared" si="52"/>
        <v>0.30715909090909088</v>
      </c>
      <c r="H845">
        <v>33</v>
      </c>
      <c r="I845">
        <f t="shared" si="53"/>
        <v>81.909090909090907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  <c r="U845" t="s">
        <v>2058</v>
      </c>
      <c r="V845" t="s">
        <v>2059</v>
      </c>
    </row>
    <row r="846" spans="1:22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 t="shared" si="52"/>
        <v>0.99397727272727276</v>
      </c>
      <c r="H846">
        <v>94</v>
      </c>
      <c r="I846">
        <f t="shared" si="53"/>
        <v>93.053191489361708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  <c r="U846" t="s">
        <v>2045</v>
      </c>
      <c r="V846" t="s">
        <v>2046</v>
      </c>
    </row>
    <row r="847" spans="1:22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 t="shared" si="52"/>
        <v>1.9754935622317598</v>
      </c>
      <c r="H847">
        <v>1354</v>
      </c>
      <c r="I847">
        <f t="shared" si="53"/>
        <v>101.98449039881831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  <c r="U847" t="s">
        <v>2041</v>
      </c>
      <c r="V847" t="s">
        <v>2042</v>
      </c>
    </row>
    <row r="848" spans="1:22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 t="shared" si="52"/>
        <v>5.085</v>
      </c>
      <c r="H848">
        <v>48</v>
      </c>
      <c r="I848">
        <f t="shared" si="53"/>
        <v>105.9375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  <c r="U848" t="s">
        <v>2041</v>
      </c>
      <c r="V848" t="s">
        <v>2042</v>
      </c>
    </row>
    <row r="849" spans="1:22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 t="shared" si="52"/>
        <v>2.3774468085106384</v>
      </c>
      <c r="H849">
        <v>110</v>
      </c>
      <c r="I849">
        <f t="shared" si="53"/>
        <v>101.58181818181818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  <c r="U849" t="s">
        <v>2037</v>
      </c>
      <c r="V849" t="s">
        <v>2038</v>
      </c>
    </row>
    <row r="850" spans="1:22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 t="shared" si="52"/>
        <v>3.3846875000000001</v>
      </c>
      <c r="H850">
        <v>172</v>
      </c>
      <c r="I850">
        <f t="shared" si="53"/>
        <v>62.970930232558139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  <c r="U850" t="s">
        <v>2045</v>
      </c>
      <c r="V850" t="s">
        <v>2048</v>
      </c>
    </row>
    <row r="851" spans="1:22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 t="shared" si="52"/>
        <v>1.3308955223880596</v>
      </c>
      <c r="H851">
        <v>307</v>
      </c>
      <c r="I851">
        <f t="shared" si="53"/>
        <v>29.045602605863191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  <c r="U851" t="s">
        <v>2039</v>
      </c>
      <c r="V851" t="s">
        <v>2049</v>
      </c>
    </row>
    <row r="852" spans="1:22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 t="shared" si="52"/>
        <v>0.01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  <c r="U852" t="s">
        <v>2039</v>
      </c>
      <c r="V852" t="s">
        <v>2040</v>
      </c>
    </row>
    <row r="853" spans="1:22" ht="19.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 t="shared" si="52"/>
        <v>2.0779999999999998</v>
      </c>
      <c r="H853">
        <v>160</v>
      </c>
      <c r="I853">
        <f t="shared" si="53"/>
        <v>77.924999999999997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  <c r="U853" t="s">
        <v>2039</v>
      </c>
      <c r="V853" t="s">
        <v>2047</v>
      </c>
    </row>
    <row r="854" spans="1:22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 t="shared" si="52"/>
        <v>0.51122448979591839</v>
      </c>
      <c r="H854">
        <v>31</v>
      </c>
      <c r="I854">
        <f t="shared" si="53"/>
        <v>80.806451612903231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  <c r="U854" t="s">
        <v>2054</v>
      </c>
      <c r="V854" t="s">
        <v>2055</v>
      </c>
    </row>
    <row r="855" spans="1:22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 t="shared" si="52"/>
        <v>6.5205847953216374</v>
      </c>
      <c r="H855">
        <v>1467</v>
      </c>
      <c r="I855">
        <f t="shared" si="53"/>
        <v>76.006816632583508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  <c r="U855" t="s">
        <v>2039</v>
      </c>
      <c r="V855" t="s">
        <v>2049</v>
      </c>
    </row>
    <row r="856" spans="1:22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 t="shared" si="52"/>
        <v>1.1363099415204678</v>
      </c>
      <c r="H856">
        <v>2662</v>
      </c>
      <c r="I856">
        <f t="shared" si="53"/>
        <v>72.993613824192337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  <c r="U856" t="s">
        <v>2051</v>
      </c>
      <c r="V856" t="s">
        <v>2057</v>
      </c>
    </row>
    <row r="857" spans="1:22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 t="shared" si="52"/>
        <v>1.0237606837606839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  <c r="U857" t="s">
        <v>2043</v>
      </c>
      <c r="V857" t="s">
        <v>2044</v>
      </c>
    </row>
    <row r="858" spans="1:22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 t="shared" si="52"/>
        <v>3.5658333333333334</v>
      </c>
      <c r="H858">
        <v>158</v>
      </c>
      <c r="I858">
        <f t="shared" si="53"/>
        <v>54.164556962025316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  <c r="U858" t="s">
        <v>2037</v>
      </c>
      <c r="V858" t="s">
        <v>2038</v>
      </c>
    </row>
    <row r="859" spans="1:22" ht="19.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 t="shared" si="52"/>
        <v>1.3986792452830188</v>
      </c>
      <c r="H859">
        <v>225</v>
      </c>
      <c r="I859">
        <f t="shared" si="53"/>
        <v>32.946666666666665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  <c r="U859" t="s">
        <v>2045</v>
      </c>
      <c r="V859" t="s">
        <v>2056</v>
      </c>
    </row>
    <row r="860" spans="1:22" ht="19.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 t="shared" si="52"/>
        <v>0.69450000000000001</v>
      </c>
      <c r="H860">
        <v>35</v>
      </c>
      <c r="I860">
        <f t="shared" si="53"/>
        <v>79.371428571428567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  <c r="U860" t="s">
        <v>2037</v>
      </c>
      <c r="V860" t="s">
        <v>2038</v>
      </c>
    </row>
    <row r="861" spans="1:22" ht="19.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 t="shared" si="52"/>
        <v>0.35534246575342465</v>
      </c>
      <c r="H861">
        <v>63</v>
      </c>
      <c r="I861">
        <f t="shared" si="53"/>
        <v>41.174603174603178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  <c r="U861" t="s">
        <v>2043</v>
      </c>
      <c r="V861" t="s">
        <v>2044</v>
      </c>
    </row>
    <row r="862" spans="1:22" ht="19.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 t="shared" si="52"/>
        <v>2.5165000000000002</v>
      </c>
      <c r="H862">
        <v>65</v>
      </c>
      <c r="I862">
        <f t="shared" si="53"/>
        <v>77.430769230769229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  <c r="U862" t="s">
        <v>2041</v>
      </c>
      <c r="V862" t="s">
        <v>2050</v>
      </c>
    </row>
    <row r="863" spans="1:22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 t="shared" si="52"/>
        <v>1.0587500000000001</v>
      </c>
      <c r="H863">
        <v>163</v>
      </c>
      <c r="I863">
        <f t="shared" si="53"/>
        <v>57.159509202453989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  <c r="U863" t="s">
        <v>2043</v>
      </c>
      <c r="V863" t="s">
        <v>2044</v>
      </c>
    </row>
    <row r="864" spans="1:22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 t="shared" si="52"/>
        <v>1.8742857142857143</v>
      </c>
      <c r="H864">
        <v>85</v>
      </c>
      <c r="I864">
        <f t="shared" si="53"/>
        <v>77.17647058823529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  <c r="U864" t="s">
        <v>2043</v>
      </c>
      <c r="V864" t="s">
        <v>2044</v>
      </c>
    </row>
    <row r="865" spans="1:22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 t="shared" si="52"/>
        <v>3.8678571428571429</v>
      </c>
      <c r="H865">
        <v>217</v>
      </c>
      <c r="I865">
        <f t="shared" si="53"/>
        <v>24.953917050691246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  <c r="U865" t="s">
        <v>2045</v>
      </c>
      <c r="V865" t="s">
        <v>2064</v>
      </c>
    </row>
    <row r="866" spans="1:22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 t="shared" si="52"/>
        <v>3.4707142857142856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  <c r="U866" t="s">
        <v>2045</v>
      </c>
      <c r="V866" t="s">
        <v>2056</v>
      </c>
    </row>
    <row r="867" spans="1:22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 t="shared" si="52"/>
        <v>1.8582098765432098</v>
      </c>
      <c r="H867">
        <v>3272</v>
      </c>
      <c r="I867">
        <f t="shared" si="53"/>
        <v>46.000916870415651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  <c r="U867" t="s">
        <v>2043</v>
      </c>
      <c r="V867" t="s">
        <v>2044</v>
      </c>
    </row>
    <row r="868" spans="1:22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 t="shared" si="52"/>
        <v>0.43241247264770238</v>
      </c>
      <c r="H868">
        <v>898</v>
      </c>
      <c r="I868">
        <f t="shared" si="53"/>
        <v>88.023385300668153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  <c r="U868" t="s">
        <v>2058</v>
      </c>
      <c r="V868" t="s">
        <v>2059</v>
      </c>
    </row>
    <row r="869" spans="1:22" ht="19.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 t="shared" si="52"/>
        <v>1.6243749999999999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  <c r="U869" t="s">
        <v>2037</v>
      </c>
      <c r="V869" t="s">
        <v>2038</v>
      </c>
    </row>
    <row r="870" spans="1:22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 t="shared" si="52"/>
        <v>1.8484285714285715</v>
      </c>
      <c r="H870">
        <v>126</v>
      </c>
      <c r="I870">
        <f t="shared" si="53"/>
        <v>102.69047619047619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  <c r="U870" t="s">
        <v>2043</v>
      </c>
      <c r="V870" t="s">
        <v>2044</v>
      </c>
    </row>
    <row r="871" spans="1:22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 t="shared" si="52"/>
        <v>0.23703520691785052</v>
      </c>
      <c r="H871">
        <v>526</v>
      </c>
      <c r="I871">
        <f t="shared" si="53"/>
        <v>72.958174904942965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  <c r="U871" t="s">
        <v>2045</v>
      </c>
      <c r="V871" t="s">
        <v>2048</v>
      </c>
    </row>
    <row r="872" spans="1:22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 t="shared" si="52"/>
        <v>0.89870129870129867</v>
      </c>
      <c r="H872">
        <v>121</v>
      </c>
      <c r="I872">
        <f t="shared" si="53"/>
        <v>57.190082644628099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  <c r="U872" t="s">
        <v>2043</v>
      </c>
      <c r="V872" t="s">
        <v>2044</v>
      </c>
    </row>
    <row r="873" spans="1:22" ht="19.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 t="shared" si="52"/>
        <v>2.7260419580419581</v>
      </c>
      <c r="H873">
        <v>2320</v>
      </c>
      <c r="I873">
        <f t="shared" si="53"/>
        <v>84.013793103448279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  <c r="U873" t="s">
        <v>2043</v>
      </c>
      <c r="V873" t="s">
        <v>2044</v>
      </c>
    </row>
    <row r="874" spans="1:22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 t="shared" si="52"/>
        <v>1.7004255319148935</v>
      </c>
      <c r="H874">
        <v>81</v>
      </c>
      <c r="I874">
        <f t="shared" si="53"/>
        <v>98.666666666666671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  <c r="U874" t="s">
        <v>2045</v>
      </c>
      <c r="V874" t="s">
        <v>2067</v>
      </c>
    </row>
    <row r="875" spans="1:22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 t="shared" si="52"/>
        <v>1.8828503562945369</v>
      </c>
      <c r="H875">
        <v>1887</v>
      </c>
      <c r="I875">
        <f t="shared" si="53"/>
        <v>42.007419183889773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  <c r="U875" t="s">
        <v>2058</v>
      </c>
      <c r="V875" t="s">
        <v>2059</v>
      </c>
    </row>
    <row r="876" spans="1:22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 t="shared" si="52"/>
        <v>3.4693532338308457</v>
      </c>
      <c r="H876">
        <v>4358</v>
      </c>
      <c r="I876">
        <f t="shared" si="53"/>
        <v>32.002753556677376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  <c r="U876" t="s">
        <v>2058</v>
      </c>
      <c r="V876" t="s">
        <v>2059</v>
      </c>
    </row>
    <row r="877" spans="1:22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 t="shared" si="52"/>
        <v>0.6917721518987342</v>
      </c>
      <c r="H877">
        <v>67</v>
      </c>
      <c r="I877">
        <f t="shared" si="53"/>
        <v>81.567164179104481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  <c r="U877" t="s">
        <v>2039</v>
      </c>
      <c r="V877" t="s">
        <v>2040</v>
      </c>
    </row>
    <row r="878" spans="1:22" ht="19.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 t="shared" si="52"/>
        <v>0.25433734939759034</v>
      </c>
      <c r="H878">
        <v>57</v>
      </c>
      <c r="I878">
        <f t="shared" si="53"/>
        <v>37.035087719298247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  <c r="U878" t="s">
        <v>2058</v>
      </c>
      <c r="V878" t="s">
        <v>2059</v>
      </c>
    </row>
    <row r="879" spans="1:22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 t="shared" si="52"/>
        <v>0.77400977995110021</v>
      </c>
      <c r="H879">
        <v>1229</v>
      </c>
      <c r="I879">
        <f t="shared" si="53"/>
        <v>103.033360455655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  <c r="U879" t="s">
        <v>2037</v>
      </c>
      <c r="V879" t="s">
        <v>2038</v>
      </c>
    </row>
    <row r="880" spans="1:22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 t="shared" si="52"/>
        <v>0.37481481481481482</v>
      </c>
      <c r="H880">
        <v>12</v>
      </c>
      <c r="I880">
        <f t="shared" si="53"/>
        <v>84.333333333333329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  <c r="U880" t="s">
        <v>2039</v>
      </c>
      <c r="V880" t="s">
        <v>2061</v>
      </c>
    </row>
    <row r="881" spans="1:22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 t="shared" si="52"/>
        <v>5.4379999999999997</v>
      </c>
      <c r="H881">
        <v>53</v>
      </c>
      <c r="I881">
        <f t="shared" si="53"/>
        <v>102.60377358490567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  <c r="U881" t="s">
        <v>2051</v>
      </c>
      <c r="V881" t="s">
        <v>2052</v>
      </c>
    </row>
    <row r="882" spans="1:22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 t="shared" si="52"/>
        <v>2.2852189349112426</v>
      </c>
      <c r="H882">
        <v>2414</v>
      </c>
      <c r="I882">
        <f t="shared" si="53"/>
        <v>79.992129246064621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  <c r="U882" t="s">
        <v>2039</v>
      </c>
      <c r="V882" t="s">
        <v>2047</v>
      </c>
    </row>
    <row r="883" spans="1:22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 t="shared" si="52"/>
        <v>0.38948339483394834</v>
      </c>
      <c r="H883">
        <v>452</v>
      </c>
      <c r="I883">
        <f t="shared" si="53"/>
        <v>70.055309734513273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  <c r="U883" t="s">
        <v>2043</v>
      </c>
      <c r="V883" t="s">
        <v>2044</v>
      </c>
    </row>
    <row r="884" spans="1:22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 t="shared" si="52"/>
        <v>3.7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  <c r="U884" t="s">
        <v>2043</v>
      </c>
      <c r="V884" t="s">
        <v>2044</v>
      </c>
    </row>
    <row r="885" spans="1:22" ht="19.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 t="shared" si="52"/>
        <v>2.3791176470588233</v>
      </c>
      <c r="H885">
        <v>193</v>
      </c>
      <c r="I885">
        <f t="shared" si="53"/>
        <v>41.911917098445599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  <c r="U885" t="s">
        <v>2045</v>
      </c>
      <c r="V885" t="s">
        <v>2056</v>
      </c>
    </row>
    <row r="886" spans="1:22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 t="shared" si="52"/>
        <v>0.64036299765807958</v>
      </c>
      <c r="H886">
        <v>1886</v>
      </c>
      <c r="I886">
        <f t="shared" si="53"/>
        <v>57.992576882290564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  <c r="U886" t="s">
        <v>2043</v>
      </c>
      <c r="V886" t="s">
        <v>2044</v>
      </c>
    </row>
    <row r="887" spans="1:22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 t="shared" si="52"/>
        <v>1.1827777777777777</v>
      </c>
      <c r="H887">
        <v>52</v>
      </c>
      <c r="I887">
        <f t="shared" si="53"/>
        <v>40.942307692307693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  <c r="U887" t="s">
        <v>2043</v>
      </c>
      <c r="V887" t="s">
        <v>2044</v>
      </c>
    </row>
    <row r="888" spans="1:22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 t="shared" si="52"/>
        <v>0.84824037184594958</v>
      </c>
      <c r="H888">
        <v>1825</v>
      </c>
      <c r="I888">
        <f t="shared" si="53"/>
        <v>69.9972602739726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  <c r="U888" t="s">
        <v>2039</v>
      </c>
      <c r="V888" t="s">
        <v>2049</v>
      </c>
    </row>
    <row r="889" spans="1:22" ht="19.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 t="shared" si="52"/>
        <v>0.29346153846153844</v>
      </c>
      <c r="H889">
        <v>31</v>
      </c>
      <c r="I889">
        <f t="shared" si="53"/>
        <v>73.838709677419359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  <c r="U889" t="s">
        <v>2043</v>
      </c>
      <c r="V889" t="s">
        <v>2044</v>
      </c>
    </row>
    <row r="890" spans="1:22" ht="19.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 t="shared" si="52"/>
        <v>2.0989655172413793</v>
      </c>
      <c r="H890">
        <v>290</v>
      </c>
      <c r="I890">
        <f t="shared" si="53"/>
        <v>41.979310344827589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  <c r="U890" t="s">
        <v>2043</v>
      </c>
      <c r="V890" t="s">
        <v>2044</v>
      </c>
    </row>
    <row r="891" spans="1:22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 t="shared" si="52"/>
        <v>1.697857142857143</v>
      </c>
      <c r="H891">
        <v>122</v>
      </c>
      <c r="I891">
        <f t="shared" si="53"/>
        <v>77.93442622950819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  <c r="U891" t="s">
        <v>2039</v>
      </c>
      <c r="V891" t="s">
        <v>2047</v>
      </c>
    </row>
    <row r="892" spans="1:22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 t="shared" si="52"/>
        <v>1.1595907738095239</v>
      </c>
      <c r="H892">
        <v>1470</v>
      </c>
      <c r="I892">
        <f t="shared" si="53"/>
        <v>106.01972789115646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  <c r="U892" t="s">
        <v>2039</v>
      </c>
      <c r="V892" t="s">
        <v>2049</v>
      </c>
    </row>
    <row r="893" spans="1:22" ht="19.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 t="shared" si="52"/>
        <v>2.5859999999999999</v>
      </c>
      <c r="H893">
        <v>165</v>
      </c>
      <c r="I893">
        <f t="shared" si="53"/>
        <v>47.018181818181816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  <c r="U893" t="s">
        <v>2045</v>
      </c>
      <c r="V893" t="s">
        <v>2046</v>
      </c>
    </row>
    <row r="894" spans="1:22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 t="shared" si="52"/>
        <v>2.3058333333333332</v>
      </c>
      <c r="H894">
        <v>182</v>
      </c>
      <c r="I894">
        <f t="shared" si="53"/>
        <v>76.016483516483518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  <c r="U894" t="s">
        <v>2051</v>
      </c>
      <c r="V894" t="s">
        <v>2063</v>
      </c>
    </row>
    <row r="895" spans="1:22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 t="shared" si="52"/>
        <v>1.2821428571428573</v>
      </c>
      <c r="H895">
        <v>199</v>
      </c>
      <c r="I895">
        <f t="shared" si="53"/>
        <v>54.120603015075375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  <c r="U895" t="s">
        <v>2045</v>
      </c>
      <c r="V895" t="s">
        <v>2046</v>
      </c>
    </row>
    <row r="896" spans="1:22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 t="shared" si="52"/>
        <v>1.8870588235294117</v>
      </c>
      <c r="H896">
        <v>56</v>
      </c>
      <c r="I896">
        <f t="shared" si="53"/>
        <v>57.285714285714285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  <c r="U896" t="s">
        <v>2045</v>
      </c>
      <c r="V896" t="s">
        <v>2064</v>
      </c>
    </row>
    <row r="897" spans="1:22" ht="19.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 t="shared" si="52"/>
        <v>6.9511889862327911E-2</v>
      </c>
      <c r="H897">
        <v>107</v>
      </c>
      <c r="I897">
        <f t="shared" si="53"/>
        <v>103.81308411214954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  <c r="U897" t="s">
        <v>2043</v>
      </c>
      <c r="V897" t="s">
        <v>2044</v>
      </c>
    </row>
    <row r="898" spans="1:22" ht="19.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 t="shared" ref="G898:G961" si="56">E898/D898</f>
        <v>7.7443434343434348</v>
      </c>
      <c r="H898">
        <v>1460</v>
      </c>
      <c r="I898">
        <f t="shared" ref="I898:I961" si="57">E898/H898</f>
        <v>105.02602739726028</v>
      </c>
      <c r="J898" t="s">
        <v>26</v>
      </c>
      <c r="K898" t="s">
        <v>27</v>
      </c>
      <c r="L898">
        <v>1310619600</v>
      </c>
      <c r="M898" s="7">
        <f t="shared" ref="M898:M961" si="58">(((L898/60)/60)/24)+DATE(1970,1,1)</f>
        <v>40738.208333333336</v>
      </c>
      <c r="N898">
        <v>1310878800</v>
      </c>
      <c r="O898" s="7">
        <f t="shared" ref="O898:O961" si="59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  <c r="U898" t="s">
        <v>2037</v>
      </c>
      <c r="V898" t="s">
        <v>2038</v>
      </c>
    </row>
    <row r="899" spans="1:22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 t="shared" si="56"/>
        <v>0.27693181818181817</v>
      </c>
      <c r="H899">
        <v>27</v>
      </c>
      <c r="I899">
        <f t="shared" si="57"/>
        <v>90.259259259259252</v>
      </c>
      <c r="J899" t="s">
        <v>21</v>
      </c>
      <c r="K899" t="s">
        <v>22</v>
      </c>
      <c r="L899">
        <v>1556427600</v>
      </c>
      <c r="M899" s="7">
        <f t="shared" si="58"/>
        <v>43583.208333333328</v>
      </c>
      <c r="N899">
        <v>1556600400</v>
      </c>
      <c r="O899" s="7">
        <f t="shared" si="59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  <c r="U899" t="s">
        <v>2043</v>
      </c>
      <c r="V899" t="s">
        <v>2044</v>
      </c>
    </row>
    <row r="900" spans="1:22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 t="shared" si="56"/>
        <v>0.52479620323841425</v>
      </c>
      <c r="H900">
        <v>1221</v>
      </c>
      <c r="I900">
        <f t="shared" si="57"/>
        <v>76.978705978705975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  <c r="U900" t="s">
        <v>2045</v>
      </c>
      <c r="V900" t="s">
        <v>2046</v>
      </c>
    </row>
    <row r="901" spans="1:22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 t="shared" si="56"/>
        <v>4.0709677419354842</v>
      </c>
      <c r="H901">
        <v>123</v>
      </c>
      <c r="I901">
        <f t="shared" si="57"/>
        <v>102.60162601626017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  <c r="U901" t="s">
        <v>2039</v>
      </c>
      <c r="V901" t="s">
        <v>2062</v>
      </c>
    </row>
    <row r="902" spans="1:22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 t="shared" si="56"/>
        <v>0.02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  <c r="U902" t="s">
        <v>2041</v>
      </c>
      <c r="V902" t="s">
        <v>2042</v>
      </c>
    </row>
    <row r="903" spans="1:22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 t="shared" si="56"/>
        <v>1.5617857142857143</v>
      </c>
      <c r="H903">
        <v>159</v>
      </c>
      <c r="I903">
        <f t="shared" si="57"/>
        <v>55.0062893081761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  <c r="U903" t="s">
        <v>2039</v>
      </c>
      <c r="V903" t="s">
        <v>2040</v>
      </c>
    </row>
    <row r="904" spans="1:22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 t="shared" si="56"/>
        <v>2.5242857142857145</v>
      </c>
      <c r="H904">
        <v>110</v>
      </c>
      <c r="I904">
        <f t="shared" si="57"/>
        <v>32.127272727272725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  <c r="U904" t="s">
        <v>2041</v>
      </c>
      <c r="V904" t="s">
        <v>2042</v>
      </c>
    </row>
    <row r="905" spans="1:22" ht="19.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 t="shared" si="56"/>
        <v>1.729268292682927E-2</v>
      </c>
      <c r="H905">
        <v>14</v>
      </c>
      <c r="I905">
        <f t="shared" si="57"/>
        <v>50.642857142857146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  <c r="U905" t="s">
        <v>2051</v>
      </c>
      <c r="V905" t="s">
        <v>2052</v>
      </c>
    </row>
    <row r="906" spans="1:22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 t="shared" si="56"/>
        <v>0.12230769230769231</v>
      </c>
      <c r="H906">
        <v>16</v>
      </c>
      <c r="I906">
        <f t="shared" si="57"/>
        <v>49.6875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  <c r="U906" t="s">
        <v>2051</v>
      </c>
      <c r="V906" t="s">
        <v>2060</v>
      </c>
    </row>
    <row r="907" spans="1:22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 t="shared" si="56"/>
        <v>1.6398734177215191</v>
      </c>
      <c r="H907">
        <v>236</v>
      </c>
      <c r="I907">
        <f t="shared" si="57"/>
        <v>54.894067796610166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  <c r="U907" t="s">
        <v>2043</v>
      </c>
      <c r="V907" t="s">
        <v>2044</v>
      </c>
    </row>
    <row r="908" spans="1:22" ht="19.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 t="shared" si="56"/>
        <v>1.6298181818181818</v>
      </c>
      <c r="H908">
        <v>191</v>
      </c>
      <c r="I908">
        <f t="shared" si="57"/>
        <v>46.931937172774866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  <c r="U908" t="s">
        <v>2045</v>
      </c>
      <c r="V908" t="s">
        <v>2046</v>
      </c>
    </row>
    <row r="909" spans="1:22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 t="shared" si="56"/>
        <v>0.20252747252747252</v>
      </c>
      <c r="H909">
        <v>41</v>
      </c>
      <c r="I909">
        <f t="shared" si="57"/>
        <v>44.951219512195124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  <c r="U909" t="s">
        <v>2043</v>
      </c>
      <c r="V909" t="s">
        <v>2044</v>
      </c>
    </row>
    <row r="910" spans="1:22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 t="shared" si="56"/>
        <v>3.1924083769633507</v>
      </c>
      <c r="H910">
        <v>3934</v>
      </c>
      <c r="I910">
        <f t="shared" si="57"/>
        <v>30.99898322318251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  <c r="U910" t="s">
        <v>2054</v>
      </c>
      <c r="V910" t="s">
        <v>2055</v>
      </c>
    </row>
    <row r="911" spans="1:22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 t="shared" si="56"/>
        <v>4.7894444444444444</v>
      </c>
      <c r="H911">
        <v>80</v>
      </c>
      <c r="I911">
        <f t="shared" si="57"/>
        <v>107.7625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  <c r="U911" t="s">
        <v>2043</v>
      </c>
      <c r="V911" t="s">
        <v>2044</v>
      </c>
    </row>
    <row r="912" spans="1:22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 t="shared" si="56"/>
        <v>0.19556634304207121</v>
      </c>
      <c r="H912">
        <v>296</v>
      </c>
      <c r="I912">
        <f t="shared" si="57"/>
        <v>102.07770270270271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  <c r="U912" t="s">
        <v>2043</v>
      </c>
      <c r="V912" t="s">
        <v>2044</v>
      </c>
    </row>
    <row r="913" spans="1:22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 t="shared" si="56"/>
        <v>1.9894827586206896</v>
      </c>
      <c r="H913">
        <v>462</v>
      </c>
      <c r="I913">
        <f t="shared" si="57"/>
        <v>24.976190476190474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  <c r="U913" t="s">
        <v>2041</v>
      </c>
      <c r="V913" t="s">
        <v>2042</v>
      </c>
    </row>
    <row r="914" spans="1:22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 t="shared" si="56"/>
        <v>7.95</v>
      </c>
      <c r="H914">
        <v>179</v>
      </c>
      <c r="I914">
        <f t="shared" si="57"/>
        <v>79.944134078212286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  <c r="U914" t="s">
        <v>2045</v>
      </c>
      <c r="V914" t="s">
        <v>2048</v>
      </c>
    </row>
    <row r="915" spans="1:22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 t="shared" si="56"/>
        <v>0.50621082621082625</v>
      </c>
      <c r="H915">
        <v>523</v>
      </c>
      <c r="I915">
        <f t="shared" si="57"/>
        <v>67.946462715105156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  <c r="U915" t="s">
        <v>2045</v>
      </c>
      <c r="V915" t="s">
        <v>2048</v>
      </c>
    </row>
    <row r="916" spans="1:22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 t="shared" si="56"/>
        <v>0.57437499999999997</v>
      </c>
      <c r="H916">
        <v>141</v>
      </c>
      <c r="I916">
        <f t="shared" si="57"/>
        <v>26.070921985815602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  <c r="U916" t="s">
        <v>2043</v>
      </c>
      <c r="V916" t="s">
        <v>2044</v>
      </c>
    </row>
    <row r="917" spans="1:22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 t="shared" si="56"/>
        <v>1.5562827640984909</v>
      </c>
      <c r="H917">
        <v>1866</v>
      </c>
      <c r="I917">
        <f t="shared" si="57"/>
        <v>105.0032154340836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  <c r="U917" t="s">
        <v>2045</v>
      </c>
      <c r="V917" t="s">
        <v>2064</v>
      </c>
    </row>
    <row r="918" spans="1:22" ht="19.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 t="shared" si="56"/>
        <v>0.36297297297297298</v>
      </c>
      <c r="H918">
        <v>52</v>
      </c>
      <c r="I918">
        <f t="shared" si="57"/>
        <v>25.826923076923077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  <c r="U918" t="s">
        <v>2058</v>
      </c>
      <c r="V918" t="s">
        <v>2059</v>
      </c>
    </row>
    <row r="919" spans="1:22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 t="shared" si="56"/>
        <v>0.58250000000000002</v>
      </c>
      <c r="H919">
        <v>27</v>
      </c>
      <c r="I919">
        <f t="shared" si="57"/>
        <v>77.666666666666671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  <c r="U919" t="s">
        <v>2045</v>
      </c>
      <c r="V919" t="s">
        <v>2056</v>
      </c>
    </row>
    <row r="920" spans="1:22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 t="shared" si="56"/>
        <v>2.3739473684210526</v>
      </c>
      <c r="H920">
        <v>156</v>
      </c>
      <c r="I920">
        <f t="shared" si="57"/>
        <v>57.82692307692308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  <c r="U920" t="s">
        <v>2051</v>
      </c>
      <c r="V920" t="s">
        <v>2060</v>
      </c>
    </row>
    <row r="921" spans="1:22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 t="shared" si="56"/>
        <v>0.58750000000000002</v>
      </c>
      <c r="H921">
        <v>225</v>
      </c>
      <c r="I921">
        <f t="shared" si="57"/>
        <v>92.955555555555549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  <c r="U921" t="s">
        <v>2043</v>
      </c>
      <c r="V921" t="s">
        <v>2044</v>
      </c>
    </row>
    <row r="922" spans="1:22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 t="shared" si="56"/>
        <v>1.8256603773584905</v>
      </c>
      <c r="H922">
        <v>255</v>
      </c>
      <c r="I922">
        <f t="shared" si="57"/>
        <v>37.945098039215686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  <c r="U922" t="s">
        <v>2045</v>
      </c>
      <c r="V922" t="s">
        <v>2053</v>
      </c>
    </row>
    <row r="923" spans="1:22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 t="shared" si="56"/>
        <v>7.5436408977556111E-3</v>
      </c>
      <c r="H923">
        <v>38</v>
      </c>
      <c r="I923">
        <f t="shared" si="57"/>
        <v>31.842105263157894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  <c r="U923" t="s">
        <v>2041</v>
      </c>
      <c r="V923" t="s">
        <v>2042</v>
      </c>
    </row>
    <row r="924" spans="1:22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 t="shared" si="56"/>
        <v>1.7595330739299611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  <c r="U924" t="s">
        <v>2039</v>
      </c>
      <c r="V924" t="s">
        <v>2066</v>
      </c>
    </row>
    <row r="925" spans="1:22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 t="shared" si="56"/>
        <v>2.3788235294117648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  <c r="U925" t="s">
        <v>2043</v>
      </c>
      <c r="V925" t="s">
        <v>2044</v>
      </c>
    </row>
    <row r="926" spans="1:22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 t="shared" si="56"/>
        <v>4.8805076142131982</v>
      </c>
      <c r="H926">
        <v>2289</v>
      </c>
      <c r="I926">
        <f t="shared" si="57"/>
        <v>84.006989951944078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  <c r="U926" t="s">
        <v>2043</v>
      </c>
      <c r="V926" t="s">
        <v>2044</v>
      </c>
    </row>
    <row r="927" spans="1:22" ht="19.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 t="shared" si="56"/>
        <v>2.2406666666666668</v>
      </c>
      <c r="H927">
        <v>65</v>
      </c>
      <c r="I927">
        <f t="shared" si="57"/>
        <v>103.41538461538461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  <c r="U927" t="s">
        <v>2043</v>
      </c>
      <c r="V927" t="s">
        <v>2044</v>
      </c>
    </row>
    <row r="928" spans="1:22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 t="shared" si="56"/>
        <v>0.18126436781609195</v>
      </c>
      <c r="H928">
        <v>15</v>
      </c>
      <c r="I928">
        <f t="shared" si="57"/>
        <v>105.13333333333334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  <c r="U928" t="s">
        <v>2037</v>
      </c>
      <c r="V928" t="s">
        <v>2038</v>
      </c>
    </row>
    <row r="929" spans="1:22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 t="shared" si="56"/>
        <v>0.45847222222222223</v>
      </c>
      <c r="H929">
        <v>37</v>
      </c>
      <c r="I929">
        <f t="shared" si="57"/>
        <v>89.21621621621621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  <c r="U929" t="s">
        <v>2043</v>
      </c>
      <c r="V929" t="s">
        <v>2044</v>
      </c>
    </row>
    <row r="930" spans="1:22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 t="shared" si="56"/>
        <v>1.1731541218637993</v>
      </c>
      <c r="H930">
        <v>3777</v>
      </c>
      <c r="I930">
        <f t="shared" si="57"/>
        <v>51.995234312946785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  <c r="U930" t="s">
        <v>2041</v>
      </c>
      <c r="V930" t="s">
        <v>2042</v>
      </c>
    </row>
    <row r="931" spans="1:22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 t="shared" si="56"/>
        <v>2.173090909090909</v>
      </c>
      <c r="H931">
        <v>184</v>
      </c>
      <c r="I931">
        <f t="shared" si="57"/>
        <v>64.956521739130437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  <c r="U931" t="s">
        <v>2043</v>
      </c>
      <c r="V931" t="s">
        <v>2044</v>
      </c>
    </row>
    <row r="932" spans="1:22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 t="shared" si="56"/>
        <v>1.1228571428571428</v>
      </c>
      <c r="H932">
        <v>85</v>
      </c>
      <c r="I932">
        <f t="shared" si="57"/>
        <v>46.235294117647058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  <c r="U932" t="s">
        <v>2043</v>
      </c>
      <c r="V932" t="s">
        <v>2044</v>
      </c>
    </row>
    <row r="933" spans="1:22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 t="shared" si="56"/>
        <v>0.72518987341772156</v>
      </c>
      <c r="H933">
        <v>112</v>
      </c>
      <c r="I933">
        <f t="shared" si="57"/>
        <v>51.151785714285715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  <c r="U933" t="s">
        <v>2043</v>
      </c>
      <c r="V933" t="s">
        <v>2044</v>
      </c>
    </row>
    <row r="934" spans="1:22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 t="shared" si="56"/>
        <v>2.1230434782608696</v>
      </c>
      <c r="H934">
        <v>144</v>
      </c>
      <c r="I934">
        <f t="shared" si="57"/>
        <v>33.909722222222221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  <c r="U934" t="s">
        <v>2039</v>
      </c>
      <c r="V934" t="s">
        <v>2040</v>
      </c>
    </row>
    <row r="935" spans="1:22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 t="shared" si="56"/>
        <v>2.3974657534246577</v>
      </c>
      <c r="H935">
        <v>1902</v>
      </c>
      <c r="I935">
        <f t="shared" si="57"/>
        <v>92.016298633017882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  <c r="U935" t="s">
        <v>2043</v>
      </c>
      <c r="V935" t="s">
        <v>2044</v>
      </c>
    </row>
    <row r="936" spans="1:22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 t="shared" si="56"/>
        <v>1.8193548387096774</v>
      </c>
      <c r="H936">
        <v>105</v>
      </c>
      <c r="I936">
        <f t="shared" si="57"/>
        <v>107.42857142857143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  <c r="U936" t="s">
        <v>2043</v>
      </c>
      <c r="V936" t="s">
        <v>2044</v>
      </c>
    </row>
    <row r="937" spans="1:22" ht="19.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 t="shared" si="56"/>
        <v>1.6413114754098361</v>
      </c>
      <c r="H937">
        <v>132</v>
      </c>
      <c r="I937">
        <f t="shared" si="57"/>
        <v>75.848484848484844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  <c r="U937" t="s">
        <v>2043</v>
      </c>
      <c r="V937" t="s">
        <v>2044</v>
      </c>
    </row>
    <row r="938" spans="1:22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 t="shared" si="56"/>
        <v>1.6375968992248063E-2</v>
      </c>
      <c r="H938">
        <v>21</v>
      </c>
      <c r="I938">
        <f t="shared" si="57"/>
        <v>80.476190476190482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  <c r="U938" t="s">
        <v>2043</v>
      </c>
      <c r="V938" t="s">
        <v>2044</v>
      </c>
    </row>
    <row r="939" spans="1:22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 t="shared" si="56"/>
        <v>0.49643859649122807</v>
      </c>
      <c r="H939">
        <v>976</v>
      </c>
      <c r="I939">
        <f t="shared" si="57"/>
        <v>86.978483606557376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  <c r="U939" t="s">
        <v>2045</v>
      </c>
      <c r="V939" t="s">
        <v>2046</v>
      </c>
    </row>
    <row r="940" spans="1:22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 t="shared" si="56"/>
        <v>1.0970652173913042</v>
      </c>
      <c r="H940">
        <v>96</v>
      </c>
      <c r="I940">
        <f t="shared" si="57"/>
        <v>105.13541666666667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  <c r="U940" t="s">
        <v>2051</v>
      </c>
      <c r="V940" t="s">
        <v>2057</v>
      </c>
    </row>
    <row r="941" spans="1:22" ht="19.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 t="shared" si="56"/>
        <v>0.49217948717948717</v>
      </c>
      <c r="H941">
        <v>67</v>
      </c>
      <c r="I941">
        <f t="shared" si="57"/>
        <v>57.298507462686565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  <c r="U941" t="s">
        <v>2054</v>
      </c>
      <c r="V941" t="s">
        <v>2055</v>
      </c>
    </row>
    <row r="942" spans="1:22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 t="shared" si="56"/>
        <v>0.62232323232323228</v>
      </c>
      <c r="H942">
        <v>66</v>
      </c>
      <c r="I942">
        <f t="shared" si="57"/>
        <v>93.348484848484844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  <c r="U942" t="s">
        <v>2041</v>
      </c>
      <c r="V942" t="s">
        <v>2042</v>
      </c>
    </row>
    <row r="943" spans="1:22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 t="shared" si="56"/>
        <v>0.1305813953488372</v>
      </c>
      <c r="H943">
        <v>78</v>
      </c>
      <c r="I943">
        <f t="shared" si="57"/>
        <v>71.987179487179489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  <c r="U943" t="s">
        <v>2043</v>
      </c>
      <c r="V943" t="s">
        <v>2044</v>
      </c>
    </row>
    <row r="944" spans="1:22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 t="shared" si="56"/>
        <v>0.64635416666666667</v>
      </c>
      <c r="H944">
        <v>67</v>
      </c>
      <c r="I944">
        <f t="shared" si="57"/>
        <v>92.611940298507463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  <c r="U944" t="s">
        <v>2043</v>
      </c>
      <c r="V944" t="s">
        <v>2044</v>
      </c>
    </row>
    <row r="945" spans="1:22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 t="shared" si="56"/>
        <v>1.5958666666666668</v>
      </c>
      <c r="H945">
        <v>114</v>
      </c>
      <c r="I945">
        <f t="shared" si="57"/>
        <v>104.99122807017544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  <c r="U945" t="s">
        <v>2037</v>
      </c>
      <c r="V945" t="s">
        <v>2038</v>
      </c>
    </row>
    <row r="946" spans="1:22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 t="shared" si="56"/>
        <v>0.81420000000000003</v>
      </c>
      <c r="H946">
        <v>263</v>
      </c>
      <c r="I946">
        <f t="shared" si="57"/>
        <v>30.958174904942965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  <c r="U946" t="s">
        <v>2058</v>
      </c>
      <c r="V946" t="s">
        <v>2059</v>
      </c>
    </row>
    <row r="947" spans="1:22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 t="shared" si="56"/>
        <v>0.32444767441860467</v>
      </c>
      <c r="H947">
        <v>1691</v>
      </c>
      <c r="I947">
        <f t="shared" si="57"/>
        <v>33.001182732111175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  <c r="U947" t="s">
        <v>2058</v>
      </c>
      <c r="V947" t="s">
        <v>2059</v>
      </c>
    </row>
    <row r="948" spans="1:22" ht="19.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 t="shared" si="56"/>
        <v>9.9141184124918666E-2</v>
      </c>
      <c r="H948">
        <v>181</v>
      </c>
      <c r="I948">
        <f t="shared" si="57"/>
        <v>84.187845303867405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  <c r="U948" t="s">
        <v>2043</v>
      </c>
      <c r="V948" t="s">
        <v>2044</v>
      </c>
    </row>
    <row r="949" spans="1:22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 t="shared" si="56"/>
        <v>0.26694444444444443</v>
      </c>
      <c r="H949">
        <v>13</v>
      </c>
      <c r="I949">
        <f t="shared" si="57"/>
        <v>73.92307692307692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  <c r="U949" t="s">
        <v>2043</v>
      </c>
      <c r="V949" t="s">
        <v>2044</v>
      </c>
    </row>
    <row r="950" spans="1:22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 t="shared" si="56"/>
        <v>0.62957446808510642</v>
      </c>
      <c r="H950">
        <v>160</v>
      </c>
      <c r="I950">
        <f t="shared" si="57"/>
        <v>36.987499999999997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  <c r="U950" t="s">
        <v>2045</v>
      </c>
      <c r="V950" t="s">
        <v>2046</v>
      </c>
    </row>
    <row r="951" spans="1:22" ht="19.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 t="shared" si="56"/>
        <v>1.6135593220338984</v>
      </c>
      <c r="H951">
        <v>203</v>
      </c>
      <c r="I951">
        <f t="shared" si="57"/>
        <v>46.896551724137929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  <c r="U951" t="s">
        <v>2041</v>
      </c>
      <c r="V951" t="s">
        <v>2042</v>
      </c>
    </row>
    <row r="952" spans="1:22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 t="shared" si="56"/>
        <v>0.05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  <c r="U952" t="s">
        <v>2043</v>
      </c>
      <c r="V952" t="s">
        <v>2044</v>
      </c>
    </row>
    <row r="953" spans="1:22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 t="shared" si="56"/>
        <v>10.969379310344827</v>
      </c>
      <c r="H953">
        <v>1559</v>
      </c>
      <c r="I953">
        <f t="shared" si="57"/>
        <v>102.02437459910199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  <c r="U953" t="s">
        <v>2039</v>
      </c>
      <c r="V953" t="s">
        <v>2040</v>
      </c>
    </row>
    <row r="954" spans="1:22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 t="shared" si="56"/>
        <v>0.70094158075601376</v>
      </c>
      <c r="H954">
        <v>2266</v>
      </c>
      <c r="I954">
        <f t="shared" si="57"/>
        <v>45.007502206531335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  <c r="U954" t="s">
        <v>2045</v>
      </c>
      <c r="V954" t="s">
        <v>2046</v>
      </c>
    </row>
    <row r="955" spans="1:22" ht="19.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 t="shared" si="56"/>
        <v>0.6</v>
      </c>
      <c r="H955">
        <v>21</v>
      </c>
      <c r="I955">
        <f t="shared" si="57"/>
        <v>94.285714285714292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  <c r="U955" t="s">
        <v>2045</v>
      </c>
      <c r="V955" t="s">
        <v>2067</v>
      </c>
    </row>
    <row r="956" spans="1:22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 t="shared" si="56"/>
        <v>3.6709859154929578</v>
      </c>
      <c r="H956">
        <v>1548</v>
      </c>
      <c r="I956">
        <f t="shared" si="57"/>
        <v>101.02325581395348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  <c r="U956" t="s">
        <v>2041</v>
      </c>
      <c r="V956" t="s">
        <v>2042</v>
      </c>
    </row>
    <row r="957" spans="1:22" ht="19.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 t="shared" si="56"/>
        <v>11.09</v>
      </c>
      <c r="H957">
        <v>80</v>
      </c>
      <c r="I957">
        <f t="shared" si="57"/>
        <v>97.037499999999994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  <c r="U957" t="s">
        <v>2043</v>
      </c>
      <c r="V957" t="s">
        <v>2044</v>
      </c>
    </row>
    <row r="958" spans="1:22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 t="shared" si="56"/>
        <v>0.19028784648187633</v>
      </c>
      <c r="H958">
        <v>830</v>
      </c>
      <c r="I958">
        <f t="shared" si="57"/>
        <v>43.00963855421687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  <c r="U958" t="s">
        <v>2045</v>
      </c>
      <c r="V958" t="s">
        <v>2067</v>
      </c>
    </row>
    <row r="959" spans="1:22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 t="shared" si="56"/>
        <v>1.2687755102040816</v>
      </c>
      <c r="H959">
        <v>131</v>
      </c>
      <c r="I959">
        <f t="shared" si="57"/>
        <v>94.916030534351151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  <c r="U959" t="s">
        <v>2043</v>
      </c>
      <c r="V959" t="s">
        <v>2044</v>
      </c>
    </row>
    <row r="960" spans="1:22" ht="19.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56"/>
        <v>7.3463636363636367</v>
      </c>
      <c r="H960">
        <v>112</v>
      </c>
      <c r="I960">
        <f t="shared" si="57"/>
        <v>72.151785714285708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  <c r="U960" t="s">
        <v>2045</v>
      </c>
      <c r="V960" t="s">
        <v>2053</v>
      </c>
    </row>
    <row r="961" spans="1:22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 t="shared" si="56"/>
        <v>4.5731034482758622E-2</v>
      </c>
      <c r="H961">
        <v>130</v>
      </c>
      <c r="I961">
        <f t="shared" si="57"/>
        <v>51.007692307692309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  <c r="U961" t="s">
        <v>2051</v>
      </c>
      <c r="V961" t="s">
        <v>2063</v>
      </c>
    </row>
    <row r="962" spans="1:22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 t="shared" ref="G962:G1001" si="60">E962/D962</f>
        <v>0.85054545454545449</v>
      </c>
      <c r="H962">
        <v>55</v>
      </c>
      <c r="I962">
        <f t="shared" ref="I962:I1001" si="61">E962/H962</f>
        <v>85.054545454545448</v>
      </c>
      <c r="J962" t="s">
        <v>21</v>
      </c>
      <c r="K962" t="s">
        <v>22</v>
      </c>
      <c r="L962">
        <v>1454911200</v>
      </c>
      <c r="M962" s="7">
        <f t="shared" ref="M962:M1001" si="62">(((L962/60)/60)/24)+DATE(1970,1,1)</f>
        <v>42408.25</v>
      </c>
      <c r="N962">
        <v>1458104400</v>
      </c>
      <c r="O962" s="7">
        <f t="shared" ref="O962:O1001" si="63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  <c r="U962" t="s">
        <v>2041</v>
      </c>
      <c r="V962" t="s">
        <v>2042</v>
      </c>
    </row>
    <row r="963" spans="1:22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 t="shared" si="60"/>
        <v>1.1929824561403508</v>
      </c>
      <c r="H963">
        <v>155</v>
      </c>
      <c r="I963">
        <f t="shared" si="61"/>
        <v>43.87096774193548</v>
      </c>
      <c r="J963" t="s">
        <v>21</v>
      </c>
      <c r="K963" t="s">
        <v>22</v>
      </c>
      <c r="L963">
        <v>1297922400</v>
      </c>
      <c r="M963" s="7">
        <f t="shared" si="62"/>
        <v>40591.25</v>
      </c>
      <c r="N963">
        <v>1298268000</v>
      </c>
      <c r="O963" s="7">
        <f t="shared" si="63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  <c r="U963" t="s">
        <v>2051</v>
      </c>
      <c r="V963" t="s">
        <v>2063</v>
      </c>
    </row>
    <row r="964" spans="1:22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 t="shared" si="60"/>
        <v>2.9602777777777778</v>
      </c>
      <c r="H964">
        <v>266</v>
      </c>
      <c r="I964">
        <f t="shared" si="61"/>
        <v>40.063909774436091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  <c r="U964" t="s">
        <v>2037</v>
      </c>
      <c r="V964" t="s">
        <v>2038</v>
      </c>
    </row>
    <row r="965" spans="1:22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 t="shared" si="60"/>
        <v>0.84694915254237291</v>
      </c>
      <c r="H965">
        <v>114</v>
      </c>
      <c r="I965">
        <f t="shared" si="61"/>
        <v>43.833333333333336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  <c r="U965" t="s">
        <v>2058</v>
      </c>
      <c r="V965" t="s">
        <v>2059</v>
      </c>
    </row>
    <row r="966" spans="1:22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 t="shared" si="60"/>
        <v>3.5578378378378379</v>
      </c>
      <c r="H966">
        <v>155</v>
      </c>
      <c r="I966">
        <f t="shared" si="61"/>
        <v>84.92903225806451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  <c r="U966" t="s">
        <v>2043</v>
      </c>
      <c r="V966" t="s">
        <v>2044</v>
      </c>
    </row>
    <row r="967" spans="1:22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 t="shared" si="60"/>
        <v>3.8640909090909092</v>
      </c>
      <c r="H967">
        <v>207</v>
      </c>
      <c r="I967">
        <f t="shared" si="61"/>
        <v>41.067632850241544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  <c r="U967" t="s">
        <v>2039</v>
      </c>
      <c r="V967" t="s">
        <v>2040</v>
      </c>
    </row>
    <row r="968" spans="1:22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 t="shared" si="60"/>
        <v>7.9223529411764702</v>
      </c>
      <c r="H968">
        <v>245</v>
      </c>
      <c r="I968">
        <f t="shared" si="61"/>
        <v>54.971428571428568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  <c r="U968" t="s">
        <v>2043</v>
      </c>
      <c r="V968" t="s">
        <v>2044</v>
      </c>
    </row>
    <row r="969" spans="1:22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 t="shared" si="60"/>
        <v>1.3703393665158372</v>
      </c>
      <c r="H969">
        <v>1573</v>
      </c>
      <c r="I969">
        <f t="shared" si="61"/>
        <v>77.010807374443743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  <c r="U969" t="s">
        <v>2039</v>
      </c>
      <c r="V969" t="s">
        <v>2066</v>
      </c>
    </row>
    <row r="970" spans="1:22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 t="shared" si="60"/>
        <v>3.3820833333333336</v>
      </c>
      <c r="H970">
        <v>114</v>
      </c>
      <c r="I970">
        <f t="shared" si="61"/>
        <v>71.201754385964918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  <c r="U970" t="s">
        <v>2037</v>
      </c>
      <c r="V970" t="s">
        <v>2038</v>
      </c>
    </row>
    <row r="971" spans="1:22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 t="shared" si="60"/>
        <v>1.0822784810126582</v>
      </c>
      <c r="H971">
        <v>93</v>
      </c>
      <c r="I971">
        <f t="shared" si="61"/>
        <v>91.935483870967744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  <c r="U971" t="s">
        <v>2043</v>
      </c>
      <c r="V971" t="s">
        <v>2044</v>
      </c>
    </row>
    <row r="972" spans="1:22" ht="19.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 t="shared" si="60"/>
        <v>0.60757639620653314</v>
      </c>
      <c r="H972">
        <v>594</v>
      </c>
      <c r="I972">
        <f t="shared" si="61"/>
        <v>97.069023569023571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  <c r="U972" t="s">
        <v>2043</v>
      </c>
      <c r="V972" t="s">
        <v>2044</v>
      </c>
    </row>
    <row r="973" spans="1:22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 t="shared" si="60"/>
        <v>0.27725490196078434</v>
      </c>
      <c r="H973">
        <v>24</v>
      </c>
      <c r="I973">
        <f t="shared" si="61"/>
        <v>58.916666666666664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  <c r="U973" t="s">
        <v>2045</v>
      </c>
      <c r="V973" t="s">
        <v>2064</v>
      </c>
    </row>
    <row r="974" spans="1:22" ht="19.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 t="shared" si="60"/>
        <v>2.283934426229508</v>
      </c>
      <c r="H974">
        <v>1681</v>
      </c>
      <c r="I974">
        <f t="shared" si="61"/>
        <v>58.015466983938133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  <c r="U974" t="s">
        <v>2041</v>
      </c>
      <c r="V974" t="s">
        <v>2042</v>
      </c>
    </row>
    <row r="975" spans="1:22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 t="shared" si="60"/>
        <v>0.21615194054500414</v>
      </c>
      <c r="H975">
        <v>252</v>
      </c>
      <c r="I975">
        <f t="shared" si="61"/>
        <v>103.87301587301587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  <c r="U975" t="s">
        <v>2043</v>
      </c>
      <c r="V975" t="s">
        <v>2044</v>
      </c>
    </row>
    <row r="976" spans="1:22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 t="shared" si="60"/>
        <v>3.73875</v>
      </c>
      <c r="H976">
        <v>32</v>
      </c>
      <c r="I976">
        <f t="shared" si="61"/>
        <v>93.46875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  <c r="U976" t="s">
        <v>2039</v>
      </c>
      <c r="V976" t="s">
        <v>2049</v>
      </c>
    </row>
    <row r="977" spans="1:22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 t="shared" si="60"/>
        <v>1.5492592592592593</v>
      </c>
      <c r="H977">
        <v>135</v>
      </c>
      <c r="I977">
        <f t="shared" si="61"/>
        <v>61.970370370370368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  <c r="U977" t="s">
        <v>2043</v>
      </c>
      <c r="V977" t="s">
        <v>2044</v>
      </c>
    </row>
    <row r="978" spans="1:22" ht="19.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 t="shared" si="60"/>
        <v>3.2214999999999998</v>
      </c>
      <c r="H978">
        <v>140</v>
      </c>
      <c r="I978">
        <f t="shared" si="61"/>
        <v>92.042857142857144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  <c r="U978" t="s">
        <v>2043</v>
      </c>
      <c r="V978" t="s">
        <v>2044</v>
      </c>
    </row>
    <row r="979" spans="1:22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 t="shared" si="60"/>
        <v>0.73957142857142855</v>
      </c>
      <c r="H979">
        <v>67</v>
      </c>
      <c r="I979">
        <f t="shared" si="61"/>
        <v>77.268656716417908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  <c r="U979" t="s">
        <v>2037</v>
      </c>
      <c r="V979" t="s">
        <v>2038</v>
      </c>
    </row>
    <row r="980" spans="1:22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 t="shared" si="60"/>
        <v>8.641</v>
      </c>
      <c r="H980">
        <v>92</v>
      </c>
      <c r="I980">
        <f t="shared" si="61"/>
        <v>93.923913043478265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  <c r="U980" t="s">
        <v>2054</v>
      </c>
      <c r="V980" t="s">
        <v>2055</v>
      </c>
    </row>
    <row r="981" spans="1:22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 t="shared" si="60"/>
        <v>1.432624584717608</v>
      </c>
      <c r="H981">
        <v>1015</v>
      </c>
      <c r="I981">
        <f t="shared" si="61"/>
        <v>84.969458128078813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  <c r="U981" t="s">
        <v>2043</v>
      </c>
      <c r="V981" t="s">
        <v>2044</v>
      </c>
    </row>
    <row r="982" spans="1:22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 t="shared" si="60"/>
        <v>0.40281762295081969</v>
      </c>
      <c r="H982">
        <v>742</v>
      </c>
      <c r="I982">
        <f t="shared" si="61"/>
        <v>105.97035040431267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  <c r="U982" t="s">
        <v>2051</v>
      </c>
      <c r="V982" t="s">
        <v>2052</v>
      </c>
    </row>
    <row r="983" spans="1:22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 t="shared" si="60"/>
        <v>1.7822388059701493</v>
      </c>
      <c r="H983">
        <v>323</v>
      </c>
      <c r="I983">
        <f t="shared" si="61"/>
        <v>36.969040247678016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  <c r="U983" t="s">
        <v>2041</v>
      </c>
      <c r="V983" t="s">
        <v>2042</v>
      </c>
    </row>
    <row r="984" spans="1:22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 t="shared" si="60"/>
        <v>0.84930555555555554</v>
      </c>
      <c r="H984">
        <v>75</v>
      </c>
      <c r="I984">
        <f t="shared" si="61"/>
        <v>81.533333333333331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  <c r="U984" t="s">
        <v>2045</v>
      </c>
      <c r="V984" t="s">
        <v>2046</v>
      </c>
    </row>
    <row r="985" spans="1:22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 t="shared" si="60"/>
        <v>1.4593648334624323</v>
      </c>
      <c r="H985">
        <v>2326</v>
      </c>
      <c r="I985">
        <f t="shared" si="61"/>
        <v>80.999140154772135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  <c r="U985" t="s">
        <v>2045</v>
      </c>
      <c r="V985" t="s">
        <v>2046</v>
      </c>
    </row>
    <row r="986" spans="1:22" ht="19.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 t="shared" si="60"/>
        <v>1.5246153846153847</v>
      </c>
      <c r="H986">
        <v>381</v>
      </c>
      <c r="I986">
        <f t="shared" si="61"/>
        <v>26.010498687664043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  <c r="U986" t="s">
        <v>2043</v>
      </c>
      <c r="V986" t="s">
        <v>2044</v>
      </c>
    </row>
    <row r="987" spans="1:22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 t="shared" si="60"/>
        <v>0.67129542790152408</v>
      </c>
      <c r="H987">
        <v>4405</v>
      </c>
      <c r="I987">
        <f t="shared" si="61"/>
        <v>25.998410896708286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  <c r="U987" t="s">
        <v>2039</v>
      </c>
      <c r="V987" t="s">
        <v>2040</v>
      </c>
    </row>
    <row r="988" spans="1:22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 t="shared" si="60"/>
        <v>0.40307692307692305</v>
      </c>
      <c r="H988">
        <v>92</v>
      </c>
      <c r="I988">
        <f t="shared" si="61"/>
        <v>34.173913043478258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  <c r="U988" t="s">
        <v>2039</v>
      </c>
      <c r="V988" t="s">
        <v>2040</v>
      </c>
    </row>
    <row r="989" spans="1:22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 t="shared" si="60"/>
        <v>2.1679032258064517</v>
      </c>
      <c r="H989">
        <v>480</v>
      </c>
      <c r="I989">
        <f t="shared" si="61"/>
        <v>28.002083333333335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  <c r="U989" t="s">
        <v>2045</v>
      </c>
      <c r="V989" t="s">
        <v>2046</v>
      </c>
    </row>
    <row r="990" spans="1:22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 t="shared" si="60"/>
        <v>0.52117021276595743</v>
      </c>
      <c r="H990">
        <v>64</v>
      </c>
      <c r="I990">
        <f t="shared" si="61"/>
        <v>76.546875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  <c r="U990" t="s">
        <v>2051</v>
      </c>
      <c r="V990" t="s">
        <v>2060</v>
      </c>
    </row>
    <row r="991" spans="1:22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 t="shared" si="60"/>
        <v>4.9958333333333336</v>
      </c>
      <c r="H991">
        <v>226</v>
      </c>
      <c r="I991">
        <f t="shared" si="61"/>
        <v>53.053097345132741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  <c r="U991" t="s">
        <v>2051</v>
      </c>
      <c r="V991" t="s">
        <v>2063</v>
      </c>
    </row>
    <row r="992" spans="1:22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 t="shared" si="60"/>
        <v>0.87679487179487181</v>
      </c>
      <c r="H992">
        <v>64</v>
      </c>
      <c r="I992">
        <f t="shared" si="61"/>
        <v>106.859375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  <c r="U992" t="s">
        <v>2045</v>
      </c>
      <c r="V992" t="s">
        <v>2048</v>
      </c>
    </row>
    <row r="993" spans="1:22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 t="shared" si="60"/>
        <v>1.131734693877551</v>
      </c>
      <c r="H993">
        <v>241</v>
      </c>
      <c r="I993">
        <f t="shared" si="61"/>
        <v>46.020746887966808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  <c r="U993" t="s">
        <v>2039</v>
      </c>
      <c r="V993" t="s">
        <v>2040</v>
      </c>
    </row>
    <row r="994" spans="1:22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 t="shared" si="60"/>
        <v>4.2654838709677421</v>
      </c>
      <c r="H994">
        <v>132</v>
      </c>
      <c r="I994">
        <f t="shared" si="61"/>
        <v>100.17424242424242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  <c r="U994" t="s">
        <v>2045</v>
      </c>
      <c r="V994" t="s">
        <v>2048</v>
      </c>
    </row>
    <row r="995" spans="1:22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 t="shared" si="60"/>
        <v>0.77632653061224488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  <c r="U995" t="s">
        <v>2058</v>
      </c>
      <c r="V995" t="s">
        <v>2059</v>
      </c>
    </row>
    <row r="996" spans="1:22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 t="shared" si="60"/>
        <v>0.52496810772501767</v>
      </c>
      <c r="H996">
        <v>842</v>
      </c>
      <c r="I996">
        <f t="shared" si="61"/>
        <v>87.972684085510693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  <c r="U996" t="s">
        <v>2051</v>
      </c>
      <c r="V996" t="s">
        <v>2063</v>
      </c>
    </row>
    <row r="997" spans="1:22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 t="shared" si="60"/>
        <v>1.5746762589928058</v>
      </c>
      <c r="H997">
        <v>2043</v>
      </c>
      <c r="I997">
        <f t="shared" si="61"/>
        <v>74.995594713656388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  <c r="U997" t="s">
        <v>2037</v>
      </c>
      <c r="V997" t="s">
        <v>2038</v>
      </c>
    </row>
    <row r="998" spans="1:22" ht="19.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 t="shared" si="60"/>
        <v>0.72939393939393937</v>
      </c>
      <c r="H998">
        <v>112</v>
      </c>
      <c r="I998">
        <f t="shared" si="61"/>
        <v>42.982142857142854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  <c r="U998" t="s">
        <v>2043</v>
      </c>
      <c r="V998" t="s">
        <v>2044</v>
      </c>
    </row>
    <row r="999" spans="1:22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 t="shared" si="60"/>
        <v>0.60565789473684206</v>
      </c>
      <c r="H999">
        <v>139</v>
      </c>
      <c r="I999">
        <f t="shared" si="61"/>
        <v>33.115107913669064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  <c r="U999" t="s">
        <v>2043</v>
      </c>
      <c r="V999" t="s">
        <v>2044</v>
      </c>
    </row>
    <row r="1000" spans="1:22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 t="shared" si="60"/>
        <v>0.5679129129129129</v>
      </c>
      <c r="H1000">
        <v>374</v>
      </c>
      <c r="I1000">
        <f t="shared" si="61"/>
        <v>101.13101604278074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  <c r="U1000" t="s">
        <v>2039</v>
      </c>
      <c r="V1000" t="s">
        <v>2049</v>
      </c>
    </row>
    <row r="1001" spans="1:22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 t="shared" si="60"/>
        <v>0.56542754275427543</v>
      </c>
      <c r="H1001">
        <v>1122</v>
      </c>
      <c r="I1001">
        <f t="shared" si="61"/>
        <v>55.98841354723708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  <c r="U1001" t="s">
        <v>2037</v>
      </c>
      <c r="V1001" t="s">
        <v>2038</v>
      </c>
    </row>
  </sheetData>
  <autoFilter ref="A1:T1001" xr:uid="{00000000-0001-0000-0000-000000000000}"/>
  <conditionalFormatting sqref="G2:G1001">
    <cfRule type="colorScale" priority="1">
      <colorScale>
        <cfvo type="num" val="0"/>
        <cfvo type="num" val="1"/>
        <cfvo type="num" val="2"/>
        <color rgb="FFFF0000"/>
        <color rgb="FF00B050"/>
        <color rgb="FF00B0F0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8FA0B9E-77D9-449B-B5E2-2A1F46CD367D}">
            <xm:f>NOT(ISERROR(SEARCH($F$20,F2)))</xm:f>
            <xm:f>$F$20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753DB9E3-87C3-49A3-BA18-D39CDF56EB2A}">
            <xm:f>NOT(ISERROR(SEARCH($F$10,F2)))</xm:f>
            <xm:f>$F$10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51BEC3B4-E8D3-4DEE-AADB-F2F7DBD1FCC3}">
            <xm:f>NOT(ISERROR(SEARCH($F$3,F2)))</xm:f>
            <xm:f>$F$3</xm:f>
            <x14:dxf>
              <fill>
                <patternFill>
                  <bgColor rgb="FF00B050"/>
                </patternFill>
              </fill>
            </x14:dxf>
          </x14:cfRule>
          <x14:cfRule type="containsText" priority="5" operator="containsText" id="{B59DFE7D-38A3-4EDE-B573-B4A14101B7AB}">
            <xm:f>NOT(ISERROR(SEARCH($F$2,F2)))</xm:f>
            <xm:f>$F$2</xm:f>
            <x14:dxf>
              <fill>
                <patternFill>
                  <bgColor rgb="FFFF0000"/>
                </patternFill>
              </fill>
            </x14:dxf>
          </x14:cfRule>
          <xm:sqref>F2:G1001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Summary Stats</vt:lpstr>
      <vt:lpstr>Crowd Funding Goal analysis</vt:lpstr>
      <vt:lpstr>Outcome Pcategory And Scategory</vt:lpstr>
      <vt:lpstr>Outcome Crowd funding</vt:lpstr>
      <vt:lpstr>Crowdfunding</vt:lpstr>
      <vt:lpstr>Backercount</vt:lpstr>
      <vt:lpstr>Faileccnt</vt:lpstr>
      <vt:lpstr>Goal</vt:lpstr>
      <vt:lpstr>Outcome</vt:lpstr>
      <vt:lpstr>Successfulcnt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Ali Alam</cp:lastModifiedBy>
  <dcterms:created xsi:type="dcterms:W3CDTF">2021-09-29T18:52:28Z</dcterms:created>
  <dcterms:modified xsi:type="dcterms:W3CDTF">2023-08-21T22:27:05Z</dcterms:modified>
</cp:coreProperties>
</file>